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4\2024_03\"/>
    </mc:Choice>
  </mc:AlternateContent>
  <xr:revisionPtr revIDLastSave="0" documentId="13_ncr:1_{8E9F8382-6564-4C50-B15F-753E0CB49422}" xr6:coauthVersionLast="47" xr6:coauthVersionMax="47" xr10:uidLastSave="{00000000-0000-0000-0000-000000000000}"/>
  <bookViews>
    <workbookView xWindow="-108" yWindow="-108" windowWidth="23256" windowHeight="12576" xr2:uid="{00000000-000D-0000-FFFF-FFFF00000000}"/>
  </bookViews>
  <sheets>
    <sheet name="Disclaimer" sheetId="14" r:id="rId1"/>
    <sheet name="Introduction" sheetId="15" r:id="rId2"/>
    <sheet name="A. HTT General" sheetId="16" r:id="rId3"/>
    <sheet name="B1. HTT Mortgage Assets" sheetId="17" r:id="rId4"/>
    <sheet name="C. HTT Harmonised Glossary" sheetId="19"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8"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Graphs'!$A$1:$F$46</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3" i="17" l="1"/>
  <c r="G392" i="17"/>
  <c r="G391" i="17"/>
  <c r="G390" i="17"/>
  <c r="G389" i="17"/>
  <c r="G388" i="17"/>
  <c r="G387" i="17"/>
  <c r="G386" i="17"/>
  <c r="G385" i="17"/>
  <c r="G384" i="17"/>
  <c r="G383" i="17"/>
  <c r="D383" i="17"/>
  <c r="C383" i="17"/>
  <c r="G382" i="17"/>
  <c r="G381" i="17"/>
  <c r="G380" i="17"/>
  <c r="G379" i="17"/>
  <c r="G378" i="17"/>
  <c r="G377" i="17"/>
  <c r="G376" i="17"/>
  <c r="G375" i="17"/>
  <c r="D372" i="17"/>
  <c r="G371" i="17" s="1"/>
  <c r="C372" i="17"/>
  <c r="F371" i="17" s="1"/>
  <c r="F370" i="17"/>
  <c r="F369" i="17"/>
  <c r="G368" i="17"/>
  <c r="F368" i="17"/>
  <c r="D365" i="17"/>
  <c r="C365" i="17"/>
  <c r="F363" i="17" s="1"/>
  <c r="G364" i="17"/>
  <c r="G363" i="17"/>
  <c r="G362" i="17"/>
  <c r="G361" i="17"/>
  <c r="F361" i="17"/>
  <c r="G360" i="17"/>
  <c r="G359" i="17"/>
  <c r="G358" i="17"/>
  <c r="G365" i="17" s="1"/>
  <c r="D346" i="17"/>
  <c r="C346" i="17"/>
  <c r="F345" i="17" s="1"/>
  <c r="G345" i="17"/>
  <c r="G344" i="17"/>
  <c r="G343" i="17"/>
  <c r="F343" i="17"/>
  <c r="G342" i="17"/>
  <c r="F342" i="17"/>
  <c r="G341" i="17"/>
  <c r="G340" i="17"/>
  <c r="G339" i="17"/>
  <c r="F339" i="17"/>
  <c r="G338" i="17"/>
  <c r="F338" i="17"/>
  <c r="G337" i="17"/>
  <c r="G336" i="17"/>
  <c r="G335" i="17"/>
  <c r="F335" i="17"/>
  <c r="G334" i="17"/>
  <c r="F334" i="17"/>
  <c r="G333" i="17"/>
  <c r="G346" i="17" s="1"/>
  <c r="D328" i="17"/>
  <c r="G325" i="17" s="1"/>
  <c r="C328" i="17"/>
  <c r="F325" i="17" s="1"/>
  <c r="G327" i="17"/>
  <c r="G323" i="17"/>
  <c r="G322" i="17"/>
  <c r="G319" i="17"/>
  <c r="G318" i="17"/>
  <c r="G315" i="17"/>
  <c r="G314" i="17"/>
  <c r="G311" i="17"/>
  <c r="G310" i="17"/>
  <c r="D305" i="17"/>
  <c r="G301" i="17" s="1"/>
  <c r="C305" i="17"/>
  <c r="F301" i="17" s="1"/>
  <c r="G303" i="17"/>
  <c r="G302" i="17"/>
  <c r="F302" i="17"/>
  <c r="G300" i="17"/>
  <c r="F300" i="17"/>
  <c r="G299" i="17"/>
  <c r="F299" i="17"/>
  <c r="G298" i="17"/>
  <c r="F298" i="17"/>
  <c r="F297" i="17"/>
  <c r="G296" i="17"/>
  <c r="F296" i="17"/>
  <c r="G295" i="17"/>
  <c r="F295" i="17"/>
  <c r="G294" i="17"/>
  <c r="F294" i="17"/>
  <c r="F293" i="17"/>
  <c r="G292" i="17"/>
  <c r="F292" i="17"/>
  <c r="G291" i="17"/>
  <c r="F291" i="17"/>
  <c r="G290" i="17"/>
  <c r="F290" i="17"/>
  <c r="F289" i="17"/>
  <c r="G288" i="17"/>
  <c r="F288" i="17"/>
  <c r="G287" i="17"/>
  <c r="F287" i="17"/>
  <c r="F255" i="17"/>
  <c r="F251" i="17"/>
  <c r="D249" i="17"/>
  <c r="G254" i="17" s="1"/>
  <c r="C249" i="17"/>
  <c r="F254" i="17" s="1"/>
  <c r="F248" i="17"/>
  <c r="F246" i="17"/>
  <c r="G245" i="17"/>
  <c r="F245" i="17"/>
  <c r="F244" i="17"/>
  <c r="F242" i="17"/>
  <c r="G241" i="17"/>
  <c r="F241" i="17"/>
  <c r="F233" i="17"/>
  <c r="F229" i="17"/>
  <c r="D227" i="17"/>
  <c r="G232" i="17" s="1"/>
  <c r="C227" i="17"/>
  <c r="F232" i="17" s="1"/>
  <c r="F226" i="17"/>
  <c r="F223" i="17"/>
  <c r="F222" i="17"/>
  <c r="G219" i="17"/>
  <c r="F219" i="17"/>
  <c r="D214" i="17"/>
  <c r="G213" i="17" s="1"/>
  <c r="C214" i="17"/>
  <c r="F213" i="17" s="1"/>
  <c r="F211" i="17"/>
  <c r="G210" i="17"/>
  <c r="F210" i="17"/>
  <c r="F209" i="17"/>
  <c r="F208" i="17"/>
  <c r="F207" i="17"/>
  <c r="G206" i="17"/>
  <c r="F206" i="17"/>
  <c r="G205" i="17"/>
  <c r="F205" i="17"/>
  <c r="F204" i="17"/>
  <c r="F203" i="17"/>
  <c r="G202" i="17"/>
  <c r="F202" i="17"/>
  <c r="G201" i="17"/>
  <c r="F201" i="17"/>
  <c r="F200" i="17"/>
  <c r="F199" i="17"/>
  <c r="G198" i="17"/>
  <c r="F198" i="17"/>
  <c r="G197" i="17"/>
  <c r="F197" i="17"/>
  <c r="F196" i="17"/>
  <c r="F195" i="17"/>
  <c r="G194" i="17"/>
  <c r="F194" i="17"/>
  <c r="G193" i="17"/>
  <c r="F193" i="17"/>
  <c r="F192" i="17"/>
  <c r="F191" i="17"/>
  <c r="G190" i="17"/>
  <c r="F190" i="17"/>
  <c r="F76" i="17"/>
  <c r="D76" i="17"/>
  <c r="C76" i="17"/>
  <c r="F72" i="17"/>
  <c r="D72" i="17"/>
  <c r="C72" i="17"/>
  <c r="F44" i="17"/>
  <c r="D44" i="17"/>
  <c r="C44" i="17"/>
  <c r="F29" i="17"/>
  <c r="F28" i="17"/>
  <c r="F26" i="17"/>
  <c r="F24" i="17"/>
  <c r="F21" i="17"/>
  <c r="F20" i="17"/>
  <c r="F19" i="17"/>
  <c r="F18" i="17"/>
  <c r="F16" i="17"/>
  <c r="C15" i="17"/>
  <c r="F23" i="17" s="1"/>
  <c r="F14" i="17"/>
  <c r="F13" i="17"/>
  <c r="F12" i="17"/>
  <c r="F15" i="17" s="1"/>
  <c r="C304" i="16"/>
  <c r="C303" i="16"/>
  <c r="C302" i="16"/>
  <c r="C298" i="16"/>
  <c r="C297" i="16"/>
  <c r="C296" i="16"/>
  <c r="C292" i="16"/>
  <c r="C289" i="16"/>
  <c r="C288" i="16"/>
  <c r="G227" i="16"/>
  <c r="F227" i="16"/>
  <c r="G226" i="16"/>
  <c r="F226" i="16"/>
  <c r="G225" i="16"/>
  <c r="F225" i="16"/>
  <c r="G224" i="16"/>
  <c r="F224" i="16"/>
  <c r="G223" i="16"/>
  <c r="F223" i="16"/>
  <c r="G222" i="16"/>
  <c r="F222" i="16"/>
  <c r="G221" i="16"/>
  <c r="F221" i="16"/>
  <c r="C220" i="16"/>
  <c r="G219" i="16"/>
  <c r="F219" i="16"/>
  <c r="G218" i="16"/>
  <c r="F218" i="16"/>
  <c r="G217" i="16"/>
  <c r="G220" i="16" s="1"/>
  <c r="F217" i="16"/>
  <c r="F220" i="16" s="1"/>
  <c r="F213" i="16"/>
  <c r="F212" i="16"/>
  <c r="F209" i="16"/>
  <c r="C208" i="16"/>
  <c r="F215" i="16" s="1"/>
  <c r="F205" i="16"/>
  <c r="F204" i="16"/>
  <c r="F201" i="16"/>
  <c r="F200" i="16"/>
  <c r="F199" i="16"/>
  <c r="F197" i="16"/>
  <c r="F196" i="16"/>
  <c r="F193" i="16"/>
  <c r="F187" i="16"/>
  <c r="F184" i="16"/>
  <c r="F183" i="16"/>
  <c r="F180" i="16"/>
  <c r="C179" i="16"/>
  <c r="F186" i="16" s="1"/>
  <c r="F177" i="16"/>
  <c r="F176" i="16"/>
  <c r="F175" i="16"/>
  <c r="F174" i="16"/>
  <c r="D167" i="16"/>
  <c r="C167" i="16"/>
  <c r="G166" i="16"/>
  <c r="F166" i="16"/>
  <c r="G165" i="16"/>
  <c r="F165" i="16"/>
  <c r="G164" i="16"/>
  <c r="G167" i="16" s="1"/>
  <c r="F164" i="16"/>
  <c r="F167" i="16" s="1"/>
  <c r="F161" i="16"/>
  <c r="F157" i="16"/>
  <c r="D156" i="16"/>
  <c r="G148" i="16" s="1"/>
  <c r="C156" i="16"/>
  <c r="F159" i="16" s="1"/>
  <c r="G152" i="16"/>
  <c r="G144" i="16"/>
  <c r="G141" i="16"/>
  <c r="F138" i="16"/>
  <c r="F156" i="16" s="1"/>
  <c r="D130" i="16"/>
  <c r="G132" i="16" s="1"/>
  <c r="C130" i="16"/>
  <c r="F112" i="16"/>
  <c r="F130" i="16" s="1"/>
  <c r="G104" i="16"/>
  <c r="F104" i="16"/>
  <c r="G102" i="16"/>
  <c r="F102" i="16"/>
  <c r="D100" i="16"/>
  <c r="G105" i="16" s="1"/>
  <c r="C100" i="16"/>
  <c r="F105" i="16" s="1"/>
  <c r="G99" i="16"/>
  <c r="F99" i="16"/>
  <c r="F98" i="16"/>
  <c r="G97" i="16"/>
  <c r="F97" i="16"/>
  <c r="G96" i="16"/>
  <c r="F96" i="16"/>
  <c r="G95" i="16"/>
  <c r="F95" i="16"/>
  <c r="F94" i="16"/>
  <c r="G93" i="16"/>
  <c r="F93" i="16"/>
  <c r="F100" i="16" s="1"/>
  <c r="G86" i="16"/>
  <c r="F86" i="16"/>
  <c r="G81" i="16"/>
  <c r="F81" i="16"/>
  <c r="G79" i="16"/>
  <c r="F79" i="16"/>
  <c r="F78" i="16"/>
  <c r="D77" i="16"/>
  <c r="G82" i="16" s="1"/>
  <c r="C77" i="16"/>
  <c r="F82" i="16" s="1"/>
  <c r="G76" i="16"/>
  <c r="F76" i="16"/>
  <c r="F75" i="16"/>
  <c r="G74" i="16"/>
  <c r="F74" i="16"/>
  <c r="G73" i="16"/>
  <c r="F73" i="16"/>
  <c r="G72" i="16"/>
  <c r="F72" i="16"/>
  <c r="G71" i="16"/>
  <c r="F71" i="16"/>
  <c r="G70" i="16"/>
  <c r="F70" i="16"/>
  <c r="F77" i="16" s="1"/>
  <c r="C58" i="16"/>
  <c r="F53" i="16"/>
  <c r="F58" i="16" s="1"/>
  <c r="C47" i="16"/>
  <c r="D45" i="16"/>
  <c r="F10" i="15"/>
  <c r="F9" i="15"/>
  <c r="C295" i="16"/>
  <c r="C307" i="16"/>
  <c r="C293" i="16"/>
  <c r="C291" i="16"/>
  <c r="G191" i="17" l="1"/>
  <c r="G195" i="17"/>
  <c r="G199" i="17"/>
  <c r="G203" i="17"/>
  <c r="G207" i="17"/>
  <c r="G211" i="17"/>
  <c r="F212" i="17"/>
  <c r="F214" i="17" s="1"/>
  <c r="G192" i="17"/>
  <c r="G196" i="17"/>
  <c r="G200" i="17"/>
  <c r="G204" i="17"/>
  <c r="G208" i="17"/>
  <c r="G212" i="17"/>
  <c r="G209" i="17"/>
  <c r="G214" i="17"/>
  <c r="F305" i="17"/>
  <c r="F372" i="17"/>
  <c r="G120" i="16"/>
  <c r="G128" i="16"/>
  <c r="G133" i="16"/>
  <c r="G149" i="16"/>
  <c r="F310" i="17"/>
  <c r="F318" i="17"/>
  <c r="F326" i="17"/>
  <c r="F80" i="16"/>
  <c r="F87" i="16"/>
  <c r="F103" i="16"/>
  <c r="G113" i="16"/>
  <c r="G121" i="16"/>
  <c r="G129" i="16"/>
  <c r="G134" i="16"/>
  <c r="G142" i="16"/>
  <c r="G150" i="16"/>
  <c r="F160" i="16"/>
  <c r="F181" i="16"/>
  <c r="F194" i="16"/>
  <c r="F208" i="16" s="1"/>
  <c r="F202" i="16"/>
  <c r="F210" i="16"/>
  <c r="F17" i="17"/>
  <c r="F25" i="17"/>
  <c r="G222" i="17"/>
  <c r="G226" i="17"/>
  <c r="G229" i="17"/>
  <c r="G233" i="17"/>
  <c r="G244" i="17"/>
  <c r="G248" i="17"/>
  <c r="G251" i="17"/>
  <c r="G255" i="17"/>
  <c r="G326" i="17"/>
  <c r="F360" i="17"/>
  <c r="F364" i="17"/>
  <c r="G112" i="16"/>
  <c r="G159" i="16"/>
  <c r="F314" i="17"/>
  <c r="F322" i="17"/>
  <c r="G80" i="16"/>
  <c r="G87" i="16"/>
  <c r="G103" i="16"/>
  <c r="G114" i="16"/>
  <c r="G122" i="16"/>
  <c r="G135" i="16"/>
  <c r="G143" i="16"/>
  <c r="G151" i="16"/>
  <c r="G160" i="16"/>
  <c r="F182" i="16"/>
  <c r="F195" i="16"/>
  <c r="F203" i="16"/>
  <c r="F211" i="16"/>
  <c r="F230" i="17"/>
  <c r="F252" i="17"/>
  <c r="F303" i="17"/>
  <c r="F311" i="17"/>
  <c r="F315" i="17"/>
  <c r="F319" i="17"/>
  <c r="F323" i="17"/>
  <c r="G369" i="17"/>
  <c r="G372" i="17" s="1"/>
  <c r="G116" i="16"/>
  <c r="G124" i="16"/>
  <c r="G145" i="16"/>
  <c r="G153" i="16"/>
  <c r="G157" i="16"/>
  <c r="G161" i="16"/>
  <c r="F220" i="17"/>
  <c r="F227" i="17" s="1"/>
  <c r="F224" i="17"/>
  <c r="F231" i="17"/>
  <c r="F253" i="17"/>
  <c r="F312" i="17"/>
  <c r="F316" i="17"/>
  <c r="F320" i="17"/>
  <c r="F324" i="17"/>
  <c r="G370" i="17"/>
  <c r="F101" i="16"/>
  <c r="G117" i="16"/>
  <c r="G125" i="16"/>
  <c r="G138" i="16"/>
  <c r="G146" i="16"/>
  <c r="G154" i="16"/>
  <c r="F158" i="16"/>
  <c r="F162" i="16"/>
  <c r="F178" i="16"/>
  <c r="F179" i="16" s="1"/>
  <c r="F185" i="16"/>
  <c r="F198" i="16"/>
  <c r="F206" i="16"/>
  <c r="F214" i="16"/>
  <c r="G220" i="17"/>
  <c r="G227" i="17" s="1"/>
  <c r="G224" i="17"/>
  <c r="G231" i="17"/>
  <c r="G242" i="17"/>
  <c r="G249" i="17" s="1"/>
  <c r="G246" i="17"/>
  <c r="G253" i="17"/>
  <c r="G312" i="17"/>
  <c r="G328" i="17" s="1"/>
  <c r="G316" i="17"/>
  <c r="G320" i="17"/>
  <c r="G324" i="17"/>
  <c r="F336" i="17"/>
  <c r="F340" i="17"/>
  <c r="F344" i="17"/>
  <c r="F358" i="17"/>
  <c r="F362" i="17"/>
  <c r="G123" i="16"/>
  <c r="G136" i="16"/>
  <c r="G75" i="16"/>
  <c r="G77" i="16" s="1"/>
  <c r="G78" i="16"/>
  <c r="G94" i="16"/>
  <c r="G100" i="16" s="1"/>
  <c r="G98" i="16"/>
  <c r="G101" i="16"/>
  <c r="G118" i="16"/>
  <c r="G126" i="16"/>
  <c r="G131" i="16"/>
  <c r="G139" i="16"/>
  <c r="G147" i="16"/>
  <c r="G155" i="16"/>
  <c r="G158" i="16"/>
  <c r="G162" i="16"/>
  <c r="F22" i="17"/>
  <c r="F221" i="17"/>
  <c r="F225" i="17"/>
  <c r="F228" i="17"/>
  <c r="F243" i="17"/>
  <c r="F249" i="17" s="1"/>
  <c r="F247" i="17"/>
  <c r="F250" i="17"/>
  <c r="F313" i="17"/>
  <c r="F317" i="17"/>
  <c r="F321" i="17"/>
  <c r="G115" i="16"/>
  <c r="G223" i="17"/>
  <c r="G230" i="17"/>
  <c r="G252" i="17"/>
  <c r="G119" i="16"/>
  <c r="G127" i="16"/>
  <c r="G140" i="16"/>
  <c r="G221" i="17"/>
  <c r="G225" i="17"/>
  <c r="G228" i="17"/>
  <c r="G243" i="17"/>
  <c r="G247" i="17"/>
  <c r="G250" i="17"/>
  <c r="G289" i="17"/>
  <c r="G305" i="17" s="1"/>
  <c r="G293" i="17"/>
  <c r="G297" i="17"/>
  <c r="G313" i="17"/>
  <c r="G317" i="17"/>
  <c r="G321" i="17"/>
  <c r="F333" i="17"/>
  <c r="F346" i="17" s="1"/>
  <c r="F337" i="17"/>
  <c r="F341" i="17"/>
  <c r="F359" i="17"/>
  <c r="G130" i="16" l="1"/>
  <c r="G156" i="16"/>
  <c r="F365" i="17"/>
  <c r="F328"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7EBF3D8A-A5E1-459B-9F36-0C862FD51597}">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325562A3-AF40-4785-BC3F-E41925E7917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82B39FD-9227-4E44-B260-ED19ECE8E3D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<sst xmlns="http://schemas.openxmlformats.org/spreadsheetml/2006/main" count="2412" uniqueCount="1812">
  <si>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</si>
  <si>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</si>
  <si>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</si>
  <si>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</si>
  <si>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</si>
  <si>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</si>
  <si>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</si>
  <si>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</si>
  <si>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</si>
  <si>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</si>
  <si>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</si>
  <si>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</si>
  <si>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</si>
  <si>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</si>
  <si>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Retained Pandbrief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</si>
  <si>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</si>
  <si>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</si>
  <si>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</si>
  <si>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</si>
  <si>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</si>
  <si>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</si>
  <si>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</si>
  <si>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</si>
  <si>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</si>
  <si>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</si>
  <si>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</si>
  <si>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</si>
  <si>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</si>
  <si>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</si>
  <si>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</si>
  <si>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</si>
  <si>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</si>
  <si>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</si>
  <si>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</si>
  <si>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</si>
  <si>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</si>
  <si>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</si>
  <si>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</si>
  <si>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</si>
  <si>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</si>
  <si>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</si>
  <si>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</si>
  <si>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</si>
  <si>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</si>
  <si>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</si>
  <si>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</si>
  <si>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</si>
  <si>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</si>
  <si>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</si>
  <si>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</si>
  <si>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</si>
  <si>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</si>
  <si>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</si>
  <si>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</si>
  <si>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</si>
  <si>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</si>
  <si>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</si>
  <si>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</si>
  <si>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</si>
  <si>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</si>
  <si>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</si>
  <si>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</si>
  <si>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</si>
  <si>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</si>
  <si>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</si>
  <si>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</si>
  <si>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</si>
  <si>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</si>
  <si>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</si>
  <si>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</si>
  <si>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</si>
  <si>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</si>
  <si>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</si>
  <si>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</si>
  <si>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</si>
  <si>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</si>
  <si>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</si>
  <si>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</si>
  <si>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</si>
  <si>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</si>
  <si>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</si>
  <si>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</si>
  <si>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</si>
  <si>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</si>
  <si>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</si>
  <si>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</si>
  <si>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</si>
  <si>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</si>
  <si>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</si>
  <si>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</si>
  <si>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</si>
  <si>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</si>
  <si>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</si>
  <si>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</si>
  <si>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</si>
  <si>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</si>
  <si>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</si>
  <si>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</si>
  <si>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</si>
  <si>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</si>
  <si>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</si>
  <si>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</si>
  <si>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</si>
  <si>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</si>
  <si>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</si>
  <si>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</si>
  <si>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</si>
  <si>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</si>
  <si>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</si>
  <si>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</si>
  <si>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</si>
  <si>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</si>
  <si>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</si>
  <si>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</si>
  <si>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</si>
  <si>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</si>
  <si>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</si>
  <si>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</si>
  <si>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</si>
  <si>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</si>
  <si>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</si>
  <si>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</si>
  <si>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</si>
  <si>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</si>
  <si>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</si>
  <si>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</si>
  <si>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</si>
  <si>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</si>
  <si>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</si>
  <si>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</si>
  <si>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</si>
  <si>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</si>
  <si>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</si>
  <si>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</si>
  <si>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</si>
  <si>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</si>
  <si>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</si>
  <si>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</si>
  <si>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</si>
  <si>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</si>
  <si>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</si>
  <si>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</si>
  <si>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</si>
  <si>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</si>
  <si>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</si>
  <si>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</si>
  <si>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</si>
  <si>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</si>
  <si>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</si>
  <si>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</si>
  <si>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</si>
  <si>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</si>
  <si>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</si>
  <si>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</si>
  <si>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</si>
  <si>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</si>
  <si>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</si>
  <si>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</si>
  <si>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</si>
  <si>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</si>
  <si>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</si>
  <si>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</si>
  <si>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</si>
  <si>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</si>
  <si>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</si>
  <si>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</si>
  <si>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</si>
  <si>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</si>
  <si>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</si>
  <si>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</si>
  <si>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</si>
  <si>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</si>
  <si>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</si>
  <si>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</si>
  <si>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</si>
  <si>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</si>
  <si>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</si>
  <si>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</si>
  <si>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</si>
  <si>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</si>
  <si>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</si>
  <si>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</si>
  <si>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</si>
  <si>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</si>
  <si>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</si>
  <si>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</si>
  <si>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</si>
  <si>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</si>
  <si>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</si>
  <si>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</si>
  <si>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</si>
  <si>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</si>
  <si>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</si>
  <si>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</si>
  <si>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</si>
  <si>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</si>
  <si>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</si>
  <si>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</si>
  <si>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</si>
  <si>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</si>
  <si>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</si>
  <si>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</si>
  <si>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</si>
  <si>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</si>
  <si>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</si>
  <si>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</si>
  <si>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</si>
  <si>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</si>
  <si>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</si>
  <si>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</si>
  <si>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</si>
  <si>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</si>
  <si>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</si>
  <si>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</si>
  <si>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</si>
  <si>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</si>
  <si>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</si>
  <si>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</si>
  <si>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</si>
  <si>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</si>
  <si>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</si>
  <si>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</si>
  <si>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</si>
  <si>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</si>
  <si>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</si>
  <si>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</si>
  <si>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</si>
  <si>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</si>
  <si>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</si>
  <si>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</si>
  <si>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</si>
  <si>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</si>
  <si>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</si>
  <si>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</si>
  <si>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</si>
  <si>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</si>
  <si>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</si>
  <si>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</si>
  <si>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</si>
  <si>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</si>
  <si>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</si>
  <si>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</si>
  <si>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</si>
  <si>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</si>
  <si>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</si>
  <si>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</si>
  <si>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</si>
  <si>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</si>
  <si>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</si>
  <si>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</si>
  <si>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</si>
  <si>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</si>
  <si>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</si>
  <si>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</si>
  <si>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</si>
  <si>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</si>
  <si>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</si>
  <si>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</si>
  <si>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</si>
  <si>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</si>
  <si>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</si>
  <si>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</si>
  <si>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</si>
  <si>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</si>
  <si>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</si>
  <si>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</si>
  <si>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</si>
  <si>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</si>
  <si>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</si>
  <si>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</si>
  <si>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</si>
  <si>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</si>
  <si>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</si>
  <si>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</si>
  <si>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</si>
  <si>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</si>
  <si>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</si>
  <si>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</si>
  <si>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</si>
  <si>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</si>
  <si>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</si>
  <si>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</si>
  <si>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</si>
  <si>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</si>
  <si>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</si>
  <si>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</si>
  <si>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</si>
  <si>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</si>
  <si>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</si>
  <si>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</si>
  <si>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</si>
  <si>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</si>
  <si>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</si>
  <si>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</si>
  <si>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</si>
  <si>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</si>
  <si>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</si>
  <si>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</si>
  <si>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</si>
  <si>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</si>
  <si>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</si>
  <si>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</si>
  <si>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</si>
  <si>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</si>
  <si>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</si>
  <si>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</si>
  <si>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</si>
  <si>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</si>
  <si>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</si>
  <si>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</si>
  <si>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</si>
  <si>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</si>
  <si>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</si>
  <si>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</si>
  <si>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</si>
  <si>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</si>
  <si>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</si>
  <si>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</si>
  <si>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</si>
  <si>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</si>
  <si>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</si>
  <si>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</si>
  <si>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</si>
  <si>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</si>
  <si>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</si>
  <si>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</si>
  <si>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</si>
  <si>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</si>
  <si>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</si>
  <si>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</si>
  <si>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</si>
  <si>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</si>
  <si>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</si>
  <si>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</si>
  <si>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</si>
  <si>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</si>
  <si>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</si>
  <si>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</si>
  <si>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</si>
  <si>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</si>
  <si>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</si>
  <si>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</si>
  <si>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</si>
  <si>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</si>
  <si>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</si>
  <si>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</si>
  <si>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</si>
  <si>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</si>
  <si>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</si>
  <si>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</si>
  <si>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</si>
  <si>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</si>
  <si>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</si>
  <si>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</si>
  <si>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</si>
  <si>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</si>
  <si>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</si>
  <si>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</si>
  <si>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</si>
  <si>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</si>
  <si>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</si>
  <si>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</si>
  <si>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</si>
  <si>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</si>
  <si>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</si>
  <si>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</si>
  <si>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</si>
  <si>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</si>
  <si>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</si>
  <si>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</si>
  <si>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</si>
  <si>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</si>
  <si>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</si>
  <si>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</si>
  <si>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</si>
  <si>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 xml:space="preserve">(a) Value of the cover pool total assets: </t>
  </si>
  <si>
    <t>G.4.1.2</t>
  </si>
  <si>
    <t>G.4.1.3</t>
  </si>
  <si>
    <t xml:space="preserve">(b) List of ISIN of issued covered bonds: </t>
  </si>
  <si>
    <t>Residential Mortgage Pandbrief Programme (bnpparibasfortis.com)</t>
  </si>
  <si>
    <t>G.4.1.4</t>
  </si>
  <si>
    <t xml:space="preserve">(c) Geographical distribution: </t>
  </si>
  <si>
    <t>G.4.1.5</t>
  </si>
  <si>
    <t>(c) Type of cover assets:</t>
  </si>
  <si>
    <t>G.4.1.6</t>
  </si>
  <si>
    <t xml:space="preserve">(c) Loan size: </t>
  </si>
  <si>
    <t>G.4.1.7</t>
  </si>
  <si>
    <t xml:space="preserve">(c) Valuation Method: </t>
  </si>
  <si>
    <t>G.4.1.8</t>
  </si>
  <si>
    <t>(d) Interest rate risk - cover pool:</t>
  </si>
  <si>
    <t>G.4.1.9</t>
  </si>
  <si>
    <t>(d) Currency risk - cover pool:</t>
  </si>
  <si>
    <t>G.4.1.10</t>
  </si>
  <si>
    <t>(d) Interest rate risk - covered bond:</t>
  </si>
  <si>
    <t>G.4.1.11</t>
  </si>
  <si>
    <t>(d) Currency risk - covered bond:</t>
  </si>
  <si>
    <t>G.4.1.12</t>
  </si>
  <si>
    <t>(d)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</si>
  <si>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</si>
  <si>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</si>
  <si>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</si>
  <si>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</si>
  <si>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</si>
  <si>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</si>
  <si>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</si>
  <si>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</si>
  <si>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</si>
  <si>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</si>
  <si>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</si>
  <si>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</si>
  <si>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</si>
  <si>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</si>
  <si>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</si>
  <si>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</si>
  <si>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</si>
  <si>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</si>
  <si>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</si>
  <si>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</si>
  <si>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</si>
  <si>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</si>
  <si>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</si>
  <si>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</si>
  <si>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</si>
  <si>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</si>
  <si>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</si>
  <si>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</si>
  <si>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</si>
  <si>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</si>
  <si>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</si>
  <si>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</si>
  <si>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</si>
  <si>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</si>
  <si>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</si>
  <si>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</si>
  <si>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</si>
  <si>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</si>
  <si>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</si>
  <si>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</si>
  <si>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</si>
  <si>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</si>
  <si>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</si>
  <si>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</si>
  <si>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</si>
  <si>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</si>
  <si>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</si>
  <si>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</si>
  <si>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</si>
  <si>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</si>
  <si>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</si>
  <si>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</si>
  <si>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</si>
  <si>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</si>
  <si>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</si>
  <si>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</si>
  <si>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</si>
  <si>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</si>
  <si>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</si>
  <si>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</si>
  <si>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</si>
  <si>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</si>
  <si>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</si>
  <si>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</si>
  <si>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</si>
  <si>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</si>
  <si>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</si>
  <si>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</si>
  <si>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</si>
  <si>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</si>
  <si>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</si>
  <si>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</si>
  <si>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</si>
  <si>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</si>
  <si>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</si>
  <si>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</si>
  <si>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</si>
  <si>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</si>
  <si>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</si>
  <si>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</si>
  <si>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</si>
  <si>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</si>
  <si>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</si>
  <si>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</si>
  <si>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</si>
  <si>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</si>
  <si>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</si>
  <si>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</si>
  <si>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</si>
  <si>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</si>
  <si>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</si>
  <si>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</si>
  <si>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</si>
  <si>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</si>
  <si>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</si>
  <si>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</si>
  <si>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</si>
  <si>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</si>
  <si>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</si>
  <si>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</si>
  <si>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</si>
  <si>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</si>
  <si>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</si>
  <si>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</si>
  <si>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</si>
  <si>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</si>
  <si>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</si>
  <si>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</si>
  <si>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</si>
  <si>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</si>
  <si>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</si>
  <si>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</si>
  <si>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</si>
  <si>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</si>
  <si>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</si>
  <si>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</si>
  <si>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</si>
  <si>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</si>
  <si>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</si>
  <si>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</si>
  <si>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</si>
  <si>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</si>
  <si>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</si>
  <si>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</si>
  <si>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</si>
  <si>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</si>
  <si>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</si>
  <si>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</si>
  <si>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</si>
  <si>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</si>
  <si>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</si>
  <si>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</si>
  <si>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</si>
  <si>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</si>
  <si>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</si>
  <si>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</si>
  <si>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</si>
  <si>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</si>
  <si>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</si>
  <si>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</si>
  <si>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</si>
  <si>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</si>
  <si>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</si>
  <si>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</si>
  <si>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</si>
  <si>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</si>
  <si>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</si>
  <si>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</si>
  <si>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</si>
  <si>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</si>
  <si>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</si>
  <si>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</si>
  <si>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</si>
  <si>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</si>
  <si>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</si>
  <si>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</si>
  <si>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</si>
  <si>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</si>
  <si>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</si>
  <si>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</si>
  <si>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</si>
  <si>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</si>
  <si>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</si>
  <si>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</si>
  <si>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</si>
  <si>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</si>
  <si>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</si>
  <si>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</si>
  <si>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</si>
  <si>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</si>
  <si>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</si>
  <si>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</si>
  <si>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</si>
  <si>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</si>
  <si>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</si>
  <si>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</si>
  <si>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</si>
  <si>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</si>
  <si>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</si>
  <si>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</si>
  <si>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</si>
  <si>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</si>
  <si>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</si>
  <si>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</si>
  <si>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</si>
  <si>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</si>
  <si>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</si>
  <si>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</si>
  <si>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</si>
  <si>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</si>
  <si>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</si>
  <si>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</si>
  <si>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</si>
  <si>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</si>
  <si>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</si>
  <si>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</si>
  <si>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</si>
  <si>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</si>
  <si>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</si>
  <si>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</si>
  <si>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</si>
  <si>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</si>
  <si>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</si>
  <si>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</si>
  <si>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</si>
  <si>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</si>
  <si>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</si>
  <si>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</si>
  <si>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</si>
  <si>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</si>
  <si>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</si>
  <si>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</si>
  <si>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</si>
  <si>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</si>
  <si>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</si>
  <si>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</si>
  <si>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</si>
  <si>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</si>
  <si>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</si>
  <si>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</si>
  <si>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</si>
  <si>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</si>
  <si>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</si>
  <si>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</si>
  <si>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</si>
  <si>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</si>
  <si>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</si>
  <si>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</si>
  <si>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</si>
  <si>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</si>
  <si>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</si>
  <si>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</si>
  <si>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</si>
  <si>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</si>
  <si>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</si>
  <si>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</si>
  <si>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</si>
  <si>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</si>
  <si>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</si>
  <si>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</si>
  <si>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</si>
  <si>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</si>
  <si>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</si>
  <si>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</si>
  <si>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</si>
  <si>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</si>
  <si>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</si>
  <si>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</si>
  <si>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</si>
  <si>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</si>
  <si>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</si>
  <si>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</si>
  <si>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</si>
  <si>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</si>
  <si>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</si>
  <si>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</si>
  <si>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</si>
  <si>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</si>
  <si>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</si>
  <si>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</si>
  <si>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</si>
  <si>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</si>
  <si>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</si>
  <si>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</si>
  <si>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</si>
  <si>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</si>
  <si>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</si>
  <si>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</si>
  <si>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</si>
  <si>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</si>
  <si>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</si>
  <si>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</si>
  <si>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</si>
  <si>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</si>
  <si>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</si>
  <si>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</si>
  <si>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</si>
  <si>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</si>
  <si>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</si>
  <si>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</si>
  <si>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</si>
  <si>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</si>
  <si>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</si>
  <si>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</si>
  <si>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</si>
  <si>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</si>
  <si>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</si>
  <si>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</si>
  <si>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</si>
  <si>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</si>
  <si>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</si>
  <si>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</si>
  <si>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</si>
  <si>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</si>
  <si>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</si>
  <si>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</si>
  <si>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</si>
  <si>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</si>
  <si>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</si>
  <si>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</si>
  <si>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</si>
  <si>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</si>
  <si>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</si>
  <si>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</si>
  <si>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</si>
  <si>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</si>
  <si>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</si>
  <si>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</si>
  <si>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</si>
  <si>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</si>
  <si>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</si>
  <si>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</si>
  <si>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</si>
  <si>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</si>
  <si>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</si>
  <si>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</si>
  <si>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</si>
  <si>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</si>
  <si>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</si>
  <si>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</si>
  <si>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</si>
  <si>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</si>
  <si>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</si>
  <si>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</si>
  <si>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</si>
  <si>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</si>
  <si>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</si>
  <si>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</si>
  <si>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</si>
  <si>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</si>
  <si>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</si>
  <si>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</si>
  <si>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</si>
  <si>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</si>
  <si>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</si>
  <si>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</si>
  <si>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</si>
  <si>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</si>
  <si>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</si>
  <si>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</si>
  <si>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</si>
  <si>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</si>
  <si>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</si>
  <si>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</si>
  <si>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</si>
  <si>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</si>
  <si>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</si>
  <si>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</si>
  <si>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</si>
  <si>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</si>
  <si>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</si>
  <si>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</si>
  <si>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</si>
  <si>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</si>
  <si>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</si>
  <si>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</si>
  <si>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</si>
  <si>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</si>
  <si>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</si>
  <si>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</si>
  <si>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</si>
  <si>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</si>
  <si>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</si>
  <si>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</si>
  <si>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</si>
  <si>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</si>
  <si>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</si>
  <si>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</si>
  <si>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</si>
  <si>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</si>
  <si>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</si>
  <si>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</si>
  <si>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</si>
  <si>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</si>
  <si>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</si>
  <si>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</si>
  <si>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</si>
  <si>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</si>
  <si>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</si>
  <si>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</si>
  <si>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</si>
  <si>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</si>
  <si>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</si>
  <si>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</si>
  <si>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</si>
  <si>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</si>
  <si>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</si>
  <si>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</si>
  <si>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</si>
  <si>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</si>
  <si>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</si>
  <si>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</si>
  <si>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</si>
  <si>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</si>
  <si>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</si>
  <si>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</si>
  <si>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</si>
  <si>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</si>
  <si>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</si>
  <si>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</si>
  <si>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</si>
  <si>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</si>
  <si>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</si>
  <si>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</si>
  <si>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</si>
  <si>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</si>
  <si>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</si>
  <si>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</si>
  <si>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</si>
  <si>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</si>
  <si>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</si>
  <si>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</si>
  <si>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</si>
  <si>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</si>
  <si>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</si>
  <si>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</si>
  <si>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</si>
  <si>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</si>
  <si>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</si>
  <si>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</si>
  <si>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</si>
  <si>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</si>
  <si>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</si>
  <si>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</si>
  <si>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</si>
  <si>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</si>
  <si>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</si>
  <si>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</si>
  <si>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</si>
  <si>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</si>
  <si>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</si>
  <si>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</si>
  <si>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</si>
  <si>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</si>
  <si>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</si>
  <si>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</si>
  <si>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</si>
  <si>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</si>
  <si>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</si>
  <si>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</si>
  <si>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</si>
  <si>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</si>
  <si>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</si>
  <si>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</si>
  <si>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</si>
  <si>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</si>
  <si>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</si>
  <si>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</si>
  <si>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</si>
  <si>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</si>
  <si>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</si>
  <si>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</si>
  <si>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</si>
  <si>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</si>
  <si>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</si>
  <si>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</si>
  <si>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</si>
  <si>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</si>
  <si>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</si>
  <si>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</si>
  <si>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</si>
  <si>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</si>
  <si>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</si>
  <si>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</si>
  <si>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</si>
  <si>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</si>
  <si>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</si>
  <si>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</si>
  <si>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</si>
  <si>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</si>
  <si>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</si>
  <si>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</si>
  <si>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</si>
  <si>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</si>
  <si>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</si>
  <si>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</si>
  <si>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</si>
  <si>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</si>
  <si>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</si>
  <si>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</si>
  <si>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</si>
  <si>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</si>
  <si>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</si>
  <si>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</si>
  <si>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</si>
  <si>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</si>
  <si>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</si>
  <si>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</si>
  <si>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</si>
  <si>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</si>
  <si>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</si>
  <si>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</si>
  <si>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</si>
  <si>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</si>
  <si>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</si>
  <si>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</si>
  <si>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</si>
  <si>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</si>
  <si>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</si>
  <si>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</si>
  <si>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</si>
  <si>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</si>
  <si>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</si>
  <si>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</si>
  <si>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</si>
  <si>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</si>
  <si>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</si>
  <si>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</si>
  <si>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</si>
  <si>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</si>
  <si>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</si>
  <si>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</si>
  <si>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</si>
  <si>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</si>
  <si>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</si>
  <si>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</si>
  <si>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</si>
  <si>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</si>
  <si>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</si>
  <si>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</si>
  <si>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</si>
  <si>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</si>
  <si>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</si>
  <si>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</si>
  <si>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</si>
  <si>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</si>
  <si>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</si>
  <si>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</si>
  <si>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</si>
  <si>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</si>
  <si>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</si>
  <si>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</si>
  <si>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</si>
  <si>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</si>
  <si>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</si>
  <si>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</si>
  <si>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</si>
  <si>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</si>
  <si>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</si>
  <si>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</si>
  <si>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</si>
  <si>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</si>
  <si>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</si>
  <si>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</si>
  <si>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</si>
  <si>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</si>
  <si>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</si>
  <si>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</si>
  <si>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</si>
  <si>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</si>
  <si>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</si>
  <si>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</si>
  <si>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</si>
  <si>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</si>
  <si>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</si>
  <si>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</si>
  <si>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</si>
  <si>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</si>
  <si>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</si>
  <si>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</si>
  <si>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</si>
  <si>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</si>
  <si>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</si>
  <si>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</si>
  <si>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</si>
  <si>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</si>
  <si>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</si>
  <si>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</si>
  <si>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</si>
  <si>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</si>
  <si>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</si>
  <si>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</si>
  <si>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</si>
  <si>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</si>
  <si>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</si>
  <si>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</si>
  <si>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</si>
  <si>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</si>
  <si>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</si>
  <si>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</si>
  <si>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25/02/2025</t>
  </si>
  <si>
    <t>BD@155375</t>
  </si>
  <si>
    <t>BE6312092115</t>
  </si>
  <si>
    <t>BD@167469</t>
  </si>
  <si>
    <t>BE0002700814</t>
  </si>
  <si>
    <t>20/05/2024</t>
  </si>
  <si>
    <t>BD@167470</t>
  </si>
  <si>
    <t>BE0002701820</t>
  </si>
  <si>
    <t>BD@178945</t>
  </si>
  <si>
    <t>BE0002762434</t>
  </si>
  <si>
    <t>10/12/2024</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</si>
  <si>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</si>
  <si>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</si>
  <si>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</si>
  <si>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</si>
  <si>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</si>
  <si>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</si>
  <si>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</si>
  <si>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</si>
  <si>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</si>
  <si>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</si>
  <si>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</si>
  <si>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</si>
  <si>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</si>
  <si>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</si>
  <si>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</si>
  <si>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</si>
  <si>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</si>
  <si>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</si>
  <si>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</si>
  <si>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</si>
  <si>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</si>
  <si>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</si>
  <si>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</si>
  <si>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</si>
  <si>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</si>
  <si>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</si>
  <si>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</si>
  <si>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</si>
  <si>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</si>
  <si>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</si>
  <si>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</si>
  <si>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</si>
  <si>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</si>
  <si>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</si>
  <si>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</si>
  <si>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</si>
  <si>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</si>
  <si>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</si>
  <si>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</si>
  <si>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</si>
  <si>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</si>
  <si>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</si>
  <si>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</si>
  <si>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</si>
  <si>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</si>
  <si>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</si>
  <si>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</si>
  <si>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</si>
  <si>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</si>
  <si>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</si>
  <si>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</si>
  <si>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</si>
  <si>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</si>
  <si>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</si>
  <si>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</si>
  <si>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</si>
  <si>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</si>
  <si>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</si>
  <si>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</si>
  <si>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</si>
  <si>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</si>
  <si>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</si>
  <si>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</si>
  <si>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</si>
  <si>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</si>
  <si>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</si>
  <si>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</si>
  <si>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</si>
  <si>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</si>
  <si>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</si>
  <si>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</si>
  <si>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</si>
  <si>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</si>
  <si>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</si>
  <si>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</si>
  <si>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</si>
  <si>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</si>
  <si>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</si>
  <si>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</si>
  <si>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</si>
  <si>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</si>
  <si>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</si>
  <si>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</si>
  <si>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</si>
  <si>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</si>
  <si>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</si>
  <si>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</si>
  <si>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</si>
  <si>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</si>
  <si>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</si>
  <si>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</si>
  <si>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</si>
  <si>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5. Prepayments Last Calendar Month</t>
  </si>
  <si>
    <t>None</t>
  </si>
  <si>
    <t>4. Derivatives</t>
  </si>
  <si>
    <t>Aa3</t>
  </si>
  <si>
    <t>Moody's Rating</t>
  </si>
  <si>
    <t>Fitch Rating</t>
  </si>
  <si>
    <t>AA</t>
  </si>
  <si>
    <t>Standar &amp; Poor's Rating</t>
  </si>
  <si>
    <t>F</t>
  </si>
  <si>
    <t>Nominal Amount</t>
  </si>
  <si>
    <t>BGB 0 22/10/2027</t>
  </si>
  <si>
    <t>BGB 0.8 22/06/2027</t>
  </si>
  <si>
    <t>Kingdom of Belgium</t>
  </si>
  <si>
    <t>BE0000351602</t>
  </si>
  <si>
    <t>BE0000341504</t>
  </si>
  <si>
    <t>Position</t>
  </si>
  <si>
    <t>3. Public Sector Exposure (Liquid Bond Positions)</t>
  </si>
  <si>
    <t>Registered Cash Proceeds under the Residential Mortgage Loans</t>
  </si>
  <si>
    <t>2. Registered Cash</t>
  </si>
  <si>
    <t>% Construction Loans</t>
  </si>
  <si>
    <t>Weighted Remaining average life to interest reset (in years, at 0% CPR)</t>
  </si>
  <si>
    <t>Weighted Remaining average life (in years, at 0% CPR)</t>
  </si>
  <si>
    <t>Weighted average interest rate Variable Rate Loans</t>
  </si>
  <si>
    <t>Weighted average interest rate Fixed Rate Loans</t>
  </si>
  <si>
    <t>Weighted average interest rate</t>
  </si>
  <si>
    <t>Percentage of Variable Rate Loans</t>
  </si>
  <si>
    <t>Percentage of Fixed Rate Loans</t>
  </si>
  <si>
    <t>Weighted average initial maturity (in years, at 0% CPR)</t>
  </si>
  <si>
    <t>Weighted average remaining maturity (in years, at 0% CPR)</t>
  </si>
  <si>
    <t>Weighted average seasoning (in Years)</t>
  </si>
  <si>
    <t>Weighted average Current Loan to Original Value</t>
  </si>
  <si>
    <t>Weighted average Current Loan to Current Value</t>
  </si>
  <si>
    <t>Average Outstanding Balance per loan</t>
  </si>
  <si>
    <t>Average Outstanding Balance per borrower</t>
  </si>
  <si>
    <t>Number of loans</t>
  </si>
  <si>
    <t>Interest Payments between Cut-off Date and Maturity Date</t>
  </si>
  <si>
    <t>Principal Redemptions between Cut-off Date and Maturity</t>
  </si>
  <si>
    <t>Outstanding Balance of Residential Mortgage Loans at the Cut-off Date</t>
  </si>
  <si>
    <t>See Stratification Tables Mortgages for more details</t>
  </si>
  <si>
    <t>1. Residential Mortgage Loans</t>
  </si>
  <si>
    <t>(All Amounts are in Euro)</t>
  </si>
  <si>
    <t>Portfolio Cut-off Date</t>
  </si>
  <si>
    <t>Cover Pool Summary</t>
  </si>
  <si>
    <t>Phase 3</t>
  </si>
  <si>
    <t>Phase 2</t>
  </si>
  <si>
    <t>Phase 1</t>
  </si>
  <si>
    <t>In %</t>
  </si>
  <si>
    <t>In number of loans</t>
  </si>
  <si>
    <t>In EUR</t>
  </si>
  <si>
    <t>18. IFRS9 Norms</t>
  </si>
  <si>
    <t>In number of Properties</t>
  </si>
  <si>
    <t>17. Occupation Type (Based on Indexed Property Value)</t>
  </si>
  <si>
    <t>&gt;6 and &lt;=7</t>
  </si>
  <si>
    <t>&gt;7 and &lt;=8</t>
  </si>
  <si>
    <t>&gt;5 and &lt;=6</t>
  </si>
  <si>
    <t>&gt;4 and &lt;=5</t>
  </si>
  <si>
    <t>&gt;3 and &lt;=4</t>
  </si>
  <si>
    <t>&gt;2 and &lt;=3</t>
  </si>
  <si>
    <t>&gt;1 and &lt;=2</t>
  </si>
  <si>
    <t>&gt;=0 and &lt;=1</t>
  </si>
  <si>
    <t>Fixed To Maturity</t>
  </si>
  <si>
    <t>In Years</t>
  </si>
  <si>
    <t>16. Distribution of Average Life To Interest Reset Date (at 0% CPR)</t>
  </si>
  <si>
    <t>&gt;17 and &lt;=18</t>
  </si>
  <si>
    <t>&gt;16 and &lt;=17</t>
  </si>
  <si>
    <t>&gt;15 and &lt;=16</t>
  </si>
  <si>
    <t>&gt;14 and &lt;=15</t>
  </si>
  <si>
    <t>&gt;13 and &lt;=14</t>
  </si>
  <si>
    <t>&gt;12 and &lt;=13</t>
  </si>
  <si>
    <t>&gt;11 and &lt;=12</t>
  </si>
  <si>
    <t>&gt;10 and &lt;=11</t>
  </si>
  <si>
    <t>&gt;9 and &lt;=10</t>
  </si>
  <si>
    <t>&gt;8 and &lt;=9</t>
  </si>
  <si>
    <t>15. Distribution of Average Life to Final Maturity (at 0% CPR)</t>
  </si>
  <si>
    <t>&gt;500%</t>
  </si>
  <si>
    <t>401-500%</t>
  </si>
  <si>
    <t>301-400%</t>
  </si>
  <si>
    <t>201-300%</t>
  </si>
  <si>
    <t>181-200%</t>
  </si>
  <si>
    <t>161-180%</t>
  </si>
  <si>
    <t>141-160%</t>
  </si>
  <si>
    <t>121-140%</t>
  </si>
  <si>
    <t>101-120%</t>
  </si>
  <si>
    <t>81-100%</t>
  </si>
  <si>
    <t>61-80%</t>
  </si>
  <si>
    <t>41-60%</t>
  </si>
  <si>
    <t>21-40%</t>
  </si>
  <si>
    <t>1-20%</t>
  </si>
  <si>
    <t>14. Loan to Mortgage Inscription Ratio (LTM)</t>
  </si>
  <si>
    <t>&gt;120%</t>
  </si>
  <si>
    <t>111-120%</t>
  </si>
  <si>
    <t>101-110%</t>
  </si>
  <si>
    <t>91-100%</t>
  </si>
  <si>
    <t>81-90%</t>
  </si>
  <si>
    <t>71-80%</t>
  </si>
  <si>
    <t>61-70%</t>
  </si>
  <si>
    <t>51-60%</t>
  </si>
  <si>
    <t>41-50%</t>
  </si>
  <si>
    <t>31-40%</t>
  </si>
  <si>
    <t>21-30%</t>
  </si>
  <si>
    <t>11-20%</t>
  </si>
  <si>
    <t>0-10%</t>
  </si>
  <si>
    <t xml:space="preserve">13. Current Loan to Original Value (LTOV) </t>
  </si>
  <si>
    <t>12. Current Loan to Current Value (LTV)</t>
  </si>
  <si>
    <t>Linear</t>
  </si>
  <si>
    <t>Interest only</t>
  </si>
  <si>
    <t>Annuity</t>
  </si>
  <si>
    <t>11. Repayment Type</t>
  </si>
  <si>
    <t>Twice A Year</t>
  </si>
  <si>
    <t>Monthly</t>
  </si>
  <si>
    <t>10. Interest Payment Frequency</t>
  </si>
  <si>
    <t>2038</t>
  </si>
  <si>
    <t>2037</t>
  </si>
  <si>
    <t>2036</t>
  </si>
  <si>
    <t>2035</t>
  </si>
  <si>
    <t>2034</t>
  </si>
  <si>
    <t>2033</t>
  </si>
  <si>
    <t>2032</t>
  </si>
  <si>
    <t>2031</t>
  </si>
  <si>
    <t>2030</t>
  </si>
  <si>
    <t>2029</t>
  </si>
  <si>
    <t>2028</t>
  </si>
  <si>
    <t>2027</t>
  </si>
  <si>
    <t>2026</t>
  </si>
  <si>
    <t>2025</t>
  </si>
  <si>
    <t>2024</t>
  </si>
  <si>
    <t>9. Next Reset Date</t>
  </si>
  <si>
    <t>Variable With Cap</t>
  </si>
  <si>
    <t>Variable</t>
  </si>
  <si>
    <t>8. Interest Rate Type</t>
  </si>
  <si>
    <t>8.5 - 9%</t>
  </si>
  <si>
    <t>7 - 7.5%</t>
  </si>
  <si>
    <t>7.5 - 8%</t>
  </si>
  <si>
    <t>8 - 8.5%</t>
  </si>
  <si>
    <t>6.5 - 7%</t>
  </si>
  <si>
    <t>6 - 6.5%</t>
  </si>
  <si>
    <t>5.5 - 6%</t>
  </si>
  <si>
    <t>5 - 5.5%</t>
  </si>
  <si>
    <t>4.5 - 5%</t>
  </si>
  <si>
    <t>4 - 4.5%</t>
  </si>
  <si>
    <t>3.5 - 4%</t>
  </si>
  <si>
    <t>3 - 3.5%</t>
  </si>
  <si>
    <t>2.5 - 3%</t>
  </si>
  <si>
    <t>2 - 2.5%</t>
  </si>
  <si>
    <t>1.5 - 2%</t>
  </si>
  <si>
    <t>1 - 1.5%</t>
  </si>
  <si>
    <t>0.5 - 1%</t>
  </si>
  <si>
    <t>0 - 0.5%</t>
  </si>
  <si>
    <t>7. Interest Rate</t>
  </si>
  <si>
    <t>&gt;400</t>
  </si>
  <si>
    <t>&gt;300 and &lt;=400</t>
  </si>
  <si>
    <t>&gt;200 and &lt;=300</t>
  </si>
  <si>
    <t>&gt;100 and &lt;=200</t>
  </si>
  <si>
    <t>&lt;=100</t>
  </si>
  <si>
    <t>In number of Borrowers</t>
  </si>
  <si>
    <t>In EUR * 1000</t>
  </si>
  <si>
    <t>6. Outstanding Loan Balance by Borrower</t>
  </si>
  <si>
    <t>Year</t>
  </si>
  <si>
    <t>5. Origination Year</t>
  </si>
  <si>
    <t>&gt;37 and &lt;=38</t>
  </si>
  <si>
    <t>&gt;40 and &lt;=41</t>
  </si>
  <si>
    <t>&gt;31 and &lt;=32</t>
  </si>
  <si>
    <t>&gt;39 and &lt;=40</t>
  </si>
  <si>
    <t>&gt;36 and &lt;=37</t>
  </si>
  <si>
    <t>&gt;35 and &lt;=36</t>
  </si>
  <si>
    <t>&gt;34 and &lt;=35</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</si>
  <si>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</si>
  <si>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</si>
  <si>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</si>
  <si>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</si>
  <si>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</si>
  <si>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</si>
  <si>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</si>
  <si>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</si>
  <si>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</si>
  <si>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</si>
  <si>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</si>
  <si>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</si>
  <si>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</si>
  <si>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</si>
  <si>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4. Original term to maturity</t>
  </si>
  <si>
    <t>&lt;0</t>
  </si>
  <si>
    <t>3. Remaining term to maturity</t>
  </si>
  <si>
    <t>&gt;33 and &lt;=34</t>
  </si>
  <si>
    <t>2. Seasoning</t>
  </si>
  <si>
    <t>1. Geographic distribution</t>
  </si>
  <si>
    <t>Straticifation Tables</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</si>
  <si>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</si>
  <si>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</si>
  <si>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</si>
  <si>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</si>
  <si>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</si>
  <si>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</si>
  <si>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</si>
  <si>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</si>
  <si>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</si>
  <si>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</si>
  <si>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</si>
  <si>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</si>
  <si>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</si>
  <si>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</si>
  <si>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</si>
  <si>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</si>
  <si>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</si>
  <si>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</si>
  <si>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</si>
  <si>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</si>
  <si>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</si>
  <si>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</si>
  <si>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</si>
  <si>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</si>
  <si>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</si>
  <si>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</si>
  <si>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</si>
  <si>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</si>
  <si>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</si>
  <si>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</si>
  <si>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</si>
  <si>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</si>
  <si>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</si>
  <si>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</si>
  <si>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</si>
  <si>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</si>
  <si>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</si>
  <si>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</si>
  <si>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</si>
  <si>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</si>
  <si>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</si>
  <si>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</si>
  <si>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</si>
  <si>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</si>
  <si>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</si>
  <si>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</si>
  <si>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</si>
  <si>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</si>
  <si>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</si>
  <si>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</si>
  <si>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</si>
  <si>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</si>
  <si>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</si>
  <si>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</si>
  <si>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</si>
  <si>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</si>
  <si>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</si>
  <si>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</si>
  <si>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</si>
  <si>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</si>
  <si>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</si>
  <si>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</si>
  <si>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</si>
  <si>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</si>
  <si>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</si>
  <si>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</si>
  <si>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</si>
  <si>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</si>
  <si>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</si>
  <si>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</si>
  <si>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</si>
  <si>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</si>
  <si>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</si>
  <si>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</si>
  <si>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</si>
  <si>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</si>
  <si>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</si>
  <si>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</si>
  <si>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</si>
  <si>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</si>
  <si>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</si>
  <si>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</si>
  <si>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</si>
  <si>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</si>
  <si>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</si>
  <si>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</si>
  <si>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</si>
  <si>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</si>
  <si>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</si>
  <si>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</si>
  <si>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</si>
  <si>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</si>
  <si>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</si>
  <si>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</si>
  <si>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</si>
  <si>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</si>
  <si>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</si>
  <si>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</si>
  <si>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</si>
  <si>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</si>
  <si>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</si>
  <si>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</si>
  <si>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</si>
  <si>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</si>
  <si>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</si>
  <si>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</si>
  <si>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</si>
  <si>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</si>
  <si>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</si>
  <si>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</si>
  <si>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</si>
  <si>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</si>
  <si>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</si>
  <si>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</si>
  <si>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</si>
  <si>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</si>
  <si>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</si>
  <si>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</si>
  <si>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</si>
  <si>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</si>
  <si>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</si>
  <si>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</si>
  <si>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</si>
  <si>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</si>
  <si>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</si>
  <si>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</si>
  <si>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</si>
  <si>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</si>
  <si>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</si>
  <si>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</si>
  <si>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</si>
  <si>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</si>
  <si>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</si>
  <si>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</si>
  <si>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</si>
  <si>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</si>
  <si>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</si>
  <si>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</si>
  <si>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</si>
  <si>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</si>
  <si>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</si>
  <si>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</si>
  <si>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</si>
  <si>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</si>
  <si>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</si>
  <si>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</si>
  <si>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</si>
  <si>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</si>
  <si>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</si>
  <si>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</si>
  <si>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</si>
  <si>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</si>
  <si>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</si>
  <si>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</si>
  <si>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</si>
  <si>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</si>
  <si>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</si>
  <si>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</si>
  <si>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</si>
  <si>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</si>
  <si>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</si>
  <si>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</si>
  <si>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</si>
  <si>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</si>
  <si>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</si>
  <si>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</si>
  <si>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</si>
  <si>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</si>
  <si>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</si>
  <si>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</si>
  <si>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</si>
  <si>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</si>
  <si>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</si>
  <si>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</si>
  <si>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</si>
  <si>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</si>
  <si>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</si>
  <si>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</si>
  <si>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</si>
  <si>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</si>
  <si>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</si>
  <si>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</si>
  <si>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</si>
  <si>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</si>
  <si>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</si>
  <si>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</si>
  <si>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</si>
  <si>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</si>
  <si>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</si>
  <si>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</si>
  <si>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</si>
  <si>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</si>
  <si>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</si>
  <si>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</si>
  <si>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</si>
  <si>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</si>
  <si>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</si>
  <si>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2. Regulatory Summary</t>
  </si>
  <si>
    <t>`</t>
  </si>
  <si>
    <t>4. Compliance Art 14 CBD Check Table</t>
  </si>
  <si>
    <t>Optional information e.g. Contact names</t>
  </si>
  <si>
    <t>OG.1.1.3</t>
  </si>
  <si>
    <t>Optional information e.g. Parent name</t>
  </si>
  <si>
    <t>OG.1.1.6</t>
  </si>
  <si>
    <t>OG.1.1.7</t>
  </si>
  <si>
    <t>OG.1.1.8</t>
  </si>
  <si>
    <t>Basel Compliance, subject to national jursdiction (Y/N)</t>
  </si>
  <si>
    <t>CBD Compliance</t>
  </si>
  <si>
    <t>OG.2.1.6</t>
  </si>
  <si>
    <t>Total Cover Assets</t>
  </si>
  <si>
    <t>OG.3.1.4</t>
  </si>
  <si>
    <t xml:space="preserve">2. Over-collateralisation (OC) </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</si>
  <si>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</si>
  <si>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</si>
  <si>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</si>
  <si>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</si>
  <si>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</si>
  <si>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</si>
  <si>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</si>
  <si>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</si>
  <si>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</si>
  <si>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</si>
  <si>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</si>
  <si>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</si>
  <si>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</si>
  <si>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</si>
  <si>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r>
      <t>Is sustainability based on s</t>
    </r>
    <r>
      <rPr>
        <b/>
        <sz val="11"/>
        <rFont val="Calibri"/>
        <family val="2"/>
        <scheme val="minor"/>
      </rPr>
      <t>ustainable assets not present in the cover pool</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</si>
  <si>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</si>
  <si>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 xml:space="preserve">Is sustainability based on </t>
    </r>
    <r>
      <rPr>
        <b/>
        <sz val="11"/>
        <rFont val="Calibri"/>
        <family val="2"/>
        <scheme val="minor"/>
      </rPr>
      <t>other criteria</t>
    </r>
    <r>
      <rPr>
        <sz val="11"/>
        <rFont val="Calibri"/>
        <family val="2"/>
        <scheme val="minor"/>
      </rPr>
      <t>?</t>
    </r>
  </si>
  <si>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</si>
  <si>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</si>
  <si>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</si>
  <si>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outstanding covered bonds: </t>
  </si>
  <si>
    <t>link to Glossary HG.1.15</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</si>
  <si>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</si>
  <si>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</si>
  <si>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</si>
  <si>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</si>
  <si>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</si>
  <si>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</si>
  <si>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</si>
  <si>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</si>
  <si>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</si>
  <si>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</si>
  <si>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</si>
  <si>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</si>
  <si>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</si>
  <si>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</si>
  <si>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</si>
  <si>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</si>
  <si>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</si>
  <si>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</si>
  <si>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</si>
  <si>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</si>
  <si>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</si>
  <si>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</si>
  <si>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</si>
  <si>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</si>
  <si>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</si>
  <si>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</si>
  <si>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&gt;  12 - ≤ 24 months</t>
  </si>
  <si>
    <t>&gt; 24 - ≤ 36 months</t>
  </si>
  <si>
    <t>&gt; 36 - ≤ 60 months</t>
  </si>
  <si>
    <t>&gt; 60 months</t>
  </si>
  <si>
    <t>% NPLs</t>
  </si>
  <si>
    <t>[Mark as ND1 if not relevant]</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</si>
  <si>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</si>
  <si>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</si>
  <si>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</si>
  <si>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</si>
  <si>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</si>
  <si>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</si>
  <si>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</si>
  <si>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</si>
  <si>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</si>
  <si>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</si>
  <si>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</si>
  <si>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</si>
  <si>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</si>
  <si>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</si>
  <si>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</si>
  <si>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</si>
  <si>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</si>
  <si>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</si>
  <si>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</si>
  <si>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</si>
  <si>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</si>
  <si>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</si>
  <si>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</si>
  <si>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</si>
  <si>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</si>
  <si>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</si>
  <si>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</si>
  <si>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</si>
  <si>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</si>
  <si>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</si>
  <si>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</si>
  <si>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</si>
  <si>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</si>
  <si>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</si>
  <si>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</si>
  <si>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</si>
  <si>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</si>
  <si>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</si>
  <si>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</si>
  <si>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</si>
  <si>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</si>
  <si>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</si>
  <si>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</si>
  <si>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</si>
  <si>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</si>
  <si>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</si>
  <si>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</si>
  <si>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</si>
  <si>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</si>
  <si>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</si>
  <si>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</si>
  <si>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</si>
  <si>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</si>
  <si>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</si>
  <si>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</si>
  <si>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</si>
  <si>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</si>
  <si>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</si>
  <si>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</si>
  <si>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</si>
  <si>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</si>
  <si>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</si>
  <si>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</si>
  <si>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</si>
  <si>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</si>
  <si>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</si>
  <si>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</si>
  <si>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</si>
  <si>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</si>
  <si>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</si>
  <si>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</si>
  <si>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</si>
  <si>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</si>
  <si>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</si>
  <si>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</si>
  <si>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</si>
  <si>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</si>
  <si>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</si>
  <si>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</si>
  <si>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</si>
  <si>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</si>
  <si>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</si>
  <si>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</si>
  <si>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</si>
  <si>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</si>
  <si>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</si>
  <si>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</si>
  <si>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</si>
  <si>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</si>
  <si>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</si>
  <si>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</si>
  <si>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</si>
  <si>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</si>
  <si>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</si>
  <si>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</si>
  <si>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</si>
  <si>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</si>
  <si>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</si>
  <si>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</si>
  <si>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</si>
  <si>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</si>
  <si>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</si>
  <si>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</si>
  <si>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</si>
  <si>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</si>
  <si>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</si>
  <si>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</si>
  <si>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</si>
  <si>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</si>
  <si>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</si>
  <si>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</si>
  <si>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</si>
  <si>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</si>
  <si>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</si>
  <si>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</si>
  <si>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</si>
  <si>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</si>
  <si>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</si>
  <si>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</si>
  <si>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</si>
  <si>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</si>
  <si>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</si>
  <si>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</si>
  <si>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</si>
  <si>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</si>
  <si>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</si>
  <si>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</si>
  <si>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</si>
  <si>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</si>
  <si>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</si>
  <si>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</si>
  <si>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</si>
  <si>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</si>
  <si>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</si>
  <si>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</si>
  <si>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</si>
  <si>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</si>
  <si>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</si>
  <si>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</si>
  <si>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</si>
  <si>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</si>
  <si>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</si>
  <si>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</si>
  <si>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</si>
  <si>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</si>
  <si>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</si>
  <si>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</si>
  <si>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</si>
  <si>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</si>
  <si>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</si>
  <si>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</si>
  <si>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</si>
  <si>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</si>
  <si>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</si>
  <si>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</si>
  <si>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</si>
  <si>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</si>
  <si>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</si>
  <si>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</si>
  <si>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</si>
  <si>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</si>
  <si>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</si>
  <si>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</si>
  <si>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</si>
  <si>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</si>
  <si>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</si>
  <si>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This addendum is optional</t>
  </si>
  <si>
    <t>E. Harmonised Transparency Template - Optional ECB - ECAIs Data Disclosure</t>
  </si>
  <si>
    <t xml:space="preserve"> Reason for No Data in Worksheet E. </t>
  </si>
  <si>
    <t>Value</t>
  </si>
  <si>
    <t xml:space="preserve">Not applicable for the jurisdiction </t>
  </si>
  <si>
    <t>CONTENT OF TAB E</t>
  </si>
  <si>
    <t>Not relevant for the issuer and/or CB programme at the present time</t>
  </si>
  <si>
    <t>ND2</t>
  </si>
  <si>
    <t>1. Additional information on the programme</t>
  </si>
  <si>
    <t>Not available at the present time</t>
  </si>
  <si>
    <t>ND3</t>
  </si>
  <si>
    <t>Confidential</t>
  </si>
  <si>
    <t>ND4</t>
  </si>
  <si>
    <t>* Legal Entity Identifier (LEI) finder: http://www.lei-lookup.com/#!search</t>
  </si>
  <si>
    <t>** Weighted Average Maturity = Remaining Term to Maturity</t>
  </si>
  <si>
    <t>where applicable - paying agent</t>
  </si>
  <si>
    <t>Weighted Average Maturity (years)**</t>
  </si>
  <si>
    <t>1-&lt;30 days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</si>
  <si>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</si>
  <si>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</si>
  <si>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</si>
  <si>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</si>
  <si>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</si>
  <si>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</si>
  <si>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</si>
  <si>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</si>
  <si>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</si>
  <si>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</si>
  <si>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</si>
  <si>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</si>
  <si>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</si>
  <si>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</si>
  <si>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</si>
  <si>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</si>
  <si>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</si>
  <si>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</si>
  <si>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</si>
  <si>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</si>
  <si>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</si>
  <si>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</si>
  <si>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</si>
  <si>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</si>
  <si>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</si>
  <si>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</si>
  <si>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</si>
  <si>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</si>
  <si>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</si>
  <si>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</si>
  <si>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</si>
  <si>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</si>
  <si>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</si>
  <si>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</si>
  <si>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</si>
  <si>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</si>
  <si>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</si>
  <si>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</si>
  <si>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</si>
  <si>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</si>
  <si>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</si>
  <si>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</si>
  <si>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</si>
  <si>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</si>
  <si>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</si>
  <si>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</si>
  <si>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</si>
  <si>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</si>
  <si>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</si>
  <si>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</si>
  <si>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</si>
  <si>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</si>
  <si>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</si>
  <si>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</si>
  <si>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</si>
  <si>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</si>
  <si>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</si>
  <si>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</si>
  <si>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</si>
  <si>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</si>
  <si>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</si>
  <si>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</si>
  <si>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</si>
  <si>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</si>
  <si>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</si>
  <si>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</si>
  <si>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</si>
  <si>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</si>
  <si>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</si>
  <si>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</si>
  <si>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</si>
  <si>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</si>
  <si>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</si>
  <si>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</si>
  <si>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</si>
  <si>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</si>
  <si>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</si>
  <si>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</si>
  <si>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</si>
  <si>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HG.3.1</t>
  </si>
  <si>
    <t>HG.3.2</t>
  </si>
  <si>
    <t>HG.3.3</t>
  </si>
  <si>
    <t>OHG.3.1</t>
  </si>
  <si>
    <t>Confidential Information</t>
  </si>
  <si>
    <t>OHG.3.2</t>
  </si>
  <si>
    <t>OHG.3.3</t>
  </si>
  <si>
    <t>4. Glossary - Extra national and/or Issuer Items</t>
  </si>
  <si>
    <t>HG.4.1</t>
  </si>
  <si>
    <t>Other definitions deemed relevant</t>
  </si>
  <si>
    <t>OHG.4.1</t>
  </si>
  <si>
    <t>OHG.4.2</t>
  </si>
  <si>
    <t>OHG.4.3</t>
  </si>
  <si>
    <t>OHG.4.4</t>
  </si>
  <si>
    <t>OHG.4.5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</si>
</sst>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d\-m\-yyyy"/>
    <numFmt numFmtId="168" formatCode="mmm\/yyyy"/>
    <numFmt numFmtId="169" formatCode="dd/mm/yyyy;@"/>
    <numFmt numFmtId="170" formatCode="#,##0.0"/>
    <numFmt numFmtId="171" formatCode="0.0%"/>
    <numFmt numFmtId="172" formatCode="0.0"/>
  </numFmts>
  <fonts count="73"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7"/>
      <color rgb="FF000000"/>
      <name val="Arial"/>
    </font>
    <font>
      <i/>
      <sz val="8"/>
      <color rgb="FF000000"/>
      <name val="Arial"/>
    </font>
    <font>
      <b/>
      <i/>
      <sz val="8"/>
      <color rgb="FF000000"/>
      <name val="Arial"/>
    </font>
    <font>
      <b/>
      <sz val="8"/>
      <color rgb="FFFFFFFF"/>
      <name val="Arial"/>
    </font>
    <font>
      <sz val="8"/>
      <color rgb="FFFFFFFF"/>
      <name val="Arial"/>
    </font>
    <font>
      <b/>
      <i/>
      <sz val="8"/>
      <color rgb="FFFF0000"/>
      <name val="Arial"/>
    </font>
    <font>
      <b/>
      <sz val="7"/>
      <color rgb="FF000000"/>
      <name val="Arial"/>
    </font>
    <font>
      <b/>
      <sz val="7"/>
      <color rgb="FFFFFFFF"/>
      <name val="Arial"/>
    </font>
    <font>
      <b/>
      <sz val="10"/>
      <color rgb="FFC0C0C0"/>
      <name val="Arial"/>
    </font>
    <font>
      <b/>
      <i/>
      <sz val="10"/>
      <color rgb="FF000000"/>
      <name val="Arial"/>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Calibri"/>
      <family val="2"/>
      <scheme val="minor"/>
    </font>
    <font>
      <sz val="11"/>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u/>
      <sz val="11"/>
      <color theme="1"/>
      <name val="Calibri"/>
      <family val="2"/>
      <scheme val="minor"/>
    </font>
    <font>
      <sz val="11"/>
      <color theme="5" tint="-0.249977111117893"/>
      <name val="Calibri"/>
      <family val="2"/>
      <scheme val="minor"/>
    </font>
    <font>
      <sz val="11"/>
      <color theme="6" tint="-0.249977111117893"/>
      <name val="Calibri"/>
      <family val="2"/>
      <scheme val="minor"/>
    </font>
    <font>
      <u/>
      <sz val="11"/>
      <color theme="5" tint="-0.249977111117893"/>
      <name val="Calibri"/>
      <family val="2"/>
      <scheme val="minor"/>
    </font>
    <font>
      <b/>
      <sz val="9"/>
      <color indexed="81"/>
      <name val="Tahoma"/>
      <family val="2"/>
    </font>
    <font>
      <sz val="9"/>
      <color indexed="81"/>
      <name val="Tahoma"/>
      <family val="2"/>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7">
    <xf numFmtId="0" fontId="0" fillId="0" borderId="0"/>
    <xf numFmtId="0" fontId="1" fillId="0" borderId="0"/>
    <xf numFmtId="0" fontId="1" fillId="0" borderId="0"/>
    <xf numFmtId="0" fontId="47" fillId="0" borderId="0" applyNumberFormat="0" applyFill="0" applyBorder="0" applyAlignment="0" applyProtection="0"/>
    <xf numFmtId="9" fontId="55" fillId="0" borderId="0" applyFont="0" applyFill="0" applyBorder="0" applyAlignment="0" applyProtection="0"/>
    <xf numFmtId="9" fontId="1" fillId="0" borderId="0" applyFont="0" applyFill="0" applyBorder="0" applyAlignment="0" applyProtection="0"/>
    <xf numFmtId="0" fontId="55" fillId="0" borderId="0"/>
  </cellStyleXfs>
  <cellXfs count="283">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3" fontId="13" fillId="2" borderId="0" xfId="0" applyNumberFormat="1" applyFont="1" applyFill="1" applyAlignment="1">
      <alignment horizontal="left"/>
    </xf>
    <xf numFmtId="49" fontId="7" fillId="2" borderId="0" xfId="0" applyNumberFormat="1" applyFont="1" applyFill="1" applyAlignment="1">
      <alignment horizontal="center" vertical="center"/>
    </xf>
    <xf numFmtId="49" fontId="7" fillId="2" borderId="4" xfId="0" applyNumberFormat="1" applyFont="1" applyFill="1" applyBorder="1" applyAlignment="1">
      <alignment horizontal="left" vertical="center"/>
    </xf>
    <xf numFmtId="165" fontId="7" fillId="2" borderId="0" xfId="0" applyNumberFormat="1" applyFont="1" applyFill="1" applyAlignment="1">
      <alignment horizontal="center" vertical="center"/>
    </xf>
    <xf numFmtId="49" fontId="7" fillId="2" borderId="4" xfId="0" applyNumberFormat="1" applyFont="1" applyFill="1" applyBorder="1" applyAlignment="1">
      <alignment horizontal="left" vertical="center" wrapText="1"/>
    </xf>
    <xf numFmtId="3" fontId="7" fillId="2" borderId="0" xfId="0" applyNumberFormat="1" applyFont="1" applyFill="1" applyAlignment="1">
      <alignment horizontal="center" vertical="center"/>
    </xf>
    <xf numFmtId="49" fontId="20" fillId="2" borderId="0" xfId="0" applyNumberFormat="1" applyFont="1" applyFill="1" applyAlignment="1">
      <alignment horizontal="center" vertical="center"/>
    </xf>
    <xf numFmtId="49" fontId="20" fillId="2" borderId="0" xfId="0" applyNumberFormat="1" applyFont="1" applyFill="1" applyAlignment="1">
      <alignment horizontal="center" vertical="center"/>
    </xf>
    <xf numFmtId="49" fontId="7" fillId="2" borderId="7"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3" xfId="0" applyNumberFormat="1" applyFont="1" applyFill="1" applyBorder="1" applyAlignment="1">
      <alignment horizontal="left" vertical="center"/>
    </xf>
    <xf numFmtId="49" fontId="12"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0" fontId="7" fillId="2" borderId="4" xfId="0" applyFont="1" applyFill="1" applyBorder="1" applyAlignment="1">
      <alignment horizontal="left" vertical="center"/>
    </xf>
    <xf numFmtId="3" fontId="13" fillId="2" borderId="0" xfId="0" applyNumberFormat="1" applyFont="1" applyFill="1" applyAlignment="1">
      <alignment horizontal="right"/>
    </xf>
    <xf numFmtId="49" fontId="13" fillId="2" borderId="0" xfId="0" applyNumberFormat="1" applyFont="1" applyFill="1" applyAlignment="1">
      <alignment horizontal="left"/>
    </xf>
    <xf numFmtId="166" fontId="13" fillId="2" borderId="5" xfId="0" applyNumberFormat="1" applyFont="1" applyFill="1" applyBorder="1" applyAlignment="1">
      <alignment horizontal="right" vertical="center"/>
    </xf>
    <xf numFmtId="49" fontId="13" fillId="2" borderId="5" xfId="0" applyNumberFormat="1" applyFont="1" applyFill="1" applyBorder="1" applyAlignment="1">
      <alignment horizontal="left" vertical="center"/>
    </xf>
    <xf numFmtId="4" fontId="13" fillId="2" borderId="0" xfId="0" applyNumberFormat="1" applyFont="1" applyFill="1" applyAlignment="1">
      <alignment horizontal="right" vertical="center"/>
    </xf>
    <xf numFmtId="49" fontId="13" fillId="2" borderId="0" xfId="0" applyNumberFormat="1" applyFont="1" applyFill="1" applyAlignment="1">
      <alignment horizontal="left" vertical="center"/>
    </xf>
    <xf numFmtId="166" fontId="13"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13" fillId="2" borderId="7" xfId="0" applyNumberFormat="1" applyFont="1" applyFill="1" applyBorder="1" applyAlignment="1">
      <alignment horizontal="right" vertical="center"/>
    </xf>
    <xf numFmtId="49" fontId="13" fillId="2" borderId="7" xfId="0" applyNumberFormat="1" applyFont="1" applyFill="1" applyBorder="1" applyAlignment="1">
      <alignment horizontal="left" vertical="center"/>
    </xf>
    <xf numFmtId="49" fontId="21" fillId="2" borderId="0" xfId="0" applyNumberFormat="1" applyFont="1" applyFill="1" applyAlignment="1">
      <alignment horizontal="left" vertical="center"/>
    </xf>
    <xf numFmtId="49" fontId="22"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3" fontId="12" fillId="3" borderId="6" xfId="0" applyNumberFormat="1" applyFont="1" applyFill="1" applyBorder="1" applyAlignment="1">
      <alignment horizontal="center" vertical="center"/>
    </xf>
    <xf numFmtId="4" fontId="12" fillId="3" borderId="6" xfId="0" applyNumberFormat="1" applyFont="1" applyFill="1" applyBorder="1" applyAlignment="1">
      <alignment horizontal="center" vertical="center"/>
    </xf>
    <xf numFmtId="0" fontId="12" fillId="3" borderId="6" xfId="0" applyFont="1" applyFill="1" applyBorder="1" applyAlignment="1">
      <alignment horizontal="left" vertical="center"/>
    </xf>
    <xf numFmtId="4"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0" fontId="12" fillId="3" borderId="6" xfId="0" applyFont="1" applyFill="1" applyBorder="1" applyAlignment="1">
      <alignment horizontal="center" vertical="center"/>
    </xf>
    <xf numFmtId="0" fontId="23" fillId="2" borderId="0" xfId="0" applyFont="1" applyFill="1" applyAlignment="1">
      <alignment horizontal="center" vertical="center"/>
    </xf>
    <xf numFmtId="0" fontId="24" fillId="2" borderId="0" xfId="0" applyFont="1" applyFill="1" applyAlignment="1">
      <alignment horizontal="right" vertical="center"/>
    </xf>
    <xf numFmtId="0" fontId="23" fillId="2" borderId="0" xfId="0" applyFont="1" applyFill="1" applyAlignment="1">
      <alignment horizontal="left" vertical="center"/>
    </xf>
    <xf numFmtId="0" fontId="25" fillId="3" borderId="6" xfId="0" applyFont="1" applyFill="1" applyBorder="1" applyAlignment="1">
      <alignment horizontal="center" vertical="center"/>
    </xf>
    <xf numFmtId="0" fontId="12" fillId="3" borderId="6" xfId="0" applyFont="1" applyFill="1" applyBorder="1" applyAlignment="1">
      <alignment horizontal="center" vertical="center"/>
    </xf>
    <xf numFmtId="1" fontId="7" fillId="2" borderId="0" xfId="0" applyNumberFormat="1" applyFont="1" applyFill="1" applyAlignment="1">
      <alignment horizontal="center" vertical="center"/>
    </xf>
    <xf numFmtId="165" fontId="12" fillId="3" borderId="6" xfId="0" applyNumberFormat="1" applyFont="1" applyFill="1" applyBorder="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 fontId="6" fillId="3" borderId="6" xfId="0" applyNumberFormat="1" applyFont="1" applyFill="1" applyBorder="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9" fontId="6"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3" fontId="26" fillId="3" borderId="6" xfId="0" applyNumberFormat="1" applyFont="1" applyFill="1" applyBorder="1" applyAlignment="1">
      <alignment horizontal="right" vertical="center"/>
    </xf>
    <xf numFmtId="3" fontId="26" fillId="3" borderId="6" xfId="0" applyNumberFormat="1" applyFont="1" applyFill="1" applyBorder="1" applyAlignment="1">
      <alignment horizontal="right" vertical="center"/>
    </xf>
    <xf numFmtId="0" fontId="26" fillId="3" borderId="6" xfId="0" applyFont="1" applyFill="1" applyBorder="1" applyAlignment="1">
      <alignment horizontal="right" vertical="center" wrapText="1"/>
    </xf>
    <xf numFmtId="0" fontId="27" fillId="3" borderId="6"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6" xfId="0" applyFont="1" applyFill="1" applyBorder="1" applyAlignment="1">
      <alignment horizontal="left" vertical="center"/>
    </xf>
    <xf numFmtId="0" fontId="27" fillId="3" borderId="6" xfId="0" applyFont="1" applyFill="1" applyBorder="1" applyAlignment="1">
      <alignment horizontal="left" vertical="center"/>
    </xf>
    <xf numFmtId="3" fontId="7" fillId="2" borderId="0" xfId="0" applyNumberFormat="1" applyFont="1" applyFill="1" applyAlignment="1">
      <alignment horizontal="right" vertical="center" wrapText="1"/>
    </xf>
    <xf numFmtId="3" fontId="24" fillId="2" borderId="0" xfId="0" applyNumberFormat="1" applyFont="1" applyFill="1" applyAlignment="1">
      <alignment horizontal="center" vertical="center"/>
    </xf>
    <xf numFmtId="164" fontId="7" fillId="2" borderId="0" xfId="0" applyNumberFormat="1" applyFont="1" applyFill="1" applyAlignment="1">
      <alignment horizontal="left" vertical="center"/>
    </xf>
    <xf numFmtId="167" fontId="24"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wrapText="1"/>
    </xf>
    <xf numFmtId="49" fontId="28" fillId="3" borderId="6" xfId="0" applyNumberFormat="1" applyFont="1" applyFill="1" applyBorder="1" applyAlignment="1">
      <alignment horizontal="center" vertical="center"/>
    </xf>
    <xf numFmtId="49" fontId="29" fillId="5" borderId="1" xfId="0" applyNumberFormat="1" applyFont="1" applyFill="1" applyBorder="1" applyAlignment="1">
      <alignment horizontal="center" vertical="center"/>
    </xf>
    <xf numFmtId="49" fontId="29" fillId="6" borderId="1" xfId="0" applyNumberFormat="1" applyFont="1" applyFill="1" applyBorder="1" applyAlignment="1">
      <alignment horizontal="center" vertical="center"/>
    </xf>
    <xf numFmtId="49" fontId="29" fillId="7" borderId="1" xfId="0" applyNumberFormat="1" applyFont="1" applyFill="1" applyBorder="1" applyAlignment="1">
      <alignment horizontal="center" vertical="center"/>
    </xf>
    <xf numFmtId="168" fontId="3" fillId="2" borderId="0" xfId="0" applyNumberFormat="1" applyFont="1" applyFill="1" applyAlignment="1">
      <alignment horizontal="lef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1" fillId="0" borderId="0" xfId="2"/>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40" fillId="0" borderId="12" xfId="2" applyFont="1" applyBorder="1"/>
    <xf numFmtId="0" fontId="41" fillId="0" borderId="0" xfId="2" applyFont="1" applyAlignment="1">
      <alignment horizontal="center"/>
    </xf>
    <xf numFmtId="0" fontId="30" fillId="0" borderId="0" xfId="2" applyFont="1" applyAlignment="1">
      <alignment horizontal="center" vertical="center"/>
    </xf>
    <xf numFmtId="0" fontId="42" fillId="0" borderId="0" xfId="2" applyFont="1" applyAlignment="1">
      <alignment horizontal="center" vertical="center"/>
    </xf>
    <xf numFmtId="0" fontId="43" fillId="0" borderId="0" xfId="2" applyFont="1" applyAlignment="1">
      <alignment horizontal="center" vertical="center"/>
    </xf>
    <xf numFmtId="0" fontId="44" fillId="0" borderId="0" xfId="2" applyFont="1" applyAlignment="1">
      <alignment horizontal="center" vertical="center"/>
    </xf>
    <xf numFmtId="0" fontId="45" fillId="0" borderId="0" xfId="2" applyFont="1" applyAlignment="1">
      <alignment horizontal="center"/>
    </xf>
    <xf numFmtId="0" fontId="46" fillId="0" borderId="0" xfId="2" applyFont="1"/>
    <xf numFmtId="0" fontId="18" fillId="8" borderId="0" xfId="3" applyFont="1" applyFill="1" applyBorder="1" applyAlignment="1">
      <alignment horizontal="center"/>
    </xf>
    <xf numFmtId="0" fontId="18" fillId="0" borderId="0" xfId="3" applyFont="1" applyAlignment="1"/>
    <xf numFmtId="0" fontId="18" fillId="0" borderId="0" xfId="3" applyFont="1" applyAlignment="1"/>
    <xf numFmtId="0" fontId="18" fillId="9" borderId="0" xfId="2" applyFont="1" applyFill="1" applyAlignment="1">
      <alignment horizontal="center"/>
    </xf>
    <xf numFmtId="0" fontId="1" fillId="0" borderId="0" xfId="2"/>
    <xf numFmtId="0" fontId="40" fillId="0" borderId="13" xfId="2" applyFont="1" applyBorder="1"/>
    <xf numFmtId="0" fontId="40" fillId="0" borderId="14" xfId="2" applyFont="1" applyBorder="1"/>
    <xf numFmtId="0" fontId="40" fillId="0" borderId="15" xfId="2" applyFont="1" applyBorder="1"/>
    <xf numFmtId="0" fontId="1" fillId="0" borderId="0" xfId="1" applyAlignment="1">
      <alignment horizontal="center" vertical="center" wrapText="1"/>
    </xf>
    <xf numFmtId="0" fontId="42" fillId="0" borderId="0" xfId="1" applyFont="1" applyAlignment="1">
      <alignment horizontal="center" vertical="center"/>
    </xf>
    <xf numFmtId="0" fontId="19" fillId="0" borderId="0" xfId="1" applyFont="1" applyAlignment="1">
      <alignment horizontal="center" vertical="center" wrapText="1"/>
    </xf>
    <xf numFmtId="0" fontId="1" fillId="0" borderId="16" xfId="1" applyBorder="1" applyAlignment="1">
      <alignment horizontal="center" vertical="center" wrapText="1"/>
    </xf>
    <xf numFmtId="0" fontId="48" fillId="0" borderId="0" xfId="1" applyFont="1" applyAlignment="1">
      <alignment horizontal="center" vertical="center" wrapText="1"/>
    </xf>
    <xf numFmtId="0" fontId="49" fillId="0" borderId="0" xfId="1" applyFont="1" applyAlignment="1">
      <alignment vertical="center" wrapText="1"/>
    </xf>
    <xf numFmtId="0" fontId="49" fillId="9" borderId="0" xfId="1" applyFont="1" applyFill="1" applyAlignment="1">
      <alignment horizontal="center" vertical="center" wrapText="1"/>
    </xf>
    <xf numFmtId="0" fontId="48" fillId="0" borderId="17" xfId="1" applyFont="1" applyBorder="1" applyAlignment="1">
      <alignment horizontal="center" vertical="center" wrapText="1"/>
    </xf>
    <xf numFmtId="0" fontId="49" fillId="0" borderId="0" xfId="1" applyFont="1" applyAlignment="1">
      <alignment horizontal="center" vertical="center" wrapText="1"/>
    </xf>
    <xf numFmtId="0" fontId="49" fillId="8" borderId="18" xfId="1" applyFont="1" applyFill="1" applyBorder="1" applyAlignment="1">
      <alignment horizontal="center" vertical="center" wrapText="1"/>
    </xf>
    <xf numFmtId="0" fontId="50" fillId="0" borderId="0" xfId="1" applyFont="1" applyAlignment="1">
      <alignment horizontal="center" vertical="center" wrapText="1"/>
    </xf>
    <xf numFmtId="0" fontId="47" fillId="0" borderId="19" xfId="3" quotePrefix="1" applyFill="1" applyBorder="1" applyAlignment="1">
      <alignment horizontal="center" vertical="center" wrapText="1"/>
    </xf>
    <xf numFmtId="0" fontId="47" fillId="0" borderId="19" xfId="3" applyFill="1" applyBorder="1" applyAlignment="1">
      <alignment horizontal="center" vertical="center" wrapText="1"/>
    </xf>
    <xf numFmtId="0" fontId="47" fillId="0" borderId="20" xfId="3" quotePrefix="1" applyFill="1" applyBorder="1" applyAlignment="1">
      <alignment horizontal="center" vertical="center" wrapText="1"/>
    </xf>
    <xf numFmtId="0" fontId="47" fillId="0" borderId="0" xfId="3" quotePrefix="1" applyFill="1" applyBorder="1" applyAlignment="1">
      <alignment horizontal="center" vertical="center" wrapText="1"/>
    </xf>
    <xf numFmtId="0" fontId="49" fillId="8" borderId="0" xfId="1" applyFont="1" applyFill="1" applyAlignment="1">
      <alignment horizontal="center" vertical="center" wrapText="1"/>
    </xf>
    <xf numFmtId="0" fontId="50" fillId="8" borderId="0" xfId="1" applyFont="1" applyFill="1" applyAlignment="1">
      <alignment horizontal="center" vertical="center" wrapText="1"/>
    </xf>
    <xf numFmtId="0" fontId="1" fillId="8" borderId="0" xfId="1" applyFill="1" applyAlignment="1">
      <alignment horizontal="center" vertical="center" wrapText="1"/>
    </xf>
    <xf numFmtId="0" fontId="51" fillId="0" borderId="0" xfId="1" applyFont="1" applyAlignment="1">
      <alignment horizontal="center" vertical="center" wrapText="1"/>
    </xf>
    <xf numFmtId="169" fontId="48" fillId="0" borderId="0" xfId="1" applyNumberFormat="1" applyFont="1" applyAlignment="1">
      <alignment horizontal="center" vertical="center" wrapText="1"/>
    </xf>
    <xf numFmtId="0" fontId="52" fillId="0" borderId="0" xfId="1" applyFont="1" applyAlignment="1">
      <alignment horizontal="center" vertical="center" wrapText="1"/>
    </xf>
    <xf numFmtId="0" fontId="53" fillId="0" borderId="0" xfId="3" quotePrefix="1" applyFont="1" applyFill="1" applyBorder="1" applyAlignment="1">
      <alignment horizontal="center" vertical="center" wrapText="1"/>
    </xf>
    <xf numFmtId="0" fontId="48" fillId="0" borderId="0" xfId="1" quotePrefix="1" applyFont="1" applyAlignment="1">
      <alignment horizontal="center" vertical="center" wrapText="1"/>
    </xf>
    <xf numFmtId="0" fontId="53" fillId="0" borderId="0" xfId="3" applyFont="1" applyFill="1" applyBorder="1" applyAlignment="1">
      <alignment horizontal="center" vertical="center" wrapText="1"/>
    </xf>
    <xf numFmtId="0" fontId="51" fillId="0" borderId="0" xfId="1" quotePrefix="1" applyFont="1" applyAlignment="1">
      <alignment horizontal="center" vertical="center" wrapText="1"/>
    </xf>
    <xf numFmtId="0" fontId="51" fillId="10" borderId="0" xfId="1" applyFont="1" applyFill="1" applyAlignment="1">
      <alignment horizontal="center" vertical="center" wrapText="1"/>
    </xf>
    <xf numFmtId="0" fontId="54" fillId="10" borderId="0" xfId="1" quotePrefix="1" applyFont="1" applyFill="1" applyAlignment="1">
      <alignment horizontal="center" vertical="center" wrapText="1"/>
    </xf>
    <xf numFmtId="0" fontId="50" fillId="10" borderId="0" xfId="1" applyFont="1" applyFill="1" applyAlignment="1">
      <alignment horizontal="center" vertical="center" wrapText="1"/>
    </xf>
    <xf numFmtId="0" fontId="17" fillId="10" borderId="0" xfId="1" applyFont="1" applyFill="1" applyAlignment="1">
      <alignment horizontal="center" vertical="center" wrapText="1"/>
    </xf>
    <xf numFmtId="4" fontId="48" fillId="0" borderId="0" xfId="1" applyNumberFormat="1" applyFont="1" applyAlignment="1">
      <alignment horizontal="center" vertical="center" wrapText="1"/>
    </xf>
    <xf numFmtId="0" fontId="52" fillId="0" borderId="0" xfId="1" quotePrefix="1" applyFont="1" applyAlignment="1">
      <alignment horizontal="center" vertical="center" wrapText="1"/>
    </xf>
    <xf numFmtId="170" fontId="48" fillId="0" borderId="0" xfId="1" applyNumberFormat="1" applyFont="1" applyAlignment="1">
      <alignment horizontal="center" vertical="center" wrapText="1"/>
    </xf>
    <xf numFmtId="10" fontId="48" fillId="0" borderId="0" xfId="4" applyNumberFormat="1" applyFont="1" applyFill="1" applyAlignment="1">
      <alignment horizontal="center" vertical="center" wrapText="1"/>
    </xf>
    <xf numFmtId="171" fontId="48" fillId="0" borderId="0" xfId="5" applyNumberFormat="1" applyFont="1" applyFill="1" applyBorder="1" applyAlignment="1">
      <alignment horizontal="center" vertical="center" wrapText="1"/>
    </xf>
    <xf numFmtId="9" fontId="48" fillId="0" borderId="0" xfId="5" applyFont="1" applyFill="1" applyBorder="1" applyAlignment="1">
      <alignment horizontal="center" vertical="center" wrapText="1"/>
    </xf>
    <xf numFmtId="0" fontId="56" fillId="0" borderId="0" xfId="1" applyFont="1" applyAlignment="1">
      <alignment horizontal="center" vertical="center" wrapText="1"/>
    </xf>
    <xf numFmtId="170" fontId="56" fillId="0" borderId="0" xfId="1" applyNumberFormat="1" applyFont="1" applyAlignment="1">
      <alignment horizontal="center" vertical="center" wrapText="1"/>
    </xf>
    <xf numFmtId="3" fontId="48" fillId="0" borderId="0" xfId="1" quotePrefix="1" applyNumberFormat="1" applyFont="1" applyAlignment="1">
      <alignment horizontal="center" vertical="center" wrapText="1"/>
    </xf>
    <xf numFmtId="171" fontId="48" fillId="0" borderId="0" xfId="1" quotePrefix="1" applyNumberFormat="1" applyFont="1" applyAlignment="1">
      <alignment horizontal="center" vertical="center" wrapText="1"/>
    </xf>
    <xf numFmtId="10" fontId="48" fillId="0" borderId="0" xfId="1" quotePrefix="1" applyNumberFormat="1" applyFont="1" applyAlignment="1">
      <alignment horizontal="center" vertical="center" wrapText="1"/>
    </xf>
    <xf numFmtId="0" fontId="48" fillId="0" borderId="0" xfId="1" quotePrefix="1" applyFont="1" applyAlignment="1">
      <alignment horizontal="right" vertical="center" wrapText="1"/>
    </xf>
    <xf numFmtId="170" fontId="48" fillId="0" borderId="0" xfId="1" quotePrefix="1" applyNumberFormat="1" applyFont="1" applyAlignment="1">
      <alignment horizontal="center" vertical="center" wrapText="1"/>
    </xf>
    <xf numFmtId="171" fontId="48" fillId="0" borderId="0" xfId="5" quotePrefix="1" applyNumberFormat="1" applyFont="1" applyFill="1" applyBorder="1" applyAlignment="1">
      <alignment horizontal="center" vertical="center" wrapText="1"/>
    </xf>
    <xf numFmtId="0" fontId="52" fillId="0" borderId="0" xfId="1" applyFont="1" applyAlignment="1">
      <alignment horizontal="right" vertical="center" wrapText="1"/>
    </xf>
    <xf numFmtId="170" fontId="19" fillId="0" borderId="0" xfId="1" applyNumberFormat="1" applyFont="1" applyAlignment="1">
      <alignment horizontal="center" vertical="center" wrapText="1"/>
    </xf>
    <xf numFmtId="9" fontId="48" fillId="0" borderId="0" xfId="5" quotePrefix="1" applyFont="1" applyFill="1" applyBorder="1" applyAlignment="1">
      <alignment horizontal="center" vertical="center" wrapText="1"/>
    </xf>
    <xf numFmtId="0" fontId="51" fillId="10" borderId="0" xfId="1" quotePrefix="1" applyFont="1" applyFill="1" applyAlignment="1">
      <alignment horizontal="center" vertical="center" wrapText="1"/>
    </xf>
    <xf numFmtId="0" fontId="57" fillId="10" borderId="0" xfId="1" applyFont="1" applyFill="1" applyAlignment="1">
      <alignment horizontal="center" vertical="center" wrapText="1"/>
    </xf>
    <xf numFmtId="0" fontId="17" fillId="0" borderId="0" xfId="1" quotePrefix="1" applyFont="1" applyAlignment="1">
      <alignment horizontal="center" vertical="center" wrapText="1"/>
    </xf>
    <xf numFmtId="0" fontId="17"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58" fillId="0" borderId="0" xfId="1" quotePrefix="1" applyFont="1" applyAlignment="1">
      <alignment horizontal="right" vertical="center" wrapText="1"/>
    </xf>
    <xf numFmtId="171" fontId="17" fillId="0" borderId="0" xfId="1" quotePrefix="1" applyNumberFormat="1" applyFont="1" applyAlignment="1">
      <alignment horizontal="center" vertical="center" wrapText="1"/>
    </xf>
    <xf numFmtId="171" fontId="17" fillId="0" borderId="0" xfId="1" applyNumberFormat="1" applyFont="1" applyAlignment="1">
      <alignment horizontal="center" vertical="center" wrapText="1"/>
    </xf>
    <xf numFmtId="172" fontId="48" fillId="0" borderId="0" xfId="1" applyNumberFormat="1" applyFont="1" applyAlignment="1">
      <alignment horizontal="center" vertical="center" wrapText="1"/>
    </xf>
    <xf numFmtId="172" fontId="51" fillId="0" borderId="0" xfId="1" applyNumberFormat="1" applyFont="1" applyAlignment="1">
      <alignment horizontal="center" vertical="center" wrapText="1"/>
    </xf>
    <xf numFmtId="0" fontId="54" fillId="10" borderId="0" xfId="1" applyFont="1" applyFill="1" applyAlignment="1">
      <alignment horizontal="center" vertical="center" wrapText="1"/>
    </xf>
    <xf numFmtId="0" fontId="59" fillId="0" borderId="0" xfId="1" applyFont="1" applyAlignment="1">
      <alignment horizontal="center" vertical="center" wrapText="1"/>
    </xf>
    <xf numFmtId="9" fontId="0" fillId="0" borderId="0" xfId="5" quotePrefix="1" applyFont="1" applyFill="1" applyBorder="1" applyAlignment="1">
      <alignment horizontal="center" vertical="center" wrapText="1"/>
    </xf>
    <xf numFmtId="0" fontId="1" fillId="0" borderId="0" xfId="1" applyAlignment="1">
      <alignment horizontal="right" vertical="center" wrapText="1"/>
    </xf>
    <xf numFmtId="170" fontId="1" fillId="0" borderId="0" xfId="1" applyNumberFormat="1" applyAlignment="1">
      <alignment horizontal="center" vertical="center" wrapText="1"/>
    </xf>
    <xf numFmtId="171" fontId="0" fillId="0" borderId="0" xfId="5" quotePrefix="1" applyNumberFormat="1" applyFont="1" applyFill="1" applyBorder="1" applyAlignment="1">
      <alignment horizontal="center" vertical="center" wrapText="1"/>
    </xf>
    <xf numFmtId="0" fontId="52" fillId="0" borderId="0" xfId="1" quotePrefix="1" applyFont="1" applyAlignment="1">
      <alignment horizontal="right" vertical="center" wrapText="1"/>
    </xf>
    <xf numFmtId="170" fontId="52" fillId="0" borderId="0" xfId="1" quotePrefix="1" applyNumberFormat="1" applyFont="1" applyAlignment="1">
      <alignment horizontal="right" vertical="center" wrapText="1"/>
    </xf>
    <xf numFmtId="0" fontId="1" fillId="0" borderId="0" xfId="1" applyAlignment="1">
      <alignment horizontal="center"/>
    </xf>
    <xf numFmtId="0" fontId="60" fillId="0" borderId="0" xfId="1" applyFont="1" applyAlignment="1">
      <alignment horizontal="left" vertical="center"/>
    </xf>
    <xf numFmtId="0" fontId="60" fillId="0" borderId="0" xfId="1" applyFont="1" applyAlignment="1">
      <alignment horizontal="center" vertical="center" wrapText="1"/>
    </xf>
    <xf numFmtId="0" fontId="61" fillId="0" borderId="0" xfId="1" applyFont="1" applyAlignment="1">
      <alignment horizontal="center" vertical="center" wrapText="1"/>
    </xf>
    <xf numFmtId="0" fontId="58" fillId="0" borderId="0" xfId="1" applyFont="1" applyAlignment="1">
      <alignment horizontal="left" vertical="center" wrapText="1"/>
    </xf>
    <xf numFmtId="0" fontId="62" fillId="0" borderId="0" xfId="3" applyFont="1" applyFill="1" applyBorder="1" applyAlignment="1">
      <alignment horizontal="center" vertical="center" wrapText="1"/>
    </xf>
    <xf numFmtId="0" fontId="47" fillId="0" borderId="0" xfId="3" applyFill="1" applyBorder="1" applyAlignment="1">
      <alignment horizontal="center" vertical="center" wrapText="1"/>
    </xf>
    <xf numFmtId="0" fontId="63" fillId="0" borderId="0" xfId="1" applyFont="1" applyAlignment="1">
      <alignment horizontal="center" vertical="center" wrapText="1"/>
    </xf>
    <xf numFmtId="9" fontId="63" fillId="0" borderId="0" xfId="5" applyFont="1" applyFill="1" applyBorder="1" applyAlignment="1">
      <alignment horizontal="center" vertical="center" wrapText="1"/>
    </xf>
    <xf numFmtId="0" fontId="55" fillId="0" borderId="0" xfId="6"/>
    <xf numFmtId="0" fontId="64" fillId="0" borderId="0" xfId="1" applyFont="1" applyAlignment="1">
      <alignment horizontal="center" vertical="center" wrapText="1"/>
    </xf>
    <xf numFmtId="0" fontId="65" fillId="0" borderId="0" xfId="3" applyFont="1" applyFill="1" applyBorder="1" applyAlignment="1">
      <alignment horizontal="center" vertical="center" wrapText="1"/>
    </xf>
    <xf numFmtId="0" fontId="62" fillId="0" borderId="0" xfId="3" applyFont="1" applyFill="1" applyAlignment="1">
      <alignment horizontal="center"/>
    </xf>
    <xf numFmtId="0" fontId="1" fillId="0" borderId="0" xfId="1" applyAlignment="1" applyProtection="1">
      <alignment horizontal="center" vertical="center" wrapText="1"/>
      <protection locked="0"/>
    </xf>
    <xf numFmtId="0" fontId="65" fillId="0" borderId="0" xfId="3" applyFont="1" applyFill="1" applyAlignment="1">
      <alignment horizontal="center" vertical="center" wrapText="1"/>
    </xf>
    <xf numFmtId="0" fontId="58" fillId="0" borderId="0" xfId="1" applyFont="1" applyAlignment="1">
      <alignment horizontal="center" vertical="center" wrapText="1"/>
    </xf>
    <xf numFmtId="0" fontId="48" fillId="0" borderId="17" xfId="1" applyFont="1" applyBorder="1" applyAlignment="1" applyProtection="1">
      <alignment horizontal="center" vertical="center" wrapText="1"/>
      <protection locked="0"/>
    </xf>
    <xf numFmtId="0" fontId="47" fillId="0" borderId="19" xfId="3" applyFill="1" applyBorder="1" applyAlignment="1" applyProtection="1">
      <alignment horizontal="center" vertical="center" wrapText="1"/>
    </xf>
    <xf numFmtId="0" fontId="47" fillId="0" borderId="19" xfId="3" quotePrefix="1" applyFill="1" applyBorder="1" applyAlignment="1" applyProtection="1">
      <alignment horizontal="center" vertical="center" wrapText="1"/>
    </xf>
    <xf numFmtId="0" fontId="47" fillId="0" borderId="20" xfId="3" quotePrefix="1" applyFill="1" applyBorder="1" applyAlignment="1" applyProtection="1">
      <alignment horizontal="center" vertical="center" wrapText="1"/>
    </xf>
    <xf numFmtId="0" fontId="47" fillId="0" borderId="0" xfId="3" quotePrefix="1" applyFill="1" applyBorder="1" applyAlignment="1" applyProtection="1">
      <alignment horizontal="center" vertical="center" wrapText="1"/>
    </xf>
    <xf numFmtId="0" fontId="48" fillId="0" borderId="0" xfId="1" applyFont="1" applyAlignment="1">
      <alignment horizontal="right" vertical="center" wrapText="1"/>
    </xf>
    <xf numFmtId="171" fontId="48" fillId="0" borderId="0" xfId="5" applyNumberFormat="1" applyFont="1" applyFill="1" applyBorder="1" applyAlignment="1" applyProtection="1">
      <alignment horizontal="center" vertical="center" wrapText="1"/>
    </xf>
    <xf numFmtId="3" fontId="48" fillId="0" borderId="0" xfId="1" applyNumberFormat="1" applyFont="1" applyAlignment="1">
      <alignment horizontal="center" vertical="center" wrapText="1"/>
    </xf>
    <xf numFmtId="10" fontId="48" fillId="0" borderId="0" xfId="4" applyNumberFormat="1" applyFont="1" applyAlignment="1">
      <alignment horizontal="center" vertical="center" wrapText="1"/>
    </xf>
    <xf numFmtId="171" fontId="48" fillId="0" borderId="0" xfId="1" applyNumberFormat="1" applyFont="1" applyAlignment="1">
      <alignment horizontal="center" vertical="center" wrapText="1"/>
    </xf>
    <xf numFmtId="0" fontId="68" fillId="0" borderId="0" xfId="1" applyFont="1" applyAlignment="1">
      <alignment horizontal="center" vertical="center" wrapText="1"/>
    </xf>
    <xf numFmtId="171" fontId="68" fillId="0" borderId="0" xfId="5" applyNumberFormat="1" applyFont="1" applyFill="1" applyBorder="1" applyAlignment="1" applyProtection="1">
      <alignment horizontal="center" vertical="center" wrapText="1"/>
    </xf>
    <xf numFmtId="171" fontId="48" fillId="0" borderId="0" xfId="4" applyNumberFormat="1" applyFont="1" applyAlignment="1">
      <alignment horizontal="center" vertical="center" wrapText="1"/>
    </xf>
    <xf numFmtId="171" fontId="0" fillId="0" borderId="0" xfId="5" applyNumberFormat="1" applyFont="1" applyFill="1" applyBorder="1" applyAlignment="1" applyProtection="1">
      <alignment horizontal="center" vertical="center" wrapText="1"/>
    </xf>
    <xf numFmtId="9" fontId="52" fillId="0" borderId="0" xfId="5" applyFont="1" applyFill="1" applyBorder="1" applyAlignment="1" applyProtection="1">
      <alignment horizontal="center" vertical="center" wrapText="1"/>
    </xf>
    <xf numFmtId="0" fontId="51" fillId="11" borderId="0" xfId="1" applyFont="1" applyFill="1" applyAlignment="1">
      <alignment horizontal="center" vertical="center" wrapText="1"/>
    </xf>
    <xf numFmtId="0" fontId="69" fillId="11" borderId="0" xfId="1" quotePrefix="1" applyFont="1" applyFill="1" applyAlignment="1">
      <alignment horizontal="center" vertical="center" wrapText="1"/>
    </xf>
    <xf numFmtId="0" fontId="17" fillId="11" borderId="0" xfId="1" applyFont="1" applyFill="1" applyAlignment="1">
      <alignment horizontal="center" vertical="center" wrapText="1"/>
    </xf>
    <xf numFmtId="4" fontId="48" fillId="0" borderId="0" xfId="4" applyNumberFormat="1" applyFont="1" applyAlignment="1">
      <alignment horizontal="center" vertical="center" wrapText="1"/>
    </xf>
    <xf numFmtId="0" fontId="54" fillId="0" borderId="0" xfId="1" quotePrefix="1" applyFont="1" applyAlignment="1">
      <alignment horizontal="center" vertical="center" wrapText="1"/>
    </xf>
    <xf numFmtId="9" fontId="48" fillId="0" borderId="0" xfId="5" applyFont="1" applyFill="1" applyBorder="1" applyAlignment="1" applyProtection="1">
      <alignment horizontal="center" vertical="center" wrapText="1"/>
    </xf>
    <xf numFmtId="171" fontId="48" fillId="0" borderId="0" xfId="5" quotePrefix="1" applyNumberFormat="1" applyFont="1" applyFill="1" applyBorder="1" applyAlignment="1" applyProtection="1">
      <alignment horizontal="center" vertical="center" wrapText="1"/>
    </xf>
    <xf numFmtId="171" fontId="19" fillId="0" borderId="0" xfId="5" applyNumberFormat="1" applyFont="1" applyFill="1" applyBorder="1" applyAlignment="1" applyProtection="1">
      <alignment horizontal="center" vertical="center" wrapText="1"/>
    </xf>
    <xf numFmtId="0" fontId="1" fillId="0" borderId="0" xfId="1" quotePrefix="1" applyAlignment="1">
      <alignment horizontal="center"/>
    </xf>
    <xf numFmtId="171" fontId="48" fillId="0" borderId="0" xfId="5" applyNumberFormat="1" applyFont="1" applyFill="1" applyAlignment="1">
      <alignment horizontal="center" vertical="center" wrapText="1"/>
    </xf>
    <xf numFmtId="0" fontId="71" fillId="0" borderId="0" xfId="1" applyFont="1" applyAlignment="1">
      <alignment horizontal="left" vertical="center" wrapText="1"/>
    </xf>
    <xf numFmtId="0" fontId="16" fillId="8" borderId="0" xfId="1" applyFont="1" applyFill="1" applyAlignment="1">
      <alignment horizontal="center" vertical="center" wrapText="1"/>
    </xf>
    <xf numFmtId="0" fontId="51" fillId="0" borderId="0" xfId="1" quotePrefix="1" applyFont="1" applyAlignment="1">
      <alignment horizontal="left" vertical="center" wrapText="1"/>
    </xf>
    <xf numFmtId="0" fontId="51" fillId="0" borderId="0" xfId="1" applyFont="1" applyAlignment="1">
      <alignment horizontal="left" vertical="center" wrapText="1"/>
    </xf>
    <xf numFmtId="0" fontId="72" fillId="0" borderId="0" xfId="1" applyFont="1" applyAlignment="1">
      <alignment horizontal="center" vertical="center" wrapText="1"/>
    </xf>
    <xf numFmtId="2" fontId="48" fillId="0" borderId="0" xfId="6" applyNumberFormat="1" applyFont="1" applyAlignment="1">
      <alignment horizontal="center" vertical="center" wrapText="1"/>
    </xf>
    <xf numFmtId="0" fontId="52" fillId="0" borderId="0" xfId="1" applyFont="1" applyAlignment="1" applyProtection="1">
      <alignment horizontal="center" vertical="center" wrapText="1"/>
      <protection locked="0"/>
    </xf>
    <xf numFmtId="0" fontId="48" fillId="0" borderId="0" xfId="1" applyFont="1" applyAlignment="1" applyProtection="1">
      <alignment horizontal="center" vertical="center" wrapText="1"/>
      <protection locked="0"/>
    </xf>
    <xf numFmtId="14" fontId="72" fillId="0" borderId="0" xfId="1" applyNumberFormat="1" applyFont="1" applyAlignment="1">
      <alignment horizontal="center" vertical="center" wrapText="1"/>
    </xf>
    <xf numFmtId="2" fontId="1" fillId="0" borderId="0" xfId="6" applyNumberFormat="1" applyFont="1" applyAlignment="1">
      <alignment horizontal="center" vertical="center" wrapText="1"/>
    </xf>
    <xf numFmtId="10" fontId="48" fillId="0" borderId="0" xfId="4" applyNumberFormat="1" applyFont="1" applyFill="1" applyAlignment="1" applyProtection="1">
      <alignment horizontal="center" vertical="center" wrapText="1"/>
    </xf>
    <xf numFmtId="0" fontId="1" fillId="0" borderId="0" xfId="1" applyAlignment="1">
      <alignment horizontal="left" vertical="center"/>
    </xf>
    <xf numFmtId="0" fontId="1" fillId="0" borderId="0" xfId="1" applyAlignment="1">
      <alignment horizontal="left" vertical="center" wrapText="1"/>
    </xf>
    <xf numFmtId="0" fontId="48" fillId="0" borderId="0" xfId="1" applyFont="1" applyAlignment="1">
      <alignment horizontal="left" vertical="center" wrapText="1"/>
    </xf>
    <xf numFmtId="0" fontId="48" fillId="0" borderId="0" xfId="6" applyFont="1" applyAlignment="1">
      <alignment horizontal="center" vertical="center" wrapText="1"/>
    </xf>
    <xf numFmtId="0" fontId="1" fillId="0" borderId="0" xfId="1" applyProtection="1">
      <protection locked="0"/>
    </xf>
    <xf numFmtId="0" fontId="51" fillId="0" borderId="0" xfId="1" quotePrefix="1" applyFont="1" applyAlignment="1" applyProtection="1">
      <alignment horizontal="center" vertical="center" wrapText="1"/>
      <protection locked="0"/>
    </xf>
    <xf numFmtId="0" fontId="54" fillId="0" borderId="0" xfId="1" quotePrefix="1" applyFont="1" applyAlignment="1" applyProtection="1">
      <alignment horizontal="center" vertical="center" wrapText="1"/>
      <protection locked="0"/>
    </xf>
    <xf numFmtId="0" fontId="48" fillId="0" borderId="0" xfId="1" quotePrefix="1" applyFont="1" applyAlignment="1" applyProtection="1">
      <alignment horizontal="center" vertical="center" wrapText="1"/>
      <protection locked="0"/>
    </xf>
    <xf numFmtId="0" fontId="50" fillId="0" borderId="0" xfId="1" quotePrefix="1" applyFont="1" applyAlignment="1">
      <alignment horizontal="center" vertical="center" wrapText="1"/>
    </xf>
    <xf numFmtId="0" fontId="48" fillId="12" borderId="0" xfId="1" quotePrefix="1" applyFont="1" applyFill="1" applyAlignment="1">
      <alignment horizontal="center" vertical="center" wrapText="1"/>
    </xf>
  </cellXfs>
  <cellStyles count="7">
    <cellStyle name="Hyperlink 2" xfId="3" xr:uid="{3BCD2A91-DA19-458C-80B2-9E48640A77D2}"/>
    <cellStyle name="Normal" xfId="0" builtinId="0"/>
    <cellStyle name="Normal 2" xfId="1" xr:uid="{F30BFF7C-897B-4A60-9400-54F149D8CB47}"/>
    <cellStyle name="Normal 3" xfId="6" xr:uid="{F06937E3-D959-4DFA-AB12-98C8E3D03D84}"/>
    <cellStyle name="Normal 4" xfId="2" xr:uid="{98C314B5-DCC1-4076-ABB5-8E73F174C4A8}"/>
    <cellStyle name="Percent 2" xfId="4" xr:uid="{6211C3B3-4124-4F17-9504-156EB71C5E1F}"/>
    <cellStyle name="Percent 2 2" xfId="5" xr:uid="{FF1DE8EC-A1B7-4D1E-B839-200C29C3A7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244058</xdr:colOff>
      <xdr:row>19</xdr:row>
      <xdr:rowOff>104504</xdr:rowOff>
    </xdr:to>
    <xdr:pic>
      <xdr:nvPicPr>
        <xdr:cNvPr id="2" name="Picture 1">
          <a:extLst>
            <a:ext uri="{FF2B5EF4-FFF2-40B4-BE49-F238E27FC236}">
              <a16:creationId xmlns:a16="http://schemas.microsoft.com/office/drawing/2014/main" id="{1887678C-B477-45E8-B7E6-C99D77551A05}"/>
            </a:ext>
          </a:extLst>
        </xdr:cNvPr>
        <xdr:cNvPicPr>
          <a:picLocks noChangeAspect="1"/>
        </xdr:cNvPicPr>
      </xdr:nvPicPr>
      <xdr:blipFill>
        <a:blip xmlns:r="http://schemas.openxmlformats.org/officeDocument/2006/relationships" r:embed="rId1"/>
        <a:stretch>
          <a:fillRect/>
        </a:stretch>
      </xdr:blipFill>
      <xdr:spPr>
        <a:xfrm>
          <a:off x="2152650" y="3295651"/>
          <a:ext cx="4701758" cy="13694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3D3638FD-B87E-4615-8479-367C696D285D}"/>
            </a:ext>
          </a:extLst>
        </xdr:cNvPr>
        <xdr:cNvPicPr>
          <a:picLocks noChangeAspect="1"/>
        </xdr:cNvPicPr>
      </xdr:nvPicPr>
      <xdr:blipFill>
        <a:blip xmlns:r="http://schemas.openxmlformats.org/officeDocument/2006/relationships" r:embed="rId1"/>
        <a:stretch>
          <a:fillRect/>
        </a:stretch>
      </xdr:blipFill>
      <xdr:spPr>
        <a:xfrm>
          <a:off x="609600" y="0"/>
          <a:ext cx="3048000" cy="502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8C17DAE3-0640-4B7A-8095-F89E58C1840F}"/>
            </a:ext>
          </a:extLst>
        </xdr:cNvPr>
        <xdr:cNvPicPr>
          <a:picLocks noChangeAspect="1"/>
        </xdr:cNvPicPr>
      </xdr:nvPicPr>
      <xdr:blipFill>
        <a:blip xmlns:r="http://schemas.openxmlformats.org/officeDocument/2006/relationships" r:embed="rId1"/>
        <a:stretch>
          <a:fillRect/>
        </a:stretch>
      </xdr:blipFill>
      <xdr:spPr>
        <a:xfrm>
          <a:off x="76200" y="19050"/>
          <a:ext cx="1141730" cy="3162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8C517289-4A8A-4C4D-9715-29E0F831D07F}"/>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ECD12E23-694B-4442-A5F9-586AA68D7F94}"/>
            </a:ext>
          </a:extLst>
        </xdr:cNvPr>
        <xdr:cNvPicPr>
          <a:picLocks noChangeAspect="1"/>
        </xdr:cNvPicPr>
      </xdr:nvPicPr>
      <xdr:blipFill>
        <a:blip xmlns:r="http://schemas.openxmlformats.org/officeDocument/2006/relationships" r:embed="rId1"/>
        <a:stretch>
          <a:fillRect/>
        </a:stretch>
      </xdr:blipFill>
      <xdr:spPr>
        <a:xfrm>
          <a:off x="609600" y="0"/>
          <a:ext cx="6705600" cy="502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672617F4-9476-4210-81AB-D7AF01A9EAA0}"/>
            </a:ext>
          </a:extLst>
        </xdr:cNvPr>
        <xdr:cNvPicPr>
          <a:picLocks noChangeAspect="1"/>
        </xdr:cNvPicPr>
      </xdr:nvPicPr>
      <xdr:blipFill>
        <a:blip xmlns:r="http://schemas.openxmlformats.org/officeDocument/2006/relationships" r:embed="rId1"/>
        <a:stretch>
          <a:fillRect/>
        </a:stretch>
      </xdr:blipFill>
      <xdr:spPr>
        <a:xfrm>
          <a:off x="609600" y="0"/>
          <a:ext cx="1219200" cy="50292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B237B388-3602-4DFF-8A81-B85A6EA307B1}"/>
            </a:ext>
          </a:extLst>
        </xdr:cNvPr>
        <xdr:cNvPicPr>
          <a:picLocks noChangeAspect="1"/>
        </xdr:cNvPicPr>
      </xdr:nvPicPr>
      <xdr:blipFill>
        <a:blip xmlns:r="http://schemas.openxmlformats.org/officeDocument/2006/relationships" r:embed="rId2"/>
        <a:stretch>
          <a:fillRect/>
        </a:stretch>
      </xdr:blipFill>
      <xdr:spPr>
        <a:xfrm>
          <a:off x="609600" y="1939290"/>
          <a:ext cx="2439162" cy="6858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9EB087E4-E59B-4859-B634-5E0B6229D5A9}"/>
            </a:ext>
          </a:extLst>
        </xdr:cNvPr>
        <xdr:cNvPicPr>
          <a:picLocks noChangeAspect="1"/>
        </xdr:cNvPicPr>
      </xdr:nvPicPr>
      <xdr:blipFill>
        <a:blip xmlns:r="http://schemas.openxmlformats.org/officeDocument/2006/relationships" r:embed="rId3"/>
        <a:stretch>
          <a:fillRect/>
        </a:stretch>
      </xdr:blipFill>
      <xdr:spPr>
        <a:xfrm>
          <a:off x="28448" y="2246122"/>
          <a:ext cx="3629152" cy="10083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46ED05AA-A16F-43A0-B7E9-A71DFF8774E4}"/>
            </a:ext>
          </a:extLst>
        </xdr:cNvPr>
        <xdr:cNvPicPr>
          <a:picLocks noChangeAspect="1"/>
        </xdr:cNvPicPr>
      </xdr:nvPicPr>
      <xdr:blipFill>
        <a:blip xmlns:r="http://schemas.openxmlformats.org/officeDocument/2006/relationships" r:embed="rId4"/>
        <a:stretch>
          <a:fillRect/>
        </a:stretch>
      </xdr:blipFill>
      <xdr:spPr>
        <a:xfrm>
          <a:off x="19050" y="2586482"/>
          <a:ext cx="3031236" cy="9550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8A26E755-CC46-44C9-9B3D-427BB5668003}"/>
            </a:ext>
          </a:extLst>
        </xdr:cNvPr>
        <xdr:cNvPicPr>
          <a:picLocks noChangeAspect="1"/>
        </xdr:cNvPicPr>
      </xdr:nvPicPr>
      <xdr:blipFill>
        <a:blip xmlns:r="http://schemas.openxmlformats.org/officeDocument/2006/relationships" r:embed="rId5"/>
        <a:stretch>
          <a:fillRect/>
        </a:stretch>
      </xdr:blipFill>
      <xdr:spPr>
        <a:xfrm>
          <a:off x="0" y="2878582"/>
          <a:ext cx="3050032" cy="14097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0DA8DFA8-0F6E-492A-B85B-2584FC05CF88}"/>
            </a:ext>
          </a:extLst>
        </xdr:cNvPr>
        <xdr:cNvPicPr>
          <a:picLocks noChangeAspect="1"/>
        </xdr:cNvPicPr>
      </xdr:nvPicPr>
      <xdr:blipFill>
        <a:blip xmlns:r="http://schemas.openxmlformats.org/officeDocument/2006/relationships" r:embed="rId6"/>
        <a:stretch>
          <a:fillRect/>
        </a:stretch>
      </xdr:blipFill>
      <xdr:spPr>
        <a:xfrm>
          <a:off x="0" y="3220974"/>
          <a:ext cx="3050540" cy="12801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DA5FAC49-3F38-41E7-81C3-16BC05EBA348}"/>
            </a:ext>
          </a:extLst>
        </xdr:cNvPr>
        <xdr:cNvPicPr>
          <a:picLocks noChangeAspect="1"/>
        </xdr:cNvPicPr>
      </xdr:nvPicPr>
      <xdr:blipFill>
        <a:blip xmlns:r="http://schemas.openxmlformats.org/officeDocument/2006/relationships" r:embed="rId7"/>
        <a:stretch>
          <a:fillRect/>
        </a:stretch>
      </xdr:blipFill>
      <xdr:spPr>
        <a:xfrm>
          <a:off x="47498" y="3556254"/>
          <a:ext cx="3003042" cy="12801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8ED7C1FF-57C0-4DA9-AD4C-83F3016BE4DC}"/>
            </a:ext>
          </a:extLst>
        </xdr:cNvPr>
        <xdr:cNvPicPr>
          <a:picLocks noChangeAspect="1"/>
        </xdr:cNvPicPr>
      </xdr:nvPicPr>
      <xdr:blipFill>
        <a:blip xmlns:r="http://schemas.openxmlformats.org/officeDocument/2006/relationships" r:embed="rId8"/>
        <a:stretch>
          <a:fillRect/>
        </a:stretch>
      </xdr:blipFill>
      <xdr:spPr>
        <a:xfrm>
          <a:off x="685800" y="3891534"/>
          <a:ext cx="2359660" cy="13182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4E3D798B-308C-4E31-A18C-F0C9E031F604}"/>
            </a:ext>
          </a:extLst>
        </xdr:cNvPr>
        <xdr:cNvPicPr>
          <a:picLocks noChangeAspect="1"/>
        </xdr:cNvPicPr>
      </xdr:nvPicPr>
      <xdr:blipFill>
        <a:blip xmlns:r="http://schemas.openxmlformats.org/officeDocument/2006/relationships" r:embed="rId9"/>
        <a:stretch>
          <a:fillRect/>
        </a:stretch>
      </xdr:blipFill>
      <xdr:spPr>
        <a:xfrm>
          <a:off x="1095248" y="4238752"/>
          <a:ext cx="1953514" cy="12192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F6786010-8C5D-45AA-B47F-B615A9663303}"/>
            </a:ext>
          </a:extLst>
        </xdr:cNvPr>
        <xdr:cNvPicPr>
          <a:picLocks noChangeAspect="1"/>
        </xdr:cNvPicPr>
      </xdr:nvPicPr>
      <xdr:blipFill>
        <a:blip xmlns:r="http://schemas.openxmlformats.org/officeDocument/2006/relationships" r:embed="rId10"/>
        <a:stretch>
          <a:fillRect/>
        </a:stretch>
      </xdr:blipFill>
      <xdr:spPr>
        <a:xfrm>
          <a:off x="790448" y="4631182"/>
          <a:ext cx="2259584" cy="62738"/>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0CB20694-B8CC-4077-9283-6CCC305CE019}"/>
            </a:ext>
          </a:extLst>
        </xdr:cNvPr>
        <xdr:cNvPicPr>
          <a:picLocks noChangeAspect="1"/>
        </xdr:cNvPicPr>
      </xdr:nvPicPr>
      <xdr:blipFill>
        <a:blip xmlns:r="http://schemas.openxmlformats.org/officeDocument/2006/relationships" r:embed="rId11"/>
        <a:stretch>
          <a:fillRect/>
        </a:stretch>
      </xdr:blipFill>
      <xdr:spPr>
        <a:xfrm>
          <a:off x="714248" y="4897374"/>
          <a:ext cx="2336546" cy="13335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2298E81B-E03F-44DA-8990-C503AA13F1CE}"/>
            </a:ext>
          </a:extLst>
        </xdr:cNvPr>
        <xdr:cNvPicPr>
          <a:picLocks noChangeAspect="1"/>
        </xdr:cNvPicPr>
      </xdr:nvPicPr>
      <xdr:blipFill>
        <a:blip xmlns:r="http://schemas.openxmlformats.org/officeDocument/2006/relationships" r:embed="rId12"/>
        <a:stretch>
          <a:fillRect/>
        </a:stretch>
      </xdr:blipFill>
      <xdr:spPr>
        <a:xfrm>
          <a:off x="933450" y="5301742"/>
          <a:ext cx="2113026" cy="6096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80C37688-9891-4C08-9211-FFF579D9B867}"/>
            </a:ext>
          </a:extLst>
        </xdr:cNvPr>
        <xdr:cNvPicPr>
          <a:picLocks noChangeAspect="1"/>
        </xdr:cNvPicPr>
      </xdr:nvPicPr>
      <xdr:blipFill>
        <a:blip xmlns:r="http://schemas.openxmlformats.org/officeDocument/2006/relationships" r:embed="rId13"/>
        <a:stretch>
          <a:fillRect/>
        </a:stretch>
      </xdr:blipFill>
      <xdr:spPr>
        <a:xfrm>
          <a:off x="47498" y="5637022"/>
          <a:ext cx="2996692" cy="6096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29F66D1F-6F83-47CE-A60C-8B943B482EBE}"/>
            </a:ext>
          </a:extLst>
        </xdr:cNvPr>
        <xdr:cNvPicPr>
          <a:picLocks noChangeAspect="1"/>
        </xdr:cNvPicPr>
      </xdr:nvPicPr>
      <xdr:blipFill>
        <a:blip xmlns:r="http://schemas.openxmlformats.org/officeDocument/2006/relationships" r:embed="rId14"/>
        <a:stretch>
          <a:fillRect/>
        </a:stretch>
      </xdr:blipFill>
      <xdr:spPr>
        <a:xfrm>
          <a:off x="675386" y="5982462"/>
          <a:ext cx="2372868" cy="5334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CD3B19FF-E9A4-4641-9344-B5FD07051BE6}"/>
            </a:ext>
          </a:extLst>
        </xdr:cNvPr>
        <xdr:cNvPicPr>
          <a:picLocks noChangeAspect="1"/>
        </xdr:cNvPicPr>
      </xdr:nvPicPr>
      <xdr:blipFill>
        <a:blip xmlns:r="http://schemas.openxmlformats.org/officeDocument/2006/relationships" r:embed="rId15"/>
        <a:stretch>
          <a:fillRect/>
        </a:stretch>
      </xdr:blipFill>
      <xdr:spPr>
        <a:xfrm>
          <a:off x="771398" y="6238494"/>
          <a:ext cx="2277364" cy="13512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DF5CA4B1-9116-4C9D-AA9F-EA0DF46FDCF0}"/>
            </a:ext>
          </a:extLst>
        </xdr:cNvPr>
        <xdr:cNvPicPr>
          <a:picLocks noChangeAspect="1"/>
        </xdr:cNvPicPr>
      </xdr:nvPicPr>
      <xdr:blipFill>
        <a:blip xmlns:r="http://schemas.openxmlformats.org/officeDocument/2006/relationships" r:embed="rId16"/>
        <a:stretch>
          <a:fillRect/>
        </a:stretch>
      </xdr:blipFill>
      <xdr:spPr>
        <a:xfrm>
          <a:off x="857250" y="6573774"/>
          <a:ext cx="2193290" cy="13385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2D5AF494-49FF-48D4-BAC0-3D5D49643EA2}"/>
            </a:ext>
          </a:extLst>
        </xdr:cNvPr>
        <xdr:cNvPicPr>
          <a:picLocks noChangeAspect="1"/>
        </xdr:cNvPicPr>
      </xdr:nvPicPr>
      <xdr:blipFill>
        <a:blip xmlns:r="http://schemas.openxmlformats.org/officeDocument/2006/relationships" r:embed="rId17"/>
        <a:stretch>
          <a:fillRect/>
        </a:stretch>
      </xdr:blipFill>
      <xdr:spPr>
        <a:xfrm>
          <a:off x="781050" y="6909054"/>
          <a:ext cx="2270506" cy="13436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FF461455-80E4-4AD9-B92A-76599EFEFE82}"/>
            </a:ext>
          </a:extLst>
        </xdr:cNvPr>
        <xdr:cNvPicPr>
          <a:picLocks noChangeAspect="1"/>
        </xdr:cNvPicPr>
      </xdr:nvPicPr>
      <xdr:blipFill>
        <a:blip xmlns:r="http://schemas.openxmlformats.org/officeDocument/2006/relationships" r:embed="rId18"/>
        <a:stretch>
          <a:fillRect/>
        </a:stretch>
      </xdr:blipFill>
      <xdr:spPr>
        <a:xfrm>
          <a:off x="75438" y="7316470"/>
          <a:ext cx="2976118" cy="6096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7EF279AB-BA98-4D8C-B64A-425EF32B9ED6}"/>
            </a:ext>
          </a:extLst>
        </xdr:cNvPr>
        <xdr:cNvPicPr>
          <a:picLocks noChangeAspect="1"/>
        </xdr:cNvPicPr>
      </xdr:nvPicPr>
      <xdr:blipFill>
        <a:blip xmlns:r="http://schemas.openxmlformats.org/officeDocument/2006/relationships" r:embed="rId19"/>
        <a:stretch>
          <a:fillRect/>
        </a:stretch>
      </xdr:blipFill>
      <xdr:spPr>
        <a:xfrm>
          <a:off x="75438" y="7665974"/>
          <a:ext cx="2968752" cy="457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DF018984-89C6-4E47-B859-2D22F3AA13A5}"/>
            </a:ext>
          </a:extLst>
        </xdr:cNvPr>
        <xdr:cNvPicPr>
          <a:picLocks noChangeAspect="1"/>
        </xdr:cNvPicPr>
      </xdr:nvPicPr>
      <xdr:blipFill>
        <a:blip xmlns:r="http://schemas.openxmlformats.org/officeDocument/2006/relationships" r:embed="rId1"/>
        <a:stretch>
          <a:fillRect/>
        </a:stretch>
      </xdr:blipFill>
      <xdr:spPr>
        <a:xfrm>
          <a:off x="609600" y="0"/>
          <a:ext cx="1219200" cy="50292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83CD4F82-EBB6-459F-962A-E7D493194300}"/>
            </a:ext>
          </a:extLst>
        </xdr:cNvPr>
        <xdr:cNvPicPr>
          <a:picLocks noChangeAspect="1"/>
        </xdr:cNvPicPr>
      </xdr:nvPicPr>
      <xdr:blipFill>
        <a:blip xmlns:r="http://schemas.openxmlformats.org/officeDocument/2006/relationships" r:embed="rId2"/>
        <a:stretch>
          <a:fillRect/>
        </a:stretch>
      </xdr:blipFill>
      <xdr:spPr>
        <a:xfrm>
          <a:off x="47498" y="3131820"/>
          <a:ext cx="4218432" cy="44919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53105-3D32-4C63-A036-7F3C4D403254}">
  <sheetPr>
    <tabColor rgb="FFE36E00"/>
  </sheetPr>
  <dimension ref="A1:A174"/>
  <sheetViews>
    <sheetView tabSelected="1" view="pageBreakPreview" zoomScale="60" zoomScaleNormal="60" workbookViewId="0">
      <selection activeCell="A51" sqref="A51"/>
    </sheetView>
  </sheetViews>
  <sheetFormatPr defaultColWidth="9.109375" defaultRowHeight="14.4" x14ac:dyDescent="0.3"/>
  <cols>
    <col min="1" max="1" width="242" style="122" customWidth="1"/>
    <col min="2" max="16384" width="9.109375" style="122"/>
  </cols>
  <sheetData>
    <row r="1" spans="1:1" ht="31.2" x14ac:dyDescent="0.3">
      <c r="A1" s="121" t="s">
        <v>1288</v>
      </c>
    </row>
    <row r="3" spans="1:1" ht="15" x14ac:dyDescent="0.3">
      <c r="A3" s="123"/>
    </row>
    <row r="4" spans="1:1" ht="34.799999999999997" x14ac:dyDescent="0.3">
      <c r="A4" s="124" t="s">
        <v>1289</v>
      </c>
    </row>
    <row r="5" spans="1:1" ht="34.799999999999997" x14ac:dyDescent="0.3">
      <c r="A5" s="124" t="s">
        <v>1290</v>
      </c>
    </row>
    <row r="6" spans="1:1" ht="52.2" x14ac:dyDescent="0.3">
      <c r="A6" s="124" t="s">
        <v>1291</v>
      </c>
    </row>
    <row r="7" spans="1:1" ht="17.399999999999999" x14ac:dyDescent="0.3">
      <c r="A7" s="124"/>
    </row>
    <row r="8" spans="1:1" ht="18" x14ac:dyDescent="0.3">
      <c r="A8" s="125" t="s">
        <v>1292</v>
      </c>
    </row>
    <row r="9" spans="1:1" ht="34.799999999999997" x14ac:dyDescent="0.35">
      <c r="A9" s="126" t="s">
        <v>1293</v>
      </c>
    </row>
    <row r="10" spans="1:1" ht="87" x14ac:dyDescent="0.3">
      <c r="A10" s="127" t="s">
        <v>1294</v>
      </c>
    </row>
    <row r="11" spans="1:1" ht="34.799999999999997" x14ac:dyDescent="0.3">
      <c r="A11" s="127" t="s">
        <v>1295</v>
      </c>
    </row>
    <row r="12" spans="1:1" ht="17.399999999999999" x14ac:dyDescent="0.3">
      <c r="A12" s="127" t="s">
        <v>1296</v>
      </c>
    </row>
    <row r="13" spans="1:1" ht="17.399999999999999" x14ac:dyDescent="0.3">
      <c r="A13" s="127" t="s">
        <v>1297</v>
      </c>
    </row>
    <row r="14" spans="1:1" ht="34.799999999999997" x14ac:dyDescent="0.3">
      <c r="A14" s="127" t="s">
        <v>1298</v>
      </c>
    </row>
    <row r="15" spans="1:1" ht="17.399999999999999" x14ac:dyDescent="0.3">
      <c r="A15" s="127"/>
    </row>
    <row r="16" spans="1:1" ht="18" x14ac:dyDescent="0.3">
      <c r="A16" s="125" t="s">
        <v>1299</v>
      </c>
    </row>
    <row r="17" spans="1:1" ht="17.399999999999999" x14ac:dyDescent="0.3">
      <c r="A17" s="128" t="s">
        <v>1300</v>
      </c>
    </row>
    <row r="18" spans="1:1" ht="34.799999999999997" x14ac:dyDescent="0.3">
      <c r="A18" s="129" t="s">
        <v>1301</v>
      </c>
    </row>
    <row r="19" spans="1:1" ht="34.799999999999997" x14ac:dyDescent="0.3">
      <c r="A19" s="129" t="s">
        <v>1302</v>
      </c>
    </row>
    <row r="20" spans="1:1" ht="52.2" x14ac:dyDescent="0.3">
      <c r="A20" s="129" t="s">
        <v>1303</v>
      </c>
    </row>
    <row r="21" spans="1:1" ht="87" x14ac:dyDescent="0.3">
      <c r="A21" s="129" t="s">
        <v>1304</v>
      </c>
    </row>
    <row r="22" spans="1:1" ht="52.2" x14ac:dyDescent="0.3">
      <c r="A22" s="129" t="s">
        <v>1305</v>
      </c>
    </row>
    <row r="23" spans="1:1" ht="34.799999999999997" x14ac:dyDescent="0.3">
      <c r="A23" s="129" t="s">
        <v>1306</v>
      </c>
    </row>
    <row r="24" spans="1:1" ht="17.399999999999999" x14ac:dyDescent="0.3">
      <c r="A24" s="129" t="s">
        <v>1307</v>
      </c>
    </row>
    <row r="25" spans="1:1" ht="17.399999999999999" x14ac:dyDescent="0.3">
      <c r="A25" s="128" t="s">
        <v>1308</v>
      </c>
    </row>
    <row r="26" spans="1:1" ht="52.2" x14ac:dyDescent="0.35">
      <c r="A26" s="130" t="s">
        <v>1309</v>
      </c>
    </row>
    <row r="27" spans="1:1" ht="17.399999999999999" x14ac:dyDescent="0.35">
      <c r="A27" s="130" t="s">
        <v>1310</v>
      </c>
    </row>
    <row r="28" spans="1:1" ht="17.399999999999999" x14ac:dyDescent="0.3">
      <c r="A28" s="128" t="s">
        <v>1311</v>
      </c>
    </row>
    <row r="29" spans="1:1" ht="34.799999999999997" x14ac:dyDescent="0.3">
      <c r="A29" s="129" t="s">
        <v>1312</v>
      </c>
    </row>
    <row r="30" spans="1:1" ht="34.799999999999997" x14ac:dyDescent="0.3">
      <c r="A30" s="129" t="s">
        <v>1313</v>
      </c>
    </row>
    <row r="31" spans="1:1" ht="34.799999999999997" x14ac:dyDescent="0.3">
      <c r="A31" s="129" t="s">
        <v>1314</v>
      </c>
    </row>
    <row r="32" spans="1:1" ht="34.799999999999997" x14ac:dyDescent="0.3">
      <c r="A32" s="129" t="s">
        <v>1315</v>
      </c>
    </row>
    <row r="33" spans="1:1" ht="17.399999999999999" x14ac:dyDescent="0.3">
      <c r="A33" s="129"/>
    </row>
    <row r="34" spans="1:1" ht="18" x14ac:dyDescent="0.3">
      <c r="A34" s="125" t="s">
        <v>1316</v>
      </c>
    </row>
    <row r="35" spans="1:1" ht="17.399999999999999" x14ac:dyDescent="0.3">
      <c r="A35" s="128" t="s">
        <v>1317</v>
      </c>
    </row>
    <row r="36" spans="1:1" ht="34.799999999999997" x14ac:dyDescent="0.3">
      <c r="A36" s="129" t="s">
        <v>1318</v>
      </c>
    </row>
    <row r="37" spans="1:1" ht="34.799999999999997" x14ac:dyDescent="0.3">
      <c r="A37" s="129" t="s">
        <v>1319</v>
      </c>
    </row>
    <row r="38" spans="1:1" ht="34.799999999999997" x14ac:dyDescent="0.3">
      <c r="A38" s="129" t="s">
        <v>1320</v>
      </c>
    </row>
    <row r="39" spans="1:1" ht="17.399999999999999" x14ac:dyDescent="0.3">
      <c r="A39" s="129" t="s">
        <v>1321</v>
      </c>
    </row>
    <row r="40" spans="1:1" ht="34.799999999999997" x14ac:dyDescent="0.3">
      <c r="A40" s="129" t="s">
        <v>1322</v>
      </c>
    </row>
    <row r="41" spans="1:1" ht="17.399999999999999" x14ac:dyDescent="0.3">
      <c r="A41" s="128" t="s">
        <v>1323</v>
      </c>
    </row>
    <row r="42" spans="1:1" ht="17.399999999999999" x14ac:dyDescent="0.3">
      <c r="A42" s="129" t="s">
        <v>1324</v>
      </c>
    </row>
    <row r="43" spans="1:1" ht="17.399999999999999" x14ac:dyDescent="0.35">
      <c r="A43" s="130" t="s">
        <v>1325</v>
      </c>
    </row>
    <row r="44" spans="1:1" ht="17.399999999999999" x14ac:dyDescent="0.3">
      <c r="A44" s="128" t="s">
        <v>1326</v>
      </c>
    </row>
    <row r="45" spans="1:1" ht="34.799999999999997" x14ac:dyDescent="0.35">
      <c r="A45" s="130" t="s">
        <v>1327</v>
      </c>
    </row>
    <row r="46" spans="1:1" ht="34.799999999999997" x14ac:dyDescent="0.3">
      <c r="A46" s="129" t="s">
        <v>1328</v>
      </c>
    </row>
    <row r="47" spans="1:1" ht="52.2" x14ac:dyDescent="0.3">
      <c r="A47" s="129" t="s">
        <v>1329</v>
      </c>
    </row>
    <row r="48" spans="1:1" ht="17.399999999999999" x14ac:dyDescent="0.3">
      <c r="A48" s="129" t="s">
        <v>1330</v>
      </c>
    </row>
    <row r="49" spans="1:1" ht="17.399999999999999" x14ac:dyDescent="0.35">
      <c r="A49" s="130" t="s">
        <v>1331</v>
      </c>
    </row>
    <row r="50" spans="1:1" ht="17.399999999999999" x14ac:dyDescent="0.3">
      <c r="A50" s="128" t="s">
        <v>1332</v>
      </c>
    </row>
    <row r="51" spans="1:1" ht="34.799999999999997" x14ac:dyDescent="0.35">
      <c r="A51" s="130" t="s">
        <v>1333</v>
      </c>
    </row>
    <row r="52" spans="1:1" ht="17.399999999999999" x14ac:dyDescent="0.3">
      <c r="A52" s="129" t="s">
        <v>1334</v>
      </c>
    </row>
    <row r="53" spans="1:1" ht="34.799999999999997" x14ac:dyDescent="0.35">
      <c r="A53" s="130" t="s">
        <v>1335</v>
      </c>
    </row>
    <row r="54" spans="1:1" ht="17.399999999999999" x14ac:dyDescent="0.3">
      <c r="A54" s="128" t="s">
        <v>1336</v>
      </c>
    </row>
    <row r="55" spans="1:1" ht="17.399999999999999" x14ac:dyDescent="0.35">
      <c r="A55" s="130" t="s">
        <v>1337</v>
      </c>
    </row>
    <row r="56" spans="1:1" ht="34.799999999999997" x14ac:dyDescent="0.3">
      <c r="A56" s="129" t="s">
        <v>1338</v>
      </c>
    </row>
    <row r="57" spans="1:1" ht="17.399999999999999" x14ac:dyDescent="0.3">
      <c r="A57" s="129" t="s">
        <v>1339</v>
      </c>
    </row>
    <row r="58" spans="1:1" ht="34.799999999999997" x14ac:dyDescent="0.3">
      <c r="A58" s="129" t="s">
        <v>1340</v>
      </c>
    </row>
    <row r="59" spans="1:1" ht="17.399999999999999" x14ac:dyDescent="0.3">
      <c r="A59" s="128" t="s">
        <v>1341</v>
      </c>
    </row>
    <row r="60" spans="1:1" ht="34.799999999999997" x14ac:dyDescent="0.3">
      <c r="A60" s="129" t="s">
        <v>1342</v>
      </c>
    </row>
    <row r="61" spans="1:1" ht="17.399999999999999" x14ac:dyDescent="0.3">
      <c r="A61" s="131"/>
    </row>
    <row r="62" spans="1:1" ht="18" x14ac:dyDescent="0.3">
      <c r="A62" s="125" t="s">
        <v>1343</v>
      </c>
    </row>
    <row r="63" spans="1:1" ht="17.399999999999999" x14ac:dyDescent="0.3">
      <c r="A63" s="128" t="s">
        <v>1344</v>
      </c>
    </row>
    <row r="64" spans="1:1" ht="34.799999999999997" x14ac:dyDescent="0.3">
      <c r="A64" s="129" t="s">
        <v>1345</v>
      </c>
    </row>
    <row r="65" spans="1:1" ht="17.399999999999999" x14ac:dyDescent="0.3">
      <c r="A65" s="129" t="s">
        <v>1346</v>
      </c>
    </row>
    <row r="66" spans="1:1" ht="52.2" x14ac:dyDescent="0.3">
      <c r="A66" s="127" t="s">
        <v>1347</v>
      </c>
    </row>
    <row r="67" spans="1:1" ht="34.799999999999997" x14ac:dyDescent="0.3">
      <c r="A67" s="127" t="s">
        <v>1348</v>
      </c>
    </row>
    <row r="68" spans="1:1" ht="34.799999999999997" x14ac:dyDescent="0.3">
      <c r="A68" s="127" t="s">
        <v>1349</v>
      </c>
    </row>
    <row r="69" spans="1:1" ht="17.399999999999999" x14ac:dyDescent="0.3">
      <c r="A69" s="132" t="s">
        <v>1350</v>
      </c>
    </row>
    <row r="70" spans="1:1" ht="52.2" x14ac:dyDescent="0.3">
      <c r="A70" s="127" t="s">
        <v>1351</v>
      </c>
    </row>
    <row r="71" spans="1:1" ht="17.399999999999999" x14ac:dyDescent="0.3">
      <c r="A71" s="127" t="s">
        <v>1352</v>
      </c>
    </row>
    <row r="72" spans="1:1" ht="17.399999999999999" x14ac:dyDescent="0.3">
      <c r="A72" s="132" t="s">
        <v>1353</v>
      </c>
    </row>
    <row r="73" spans="1:1" ht="17.399999999999999" x14ac:dyDescent="0.3">
      <c r="A73" s="127" t="s">
        <v>1354</v>
      </c>
    </row>
    <row r="74" spans="1:1" ht="17.399999999999999" x14ac:dyDescent="0.3">
      <c r="A74" s="132" t="s">
        <v>1355</v>
      </c>
    </row>
    <row r="75" spans="1:1" ht="34.799999999999997" x14ac:dyDescent="0.3">
      <c r="A75" s="127" t="s">
        <v>1356</v>
      </c>
    </row>
    <row r="76" spans="1:1" ht="17.399999999999999" x14ac:dyDescent="0.3">
      <c r="A76" s="127" t="s">
        <v>1357</v>
      </c>
    </row>
    <row r="77" spans="1:1" ht="52.2" x14ac:dyDescent="0.3">
      <c r="A77" s="127" t="s">
        <v>1358</v>
      </c>
    </row>
    <row r="78" spans="1:1" ht="17.399999999999999" x14ac:dyDescent="0.3">
      <c r="A78" s="132" t="s">
        <v>1359</v>
      </c>
    </row>
    <row r="79" spans="1:1" ht="17.399999999999999" x14ac:dyDescent="0.35">
      <c r="A79" s="126" t="s">
        <v>1360</v>
      </c>
    </row>
    <row r="80" spans="1:1" ht="17.399999999999999" x14ac:dyDescent="0.3">
      <c r="A80" s="132" t="s">
        <v>1361</v>
      </c>
    </row>
    <row r="81" spans="1:1" ht="34.799999999999997" x14ac:dyDescent="0.3">
      <c r="A81" s="127" t="s">
        <v>1362</v>
      </c>
    </row>
    <row r="82" spans="1:1" ht="34.799999999999997" x14ac:dyDescent="0.3">
      <c r="A82" s="127" t="s">
        <v>1363</v>
      </c>
    </row>
    <row r="83" spans="1:1" ht="34.799999999999997" x14ac:dyDescent="0.3">
      <c r="A83" s="127" t="s">
        <v>1364</v>
      </c>
    </row>
    <row r="84" spans="1:1" ht="34.799999999999997" x14ac:dyDescent="0.3">
      <c r="A84" s="127" t="s">
        <v>1365</v>
      </c>
    </row>
    <row r="85" spans="1:1" ht="34.799999999999997" x14ac:dyDescent="0.3">
      <c r="A85" s="127" t="s">
        <v>1366</v>
      </c>
    </row>
    <row r="86" spans="1:1" ht="17.399999999999999" x14ac:dyDescent="0.3">
      <c r="A86" s="132" t="s">
        <v>1367</v>
      </c>
    </row>
    <row r="87" spans="1:1" ht="17.399999999999999" x14ac:dyDescent="0.3">
      <c r="A87" s="127" t="s">
        <v>1368</v>
      </c>
    </row>
    <row r="88" spans="1:1" ht="34.799999999999997" x14ac:dyDescent="0.3">
      <c r="A88" s="127" t="s">
        <v>1369</v>
      </c>
    </row>
    <row r="89" spans="1:1" ht="17.399999999999999" x14ac:dyDescent="0.3">
      <c r="A89" s="132" t="s">
        <v>1370</v>
      </c>
    </row>
    <row r="90" spans="1:1" ht="34.799999999999997" x14ac:dyDescent="0.3">
      <c r="A90" s="127" t="s">
        <v>1371</v>
      </c>
    </row>
    <row r="91" spans="1:1" ht="17.399999999999999" x14ac:dyDescent="0.3">
      <c r="A91" s="132" t="s">
        <v>1372</v>
      </c>
    </row>
    <row r="92" spans="1:1" ht="17.399999999999999" x14ac:dyDescent="0.35">
      <c r="A92" s="126" t="s">
        <v>1373</v>
      </c>
    </row>
    <row r="93" spans="1:1" ht="17.399999999999999" x14ac:dyDescent="0.3">
      <c r="A93" s="127" t="s">
        <v>1374</v>
      </c>
    </row>
    <row r="94" spans="1:1" ht="17.399999999999999" x14ac:dyDescent="0.3">
      <c r="A94" s="127"/>
    </row>
    <row r="95" spans="1:1" ht="18" x14ac:dyDescent="0.3">
      <c r="A95" s="125" t="s">
        <v>1375</v>
      </c>
    </row>
    <row r="96" spans="1:1" ht="34.799999999999997" x14ac:dyDescent="0.35">
      <c r="A96" s="126" t="s">
        <v>1376</v>
      </c>
    </row>
    <row r="97" spans="1:1" ht="17.399999999999999" x14ac:dyDescent="0.35">
      <c r="A97" s="126" t="s">
        <v>1377</v>
      </c>
    </row>
    <row r="98" spans="1:1" ht="17.399999999999999" x14ac:dyDescent="0.3">
      <c r="A98" s="132" t="s">
        <v>1378</v>
      </c>
    </row>
    <row r="99" spans="1:1" ht="17.399999999999999" x14ac:dyDescent="0.3">
      <c r="A99" s="124" t="s">
        <v>1379</v>
      </c>
    </row>
    <row r="100" spans="1:1" ht="17.399999999999999" x14ac:dyDescent="0.3">
      <c r="A100" s="127" t="s">
        <v>1380</v>
      </c>
    </row>
    <row r="101" spans="1:1" ht="17.399999999999999" x14ac:dyDescent="0.3">
      <c r="A101" s="127" t="s">
        <v>1381</v>
      </c>
    </row>
    <row r="102" spans="1:1" ht="17.399999999999999" x14ac:dyDescent="0.3">
      <c r="A102" s="127" t="s">
        <v>1382</v>
      </c>
    </row>
    <row r="103" spans="1:1" ht="17.399999999999999" x14ac:dyDescent="0.3">
      <c r="A103" s="127" t="s">
        <v>1383</v>
      </c>
    </row>
    <row r="104" spans="1:1" ht="34.799999999999997" x14ac:dyDescent="0.3">
      <c r="A104" s="127" t="s">
        <v>1384</v>
      </c>
    </row>
    <row r="105" spans="1:1" ht="17.399999999999999" x14ac:dyDescent="0.3">
      <c r="A105" s="124" t="s">
        <v>1385</v>
      </c>
    </row>
    <row r="106" spans="1:1" ht="17.399999999999999" x14ac:dyDescent="0.3">
      <c r="A106" s="127" t="s">
        <v>1386</v>
      </c>
    </row>
    <row r="107" spans="1:1" ht="17.399999999999999" x14ac:dyDescent="0.3">
      <c r="A107" s="127" t="s">
        <v>1387</v>
      </c>
    </row>
    <row r="108" spans="1:1" ht="17.399999999999999" x14ac:dyDescent="0.3">
      <c r="A108" s="127" t="s">
        <v>1388</v>
      </c>
    </row>
    <row r="109" spans="1:1" ht="17.399999999999999" x14ac:dyDescent="0.3">
      <c r="A109" s="127" t="s">
        <v>1389</v>
      </c>
    </row>
    <row r="110" spans="1:1" ht="17.399999999999999" x14ac:dyDescent="0.3">
      <c r="A110" s="127" t="s">
        <v>1390</v>
      </c>
    </row>
    <row r="111" spans="1:1" ht="17.399999999999999" x14ac:dyDescent="0.3">
      <c r="A111" s="127" t="s">
        <v>1391</v>
      </c>
    </row>
    <row r="112" spans="1:1" ht="17.399999999999999" x14ac:dyDescent="0.3">
      <c r="A112" s="132" t="s">
        <v>1392</v>
      </c>
    </row>
    <row r="113" spans="1:1" ht="17.399999999999999" x14ac:dyDescent="0.3">
      <c r="A113" s="127" t="s">
        <v>1393</v>
      </c>
    </row>
    <row r="114" spans="1:1" ht="17.399999999999999" x14ac:dyDescent="0.3">
      <c r="A114" s="124" t="s">
        <v>1394</v>
      </c>
    </row>
    <row r="115" spans="1:1" ht="17.399999999999999" x14ac:dyDescent="0.3">
      <c r="A115" s="127" t="s">
        <v>1395</v>
      </c>
    </row>
    <row r="116" spans="1:1" ht="17.399999999999999" x14ac:dyDescent="0.3">
      <c r="A116" s="127" t="s">
        <v>1396</v>
      </c>
    </row>
    <row r="117" spans="1:1" ht="17.399999999999999" x14ac:dyDescent="0.3">
      <c r="A117" s="124" t="s">
        <v>1397</v>
      </c>
    </row>
    <row r="118" spans="1:1" ht="17.399999999999999" x14ac:dyDescent="0.3">
      <c r="A118" s="127" t="s">
        <v>1398</v>
      </c>
    </row>
    <row r="119" spans="1:1" ht="17.399999999999999" x14ac:dyDescent="0.3">
      <c r="A119" s="127" t="s">
        <v>1399</v>
      </c>
    </row>
    <row r="120" spans="1:1" ht="17.399999999999999" x14ac:dyDescent="0.3">
      <c r="A120" s="127" t="s">
        <v>1400</v>
      </c>
    </row>
    <row r="121" spans="1:1" ht="17.399999999999999" x14ac:dyDescent="0.3">
      <c r="A121" s="132" t="s">
        <v>1401</v>
      </c>
    </row>
    <row r="122" spans="1:1" ht="17.399999999999999" x14ac:dyDescent="0.3">
      <c r="A122" s="124" t="s">
        <v>1402</v>
      </c>
    </row>
    <row r="123" spans="1:1" ht="17.399999999999999" x14ac:dyDescent="0.3">
      <c r="A123" s="124" t="s">
        <v>1403</v>
      </c>
    </row>
    <row r="124" spans="1:1" ht="17.399999999999999" x14ac:dyDescent="0.3">
      <c r="A124" s="127" t="s">
        <v>1404</v>
      </c>
    </row>
    <row r="125" spans="1:1" ht="17.399999999999999" x14ac:dyDescent="0.3">
      <c r="A125" s="127" t="s">
        <v>1405</v>
      </c>
    </row>
    <row r="126" spans="1:1" ht="17.399999999999999" x14ac:dyDescent="0.3">
      <c r="A126" s="127" t="s">
        <v>1406</v>
      </c>
    </row>
    <row r="127" spans="1:1" ht="17.399999999999999" x14ac:dyDescent="0.3">
      <c r="A127" s="127" t="s">
        <v>1407</v>
      </c>
    </row>
    <row r="128" spans="1:1" ht="17.399999999999999" x14ac:dyDescent="0.3">
      <c r="A128" s="127" t="s">
        <v>1408</v>
      </c>
    </row>
    <row r="129" spans="1:1" ht="17.399999999999999" x14ac:dyDescent="0.3">
      <c r="A129" s="132" t="s">
        <v>1409</v>
      </c>
    </row>
    <row r="130" spans="1:1" ht="34.799999999999997" x14ac:dyDescent="0.3">
      <c r="A130" s="127" t="s">
        <v>1410</v>
      </c>
    </row>
    <row r="131" spans="1:1" ht="69.599999999999994" x14ac:dyDescent="0.3">
      <c r="A131" s="127" t="s">
        <v>1411</v>
      </c>
    </row>
    <row r="132" spans="1:1" ht="34.799999999999997" x14ac:dyDescent="0.3">
      <c r="A132" s="127" t="s">
        <v>1412</v>
      </c>
    </row>
    <row r="133" spans="1:1" ht="17.399999999999999" x14ac:dyDescent="0.3">
      <c r="A133" s="132" t="s">
        <v>1413</v>
      </c>
    </row>
    <row r="134" spans="1:1" ht="34.799999999999997" x14ac:dyDescent="0.3">
      <c r="A134" s="124" t="s">
        <v>1414</v>
      </c>
    </row>
    <row r="135" spans="1:1" ht="17.399999999999999" x14ac:dyDescent="0.3">
      <c r="A135" s="124"/>
    </row>
    <row r="136" spans="1:1" ht="18" x14ac:dyDescent="0.3">
      <c r="A136" s="125" t="s">
        <v>1415</v>
      </c>
    </row>
    <row r="137" spans="1:1" ht="17.399999999999999" x14ac:dyDescent="0.3">
      <c r="A137" s="127" t="s">
        <v>1416</v>
      </c>
    </row>
    <row r="138" spans="1:1" ht="52.2" x14ac:dyDescent="0.3">
      <c r="A138" s="129" t="s">
        <v>1417</v>
      </c>
    </row>
    <row r="139" spans="1:1" ht="34.799999999999997" x14ac:dyDescent="0.3">
      <c r="A139" s="129" t="s">
        <v>1418</v>
      </c>
    </row>
    <row r="140" spans="1:1" ht="17.399999999999999" x14ac:dyDescent="0.3">
      <c r="A140" s="128" t="s">
        <v>1419</v>
      </c>
    </row>
    <row r="141" spans="1:1" ht="17.399999999999999" x14ac:dyDescent="0.3">
      <c r="A141" s="133" t="s">
        <v>1420</v>
      </c>
    </row>
    <row r="142" spans="1:1" ht="34.799999999999997" x14ac:dyDescent="0.35">
      <c r="A142" s="130" t="s">
        <v>1421</v>
      </c>
    </row>
    <row r="143" spans="1:1" ht="17.399999999999999" x14ac:dyDescent="0.3">
      <c r="A143" s="129" t="s">
        <v>1422</v>
      </c>
    </row>
    <row r="144" spans="1:1" ht="17.399999999999999" x14ac:dyDescent="0.3">
      <c r="A144" s="129" t="s">
        <v>1423</v>
      </c>
    </row>
    <row r="145" spans="1:1" ht="17.399999999999999" x14ac:dyDescent="0.3">
      <c r="A145" s="133" t="s">
        <v>1424</v>
      </c>
    </row>
    <row r="146" spans="1:1" ht="17.399999999999999" x14ac:dyDescent="0.3">
      <c r="A146" s="128" t="s">
        <v>1425</v>
      </c>
    </row>
    <row r="147" spans="1:1" ht="17.399999999999999" x14ac:dyDescent="0.3">
      <c r="A147" s="133" t="s">
        <v>1426</v>
      </c>
    </row>
    <row r="148" spans="1:1" ht="17.399999999999999" x14ac:dyDescent="0.3">
      <c r="A148" s="129" t="s">
        <v>1427</v>
      </c>
    </row>
    <row r="149" spans="1:1" ht="17.399999999999999" x14ac:dyDescent="0.3">
      <c r="A149" s="129" t="s">
        <v>1428</v>
      </c>
    </row>
    <row r="150" spans="1:1" ht="17.399999999999999" x14ac:dyDescent="0.3">
      <c r="A150" s="129" t="s">
        <v>1429</v>
      </c>
    </row>
    <row r="151" spans="1:1" ht="34.799999999999997" x14ac:dyDescent="0.3">
      <c r="A151" s="133" t="s">
        <v>1430</v>
      </c>
    </row>
    <row r="152" spans="1:1" ht="17.399999999999999" x14ac:dyDescent="0.3">
      <c r="A152" s="128" t="s">
        <v>1431</v>
      </c>
    </row>
    <row r="153" spans="1:1" ht="17.399999999999999" x14ac:dyDescent="0.3">
      <c r="A153" s="129" t="s">
        <v>1432</v>
      </c>
    </row>
    <row r="154" spans="1:1" ht="17.399999999999999" x14ac:dyDescent="0.3">
      <c r="A154" s="129" t="s">
        <v>1433</v>
      </c>
    </row>
    <row r="155" spans="1:1" ht="17.399999999999999" x14ac:dyDescent="0.3">
      <c r="A155" s="129" t="s">
        <v>1434</v>
      </c>
    </row>
    <row r="156" spans="1:1" ht="17.399999999999999" x14ac:dyDescent="0.3">
      <c r="A156" s="129" t="s">
        <v>1435</v>
      </c>
    </row>
    <row r="157" spans="1:1" ht="34.799999999999997" x14ac:dyDescent="0.3">
      <c r="A157" s="129" t="s">
        <v>1436</v>
      </c>
    </row>
    <row r="158" spans="1:1" ht="34.799999999999997" x14ac:dyDescent="0.3">
      <c r="A158" s="129" t="s">
        <v>1437</v>
      </c>
    </row>
    <row r="159" spans="1:1" ht="17.399999999999999" x14ac:dyDescent="0.3">
      <c r="A159" s="128" t="s">
        <v>1438</v>
      </c>
    </row>
    <row r="160" spans="1:1" ht="34.799999999999997" x14ac:dyDescent="0.3">
      <c r="A160" s="129" t="s">
        <v>1439</v>
      </c>
    </row>
    <row r="161" spans="1:1" ht="34.799999999999997" x14ac:dyDescent="0.3">
      <c r="A161" s="129" t="s">
        <v>1440</v>
      </c>
    </row>
    <row r="162" spans="1:1" ht="17.399999999999999" x14ac:dyDescent="0.3">
      <c r="A162" s="129" t="s">
        <v>1441</v>
      </c>
    </row>
    <row r="163" spans="1:1" ht="17.399999999999999" x14ac:dyDescent="0.3">
      <c r="A163" s="128" t="s">
        <v>1442</v>
      </c>
    </row>
    <row r="164" spans="1:1" ht="34.799999999999997" x14ac:dyDescent="0.35">
      <c r="A164" s="130" t="s">
        <v>1443</v>
      </c>
    </row>
    <row r="165" spans="1:1" ht="34.799999999999997" x14ac:dyDescent="0.3">
      <c r="A165" s="129" t="s">
        <v>1444</v>
      </c>
    </row>
    <row r="166" spans="1:1" ht="17.399999999999999" x14ac:dyDescent="0.3">
      <c r="A166" s="128" t="s">
        <v>1445</v>
      </c>
    </row>
    <row r="167" spans="1:1" ht="17.399999999999999" x14ac:dyDescent="0.3">
      <c r="A167" s="129" t="s">
        <v>1446</v>
      </c>
    </row>
    <row r="168" spans="1:1" ht="17.399999999999999" x14ac:dyDescent="0.3">
      <c r="A168" s="128" t="s">
        <v>1447</v>
      </c>
    </row>
    <row r="169" spans="1:1" ht="17.399999999999999" x14ac:dyDescent="0.35">
      <c r="A169" s="130" t="s">
        <v>1448</v>
      </c>
    </row>
    <row r="170" spans="1:1" ht="17.399999999999999" x14ac:dyDescent="0.35">
      <c r="A170" s="130"/>
    </row>
    <row r="171" spans="1:1" ht="17.399999999999999" x14ac:dyDescent="0.35">
      <c r="A171" s="130"/>
    </row>
    <row r="172" spans="1:1" ht="17.399999999999999" x14ac:dyDescent="0.35">
      <c r="A172" s="130"/>
    </row>
    <row r="173" spans="1:1" ht="17.399999999999999" x14ac:dyDescent="0.35">
      <c r="A173" s="130"/>
    </row>
    <row r="174" spans="1:1" ht="17.399999999999999" x14ac:dyDescent="0.35">
      <c r="A174" s="130"/>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4" manualBreakCount="4">
    <brk id="15" man="1"/>
    <brk id="49" man="1"/>
    <brk id="88"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B57DA-3BA6-4DAD-891B-876351051DDF}">
  <dimension ref="B1:J60"/>
  <sheetViews>
    <sheetView zoomScaleNormal="100" workbookViewId="0"/>
  </sheetViews>
  <sheetFormatPr defaultRowHeight="13.2" x14ac:dyDescent="0.25"/>
  <cols>
    <col min="1" max="1" width="0.44140625" customWidth="1"/>
    <col min="2" max="3" width="14.6640625" customWidth="1"/>
    <col min="4" max="4" width="17.21875" customWidth="1"/>
    <col min="5" max="6" width="14.6640625" customWidth="1"/>
    <col min="7" max="7" width="8.6640625" customWidth="1"/>
    <col min="8" max="9" width="0.21875" customWidth="1"/>
    <col min="10" max="10" width="19.88671875" customWidth="1"/>
    <col min="11" max="11" width="4.6640625" customWidth="1"/>
  </cols>
  <sheetData>
    <row r="1" spans="2:8" s="1" customFormat="1" ht="7.2" customHeight="1" x14ac:dyDescent="0.15">
      <c r="B1" s="43"/>
    </row>
    <row r="2" spans="2:8" s="1" customFormat="1" ht="18.3" customHeight="1" x14ac:dyDescent="0.15">
      <c r="B2" s="43"/>
      <c r="D2" s="49" t="s">
        <v>959</v>
      </c>
      <c r="E2" s="49"/>
      <c r="F2" s="49"/>
      <c r="G2" s="49"/>
      <c r="H2" s="49"/>
    </row>
    <row r="3" spans="2:8" s="1" customFormat="1" ht="4.6500000000000004" customHeight="1" x14ac:dyDescent="0.15">
      <c r="B3" s="43"/>
    </row>
    <row r="4" spans="2:8" s="1" customFormat="1" ht="27.3" customHeight="1" x14ac:dyDescent="0.15">
      <c r="B4" s="45" t="s">
        <v>1123</v>
      </c>
      <c r="C4" s="45"/>
      <c r="D4" s="45"/>
      <c r="E4" s="45"/>
      <c r="F4" s="45"/>
      <c r="G4" s="45"/>
    </row>
    <row r="5" spans="2:8" s="1" customFormat="1" ht="5.0999999999999996" customHeight="1" x14ac:dyDescent="0.15"/>
    <row r="6" spans="2:8" s="1" customFormat="1" ht="19.649999999999999" customHeight="1" x14ac:dyDescent="0.15">
      <c r="B6" s="9" t="s">
        <v>1122</v>
      </c>
      <c r="C6" s="3">
        <v>45382</v>
      </c>
      <c r="D6" s="81" t="s">
        <v>1121</v>
      </c>
    </row>
    <row r="7" spans="2:8" s="1" customFormat="1" ht="3.45" customHeight="1" x14ac:dyDescent="0.15"/>
    <row r="8" spans="2:8" s="1" customFormat="1" ht="15.3" customHeight="1" x14ac:dyDescent="0.15">
      <c r="B8" s="54" t="s">
        <v>1120</v>
      </c>
      <c r="C8" s="54"/>
      <c r="D8" s="54"/>
      <c r="E8" s="54"/>
      <c r="F8" s="54"/>
      <c r="G8" s="54"/>
    </row>
    <row r="9" spans="2:8" s="1" customFormat="1" ht="1.65" customHeight="1" x14ac:dyDescent="0.15"/>
    <row r="10" spans="2:8" s="1" customFormat="1" ht="8.85" customHeight="1" x14ac:dyDescent="0.15">
      <c r="B10" s="80" t="s">
        <v>1119</v>
      </c>
      <c r="C10" s="80"/>
    </row>
    <row r="11" spans="2:8" s="1" customFormat="1" ht="2.1" customHeight="1" x14ac:dyDescent="0.15"/>
    <row r="12" spans="2:8" s="1" customFormat="1" ht="13.65" customHeight="1" x14ac:dyDescent="0.15">
      <c r="B12" s="79" t="s">
        <v>1118</v>
      </c>
      <c r="C12" s="79"/>
      <c r="D12" s="79"/>
      <c r="E12" s="79"/>
      <c r="F12" s="78">
        <v>15138847581.8197</v>
      </c>
      <c r="G12" s="78"/>
    </row>
    <row r="13" spans="2:8" s="1" customFormat="1" ht="13.65" customHeight="1" x14ac:dyDescent="0.15">
      <c r="B13" s="75" t="s">
        <v>1117</v>
      </c>
      <c r="C13" s="75"/>
      <c r="D13" s="75"/>
      <c r="E13" s="75"/>
      <c r="F13" s="77">
        <v>15138847581.8197</v>
      </c>
      <c r="G13" s="77"/>
    </row>
    <row r="14" spans="2:8" s="1" customFormat="1" ht="13.65" customHeight="1" x14ac:dyDescent="0.15">
      <c r="B14" s="75" t="s">
        <v>1116</v>
      </c>
      <c r="C14" s="75"/>
      <c r="D14" s="75"/>
      <c r="E14" s="75"/>
      <c r="F14" s="77">
        <v>2158616760.9899998</v>
      </c>
      <c r="G14" s="77"/>
    </row>
    <row r="15" spans="2:8" s="1" customFormat="1" ht="13.65" customHeight="1" x14ac:dyDescent="0.15">
      <c r="B15" s="75" t="s">
        <v>515</v>
      </c>
      <c r="C15" s="75"/>
      <c r="D15" s="75"/>
      <c r="E15" s="75"/>
      <c r="F15" s="77">
        <v>106572</v>
      </c>
      <c r="G15" s="77"/>
    </row>
    <row r="16" spans="2:8" s="1" customFormat="1" ht="13.65" customHeight="1" x14ac:dyDescent="0.15">
      <c r="B16" s="75" t="s">
        <v>1115</v>
      </c>
      <c r="C16" s="75"/>
      <c r="D16" s="75"/>
      <c r="E16" s="75"/>
      <c r="F16" s="77">
        <v>230176</v>
      </c>
      <c r="G16" s="77"/>
    </row>
    <row r="17" spans="2:7" s="1" customFormat="1" ht="13.65" customHeight="1" x14ac:dyDescent="0.15">
      <c r="B17" s="75" t="s">
        <v>1114</v>
      </c>
      <c r="C17" s="75"/>
      <c r="D17" s="75"/>
      <c r="E17" s="75"/>
      <c r="F17" s="77">
        <v>142052.76791108301</v>
      </c>
      <c r="G17" s="77"/>
    </row>
    <row r="18" spans="2:7" s="1" customFormat="1" ht="13.65" customHeight="1" x14ac:dyDescent="0.15">
      <c r="B18" s="75" t="s">
        <v>1113</v>
      </c>
      <c r="C18" s="75"/>
      <c r="D18" s="75"/>
      <c r="E18" s="75"/>
      <c r="F18" s="77">
        <v>65770.7475228517</v>
      </c>
      <c r="G18" s="77"/>
    </row>
    <row r="19" spans="2:7" s="1" customFormat="1" ht="13.65" customHeight="1" x14ac:dyDescent="0.15">
      <c r="B19" s="75" t="s">
        <v>1112</v>
      </c>
      <c r="C19" s="75"/>
      <c r="D19" s="75"/>
      <c r="E19" s="75"/>
      <c r="F19" s="76">
        <v>0.50545018476013703</v>
      </c>
      <c r="G19" s="76"/>
    </row>
    <row r="20" spans="2:7" s="1" customFormat="1" ht="13.65" customHeight="1" x14ac:dyDescent="0.15">
      <c r="B20" s="75" t="s">
        <v>1111</v>
      </c>
      <c r="C20" s="75"/>
      <c r="D20" s="75"/>
      <c r="E20" s="75"/>
      <c r="F20" s="76">
        <v>0.59475957657585798</v>
      </c>
      <c r="G20" s="76"/>
    </row>
    <row r="21" spans="2:7" s="1" customFormat="1" ht="13.65" customHeight="1" x14ac:dyDescent="0.15">
      <c r="B21" s="75" t="s">
        <v>1110</v>
      </c>
      <c r="C21" s="75"/>
      <c r="D21" s="75"/>
      <c r="E21" s="75"/>
      <c r="F21" s="74">
        <v>5.0526068970924696</v>
      </c>
      <c r="G21" s="74"/>
    </row>
    <row r="22" spans="2:7" s="1" customFormat="1" ht="13.65" customHeight="1" x14ac:dyDescent="0.15">
      <c r="B22" s="75" t="s">
        <v>1109</v>
      </c>
      <c r="C22" s="75"/>
      <c r="D22" s="75"/>
      <c r="E22" s="75"/>
      <c r="F22" s="74">
        <v>14.4601419660034</v>
      </c>
      <c r="G22" s="74"/>
    </row>
    <row r="23" spans="2:7" s="1" customFormat="1" ht="13.65" customHeight="1" x14ac:dyDescent="0.15">
      <c r="B23" s="75" t="s">
        <v>1108</v>
      </c>
      <c r="C23" s="75"/>
      <c r="D23" s="75"/>
      <c r="E23" s="75"/>
      <c r="F23" s="74">
        <v>19.512741318100101</v>
      </c>
      <c r="G23" s="74"/>
    </row>
    <row r="24" spans="2:7" s="1" customFormat="1" ht="13.65" customHeight="1" x14ac:dyDescent="0.15">
      <c r="B24" s="75" t="s">
        <v>1107</v>
      </c>
      <c r="C24" s="75"/>
      <c r="D24" s="75"/>
      <c r="E24" s="75"/>
      <c r="F24" s="76">
        <v>0.84776070809063597</v>
      </c>
      <c r="G24" s="76"/>
    </row>
    <row r="25" spans="2:7" s="1" customFormat="1" ht="13.65" customHeight="1" x14ac:dyDescent="0.15">
      <c r="B25" s="75" t="s">
        <v>1106</v>
      </c>
      <c r="C25" s="75"/>
      <c r="D25" s="75"/>
      <c r="E25" s="75"/>
      <c r="F25" s="76">
        <v>0.152239291909364</v>
      </c>
      <c r="G25" s="76"/>
    </row>
    <row r="26" spans="2:7" s="1" customFormat="1" ht="13.65" customHeight="1" x14ac:dyDescent="0.15">
      <c r="B26" s="75" t="s">
        <v>1105</v>
      </c>
      <c r="C26" s="75"/>
      <c r="D26" s="75"/>
      <c r="E26" s="75"/>
      <c r="F26" s="76">
        <v>1.8678782978601802E-2</v>
      </c>
      <c r="G26" s="76"/>
    </row>
    <row r="27" spans="2:7" s="1" customFormat="1" ht="13.65" customHeight="1" x14ac:dyDescent="0.15">
      <c r="B27" s="75" t="s">
        <v>1104</v>
      </c>
      <c r="C27" s="75"/>
      <c r="D27" s="75"/>
      <c r="E27" s="75"/>
      <c r="F27" s="76">
        <v>1.7287843617364899E-2</v>
      </c>
      <c r="G27" s="76"/>
    </row>
    <row r="28" spans="2:7" s="1" customFormat="1" ht="13.65" customHeight="1" x14ac:dyDescent="0.15">
      <c r="B28" s="75" t="s">
        <v>1103</v>
      </c>
      <c r="C28" s="75"/>
      <c r="D28" s="75"/>
      <c r="E28" s="75"/>
      <c r="F28" s="76">
        <v>2.6424376924844301E-2</v>
      </c>
      <c r="G28" s="76"/>
    </row>
    <row r="29" spans="2:7" s="1" customFormat="1" ht="13.65" customHeight="1" x14ac:dyDescent="0.15">
      <c r="B29" s="75" t="s">
        <v>1102</v>
      </c>
      <c r="C29" s="75"/>
      <c r="D29" s="75"/>
      <c r="E29" s="75"/>
      <c r="F29" s="74">
        <v>7.5671289102534303</v>
      </c>
      <c r="G29" s="74"/>
    </row>
    <row r="30" spans="2:7" s="1" customFormat="1" ht="13.65" customHeight="1" x14ac:dyDescent="0.15">
      <c r="B30" s="75" t="s">
        <v>1101</v>
      </c>
      <c r="C30" s="75"/>
      <c r="D30" s="75"/>
      <c r="E30" s="75"/>
      <c r="F30" s="74">
        <v>6.5460791880356801</v>
      </c>
      <c r="G30" s="74"/>
    </row>
    <row r="31" spans="2:7" s="1" customFormat="1" ht="13.65" customHeight="1" x14ac:dyDescent="0.15">
      <c r="B31" s="73" t="s">
        <v>1100</v>
      </c>
      <c r="C31" s="73"/>
      <c r="D31" s="73"/>
      <c r="E31" s="73"/>
      <c r="F31" s="72">
        <v>7.4953962503901796E-4</v>
      </c>
      <c r="G31" s="72"/>
    </row>
    <row r="32" spans="2:7" s="1" customFormat="1" ht="4.2" customHeight="1" x14ac:dyDescent="0.15"/>
    <row r="33" spans="2:10" s="1" customFormat="1" ht="15.3" customHeight="1" x14ac:dyDescent="0.15">
      <c r="B33" s="54" t="s">
        <v>1099</v>
      </c>
      <c r="C33" s="54"/>
      <c r="D33" s="54"/>
      <c r="E33" s="54"/>
      <c r="F33" s="54"/>
      <c r="G33" s="54"/>
    </row>
    <row r="34" spans="2:10" s="1" customFormat="1" ht="4.2" customHeight="1" x14ac:dyDescent="0.15"/>
    <row r="35" spans="2:10" s="1" customFormat="1" ht="17.100000000000001" customHeight="1" x14ac:dyDescent="0.25">
      <c r="B35" s="71" t="s">
        <v>1098</v>
      </c>
      <c r="C35" s="71"/>
      <c r="D35" s="71"/>
      <c r="E35" s="71"/>
      <c r="F35" s="70">
        <v>624159911.71000004</v>
      </c>
      <c r="G35" s="70"/>
    </row>
    <row r="36" spans="2:10" s="1" customFormat="1" ht="4.2" customHeight="1" x14ac:dyDescent="0.15"/>
    <row r="37" spans="2:10" s="1" customFormat="1" ht="15.3" customHeight="1" x14ac:dyDescent="0.15">
      <c r="B37" s="54" t="s">
        <v>1097</v>
      </c>
      <c r="C37" s="54"/>
      <c r="D37" s="54"/>
      <c r="E37" s="54"/>
      <c r="F37" s="54"/>
      <c r="G37" s="54"/>
    </row>
    <row r="38" spans="2:10" s="1" customFormat="1" ht="4.2" customHeight="1" x14ac:dyDescent="0.15"/>
    <row r="39" spans="2:10" s="1" customFormat="1" ht="10.65" customHeight="1" x14ac:dyDescent="0.15">
      <c r="B39" s="69"/>
      <c r="C39" s="67" t="s">
        <v>1096</v>
      </c>
      <c r="D39" s="67" t="s">
        <v>1096</v>
      </c>
      <c r="E39" s="67" t="s">
        <v>1096</v>
      </c>
      <c r="F39" s="67" t="s">
        <v>1096</v>
      </c>
      <c r="G39" s="68" t="s">
        <v>1096</v>
      </c>
      <c r="H39" s="68"/>
      <c r="I39" s="68"/>
      <c r="J39" s="67" t="s">
        <v>1096</v>
      </c>
    </row>
    <row r="40" spans="2:10" s="1" customFormat="1" ht="8.5500000000000007" customHeight="1" x14ac:dyDescent="0.15">
      <c r="B40" s="66" t="s">
        <v>964</v>
      </c>
      <c r="C40" s="64" t="s">
        <v>1095</v>
      </c>
      <c r="D40" s="64" t="s">
        <v>1095</v>
      </c>
      <c r="E40" s="64" t="s">
        <v>1095</v>
      </c>
      <c r="F40" s="64" t="s">
        <v>1095</v>
      </c>
      <c r="G40" s="65" t="s">
        <v>1094</v>
      </c>
      <c r="H40" s="65"/>
      <c r="I40" s="65"/>
      <c r="J40" s="64" t="s">
        <v>1094</v>
      </c>
    </row>
    <row r="41" spans="2:10" s="1" customFormat="1" ht="11.55" customHeight="1" x14ac:dyDescent="0.15">
      <c r="B41" s="58" t="s">
        <v>10</v>
      </c>
      <c r="C41" s="12" t="s">
        <v>1093</v>
      </c>
      <c r="D41" s="12" t="s">
        <v>1093</v>
      </c>
      <c r="E41" s="12" t="s">
        <v>1093</v>
      </c>
      <c r="F41" s="12" t="s">
        <v>1093</v>
      </c>
      <c r="G41" s="57" t="s">
        <v>1093</v>
      </c>
      <c r="H41" s="57"/>
      <c r="I41" s="57"/>
      <c r="J41" s="12" t="s">
        <v>1093</v>
      </c>
    </row>
    <row r="42" spans="2:10" s="1" customFormat="1" ht="10.199999999999999" customHeight="1" x14ac:dyDescent="0.15">
      <c r="B42" s="60" t="s">
        <v>963</v>
      </c>
      <c r="C42" s="62" t="s">
        <v>1092</v>
      </c>
      <c r="D42" s="62" t="s">
        <v>1092</v>
      </c>
      <c r="E42" s="62" t="s">
        <v>1092</v>
      </c>
      <c r="F42" s="62" t="s">
        <v>1092</v>
      </c>
      <c r="G42" s="63" t="s">
        <v>1091</v>
      </c>
      <c r="H42" s="63"/>
      <c r="I42" s="63"/>
      <c r="J42" s="62" t="s">
        <v>1091</v>
      </c>
    </row>
    <row r="43" spans="2:10" s="1" customFormat="1" ht="10.199999999999999" customHeight="1" x14ac:dyDescent="0.15">
      <c r="B43" s="58" t="s">
        <v>968</v>
      </c>
      <c r="C43" s="12" t="s">
        <v>1</v>
      </c>
      <c r="D43" s="12" t="s">
        <v>1</v>
      </c>
      <c r="E43" s="12" t="s">
        <v>1</v>
      </c>
      <c r="F43" s="12" t="s">
        <v>1</v>
      </c>
      <c r="G43" s="57" t="s">
        <v>1</v>
      </c>
      <c r="H43" s="57"/>
      <c r="I43" s="57"/>
      <c r="J43" s="12" t="s">
        <v>1</v>
      </c>
    </row>
    <row r="44" spans="2:10" s="1" customFormat="1" ht="10.199999999999999" customHeight="1" x14ac:dyDescent="0.15">
      <c r="B44" s="60" t="s">
        <v>1090</v>
      </c>
      <c r="C44" s="13">
        <v>5000000</v>
      </c>
      <c r="D44" s="13">
        <v>5000000</v>
      </c>
      <c r="E44" s="13">
        <v>10000000</v>
      </c>
      <c r="F44" s="13">
        <v>25000000</v>
      </c>
      <c r="G44" s="61">
        <v>11500000</v>
      </c>
      <c r="H44" s="61"/>
      <c r="I44" s="61"/>
      <c r="J44" s="13">
        <v>35000000</v>
      </c>
    </row>
    <row r="45" spans="2:10" s="1" customFormat="1" ht="10.199999999999999" customHeight="1" x14ac:dyDescent="0.15">
      <c r="B45" s="60" t="s">
        <v>966</v>
      </c>
      <c r="C45" s="14">
        <v>43483</v>
      </c>
      <c r="D45" s="14">
        <v>43497</v>
      </c>
      <c r="E45" s="14">
        <v>43489</v>
      </c>
      <c r="F45" s="14">
        <v>43490</v>
      </c>
      <c r="G45" s="50">
        <v>43928</v>
      </c>
      <c r="H45" s="50"/>
      <c r="I45" s="50"/>
      <c r="J45" s="14">
        <v>43955</v>
      </c>
    </row>
    <row r="46" spans="2:10" s="1" customFormat="1" ht="10.199999999999999" customHeight="1" x14ac:dyDescent="0.15">
      <c r="B46" s="60" t="s">
        <v>967</v>
      </c>
      <c r="C46" s="14">
        <v>46560</v>
      </c>
      <c r="D46" s="14">
        <v>46560</v>
      </c>
      <c r="E46" s="14">
        <v>46560</v>
      </c>
      <c r="F46" s="14">
        <v>46560</v>
      </c>
      <c r="G46" s="50">
        <v>46682</v>
      </c>
      <c r="H46" s="50"/>
      <c r="I46" s="50"/>
      <c r="J46" s="14">
        <v>46682</v>
      </c>
    </row>
    <row r="47" spans="2:10" s="1" customFormat="1" ht="10.199999999999999" customHeight="1" x14ac:dyDescent="0.15">
      <c r="B47" s="60" t="s">
        <v>969</v>
      </c>
      <c r="C47" s="12" t="s">
        <v>1089</v>
      </c>
      <c r="D47" s="12" t="s">
        <v>1089</v>
      </c>
      <c r="E47" s="12" t="s">
        <v>1089</v>
      </c>
      <c r="F47" s="12" t="s">
        <v>1089</v>
      </c>
      <c r="G47" s="57" t="s">
        <v>1089</v>
      </c>
      <c r="H47" s="57"/>
      <c r="I47" s="57"/>
      <c r="J47" s="12" t="s">
        <v>1089</v>
      </c>
    </row>
    <row r="48" spans="2:10" s="1" customFormat="1" ht="10.199999999999999" customHeight="1" x14ac:dyDescent="0.15">
      <c r="B48" s="58" t="s">
        <v>970</v>
      </c>
      <c r="C48" s="15">
        <v>8.0000000000000002E-3</v>
      </c>
      <c r="D48" s="15">
        <v>8.0000000000000002E-3</v>
      </c>
      <c r="E48" s="15">
        <v>8.0000000000000002E-3</v>
      </c>
      <c r="F48" s="15">
        <v>8.0000000000000002E-3</v>
      </c>
      <c r="G48" s="59">
        <v>0</v>
      </c>
      <c r="H48" s="59"/>
      <c r="I48" s="59"/>
      <c r="J48" s="15">
        <v>0</v>
      </c>
    </row>
    <row r="49" spans="2:10" s="1" customFormat="1" ht="9.75" customHeight="1" x14ac:dyDescent="0.15">
      <c r="B49" s="58" t="s">
        <v>1088</v>
      </c>
      <c r="C49" s="12" t="s">
        <v>1087</v>
      </c>
      <c r="D49" s="12" t="s">
        <v>1087</v>
      </c>
      <c r="E49" s="12" t="s">
        <v>1087</v>
      </c>
      <c r="F49" s="12" t="s">
        <v>1087</v>
      </c>
      <c r="G49" s="57" t="s">
        <v>1087</v>
      </c>
      <c r="H49" s="57"/>
      <c r="I49" s="57"/>
      <c r="J49" s="12" t="s">
        <v>1087</v>
      </c>
    </row>
    <row r="50" spans="2:10" s="1" customFormat="1" ht="8.5500000000000007" customHeight="1" x14ac:dyDescent="0.15">
      <c r="B50" s="58" t="s">
        <v>1086</v>
      </c>
      <c r="C50" s="12" t="s">
        <v>1007</v>
      </c>
      <c r="D50" s="12" t="s">
        <v>1007</v>
      </c>
      <c r="E50" s="12" t="s">
        <v>1007</v>
      </c>
      <c r="F50" s="12" t="s">
        <v>1007</v>
      </c>
      <c r="G50" s="57" t="s">
        <v>1007</v>
      </c>
      <c r="H50" s="57"/>
      <c r="I50" s="57"/>
      <c r="J50" s="12" t="s">
        <v>1007</v>
      </c>
    </row>
    <row r="51" spans="2:10" s="1" customFormat="1" ht="11.85" customHeight="1" x14ac:dyDescent="0.15">
      <c r="B51" s="58" t="s">
        <v>1085</v>
      </c>
      <c r="C51" s="12" t="s">
        <v>1084</v>
      </c>
      <c r="D51" s="12" t="s">
        <v>1084</v>
      </c>
      <c r="E51" s="12" t="s">
        <v>1084</v>
      </c>
      <c r="F51" s="12" t="s">
        <v>1084</v>
      </c>
      <c r="G51" s="57" t="s">
        <v>1084</v>
      </c>
      <c r="H51" s="57"/>
      <c r="I51" s="57"/>
      <c r="J51" s="12" t="s">
        <v>1084</v>
      </c>
    </row>
    <row r="52" spans="2:10" s="1" customFormat="1" ht="20.85" customHeight="1" x14ac:dyDescent="0.15"/>
    <row r="53" spans="2:10" s="1" customFormat="1" ht="15.3" customHeight="1" x14ac:dyDescent="0.15">
      <c r="B53" s="54" t="s">
        <v>1083</v>
      </c>
      <c r="C53" s="54"/>
      <c r="D53" s="54"/>
      <c r="E53" s="54"/>
      <c r="F53" s="54"/>
      <c r="G53" s="54"/>
    </row>
    <row r="54" spans="2:10" s="1" customFormat="1" ht="4.2" customHeight="1" x14ac:dyDescent="0.15"/>
    <row r="55" spans="2:10" s="1" customFormat="1" ht="15.3" customHeight="1" x14ac:dyDescent="0.15">
      <c r="B55" s="7" t="s">
        <v>1082</v>
      </c>
    </row>
    <row r="56" spans="2:10" s="1" customFormat="1" ht="4.2" customHeight="1" x14ac:dyDescent="0.15"/>
    <row r="57" spans="2:10" s="1" customFormat="1" ht="15.3" customHeight="1" x14ac:dyDescent="0.15">
      <c r="B57" s="54" t="s">
        <v>1081</v>
      </c>
      <c r="C57" s="54"/>
      <c r="D57" s="54"/>
      <c r="E57" s="54"/>
      <c r="F57" s="54"/>
      <c r="G57" s="54"/>
    </row>
    <row r="58" spans="2:10" s="1" customFormat="1" ht="4.2" customHeight="1" x14ac:dyDescent="0.15"/>
    <row r="59" spans="2:10" s="1" customFormat="1" ht="17.100000000000001" customHeight="1" x14ac:dyDescent="0.25">
      <c r="B59" s="56">
        <v>24662520.629999999</v>
      </c>
      <c r="C59" s="27" t="s">
        <v>1</v>
      </c>
    </row>
    <row r="60" spans="2:10" s="1" customFormat="1" ht="22.95" customHeight="1" x14ac:dyDescent="0.15"/>
  </sheetData>
  <mergeCells count="64">
    <mergeCell ref="B4:G4"/>
    <mergeCell ref="B15:E15"/>
    <mergeCell ref="B16:E16"/>
    <mergeCell ref="B17:E17"/>
    <mergeCell ref="B18:E18"/>
    <mergeCell ref="B19:E19"/>
    <mergeCell ref="B1:B3"/>
    <mergeCell ref="B10:C10"/>
    <mergeCell ref="B12:E12"/>
    <mergeCell ref="B13:E13"/>
    <mergeCell ref="B14:E14"/>
    <mergeCell ref="B29:E29"/>
    <mergeCell ref="B20:E20"/>
    <mergeCell ref="B21:E21"/>
    <mergeCell ref="B22:E22"/>
    <mergeCell ref="B23:E23"/>
    <mergeCell ref="B24:E24"/>
    <mergeCell ref="F19:G19"/>
    <mergeCell ref="F20:G20"/>
    <mergeCell ref="F21:G21"/>
    <mergeCell ref="F22:G22"/>
    <mergeCell ref="F23:G23"/>
    <mergeCell ref="B30:E30"/>
    <mergeCell ref="B25:E25"/>
    <mergeCell ref="B26:E26"/>
    <mergeCell ref="B27:E27"/>
    <mergeCell ref="B28:E28"/>
    <mergeCell ref="B57:G57"/>
    <mergeCell ref="B8:G8"/>
    <mergeCell ref="D2:H2"/>
    <mergeCell ref="F12:G12"/>
    <mergeCell ref="F13:G13"/>
    <mergeCell ref="F14:G14"/>
    <mergeCell ref="F15:G15"/>
    <mergeCell ref="F16:G16"/>
    <mergeCell ref="F17:G17"/>
    <mergeCell ref="F18:G18"/>
    <mergeCell ref="F24:G24"/>
    <mergeCell ref="F25:G25"/>
    <mergeCell ref="F26:G26"/>
    <mergeCell ref="F27:G27"/>
    <mergeCell ref="F28:G28"/>
    <mergeCell ref="B53:G53"/>
    <mergeCell ref="B31:E31"/>
    <mergeCell ref="B33:G33"/>
    <mergeCell ref="B35:E35"/>
    <mergeCell ref="B37:G37"/>
    <mergeCell ref="G40:I40"/>
    <mergeCell ref="G41:I41"/>
    <mergeCell ref="G42:I42"/>
    <mergeCell ref="G43:I43"/>
    <mergeCell ref="G44:I44"/>
    <mergeCell ref="F29:G29"/>
    <mergeCell ref="F30:G30"/>
    <mergeCell ref="F31:G31"/>
    <mergeCell ref="F35:G35"/>
    <mergeCell ref="G39:I39"/>
    <mergeCell ref="G50:I50"/>
    <mergeCell ref="G51:I51"/>
    <mergeCell ref="G45:I45"/>
    <mergeCell ref="G46:I46"/>
    <mergeCell ref="G47:I47"/>
    <mergeCell ref="G48:I48"/>
    <mergeCell ref="G49:I49"/>
  </mergeCells>
  <pageMargins left="0.7" right="0.7" top="0.75" bottom="0.75" header="0.3" footer="0.3"/>
  <pageSetup paperSize="9" scale="84"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64C24-93D4-4DF0-AE44-820824C9F6B7}">
  <dimension ref="B1:AR359"/>
  <sheetViews>
    <sheetView zoomScaleNormal="100" workbookViewId="0"/>
  </sheetViews>
  <sheetFormatPr defaultRowHeight="13.2"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2" customHeight="1" x14ac:dyDescent="0.15">
      <c r="B1" s="43"/>
      <c r="C1" s="43"/>
      <c r="D1" s="43"/>
      <c r="E1" s="43"/>
      <c r="F1" s="43"/>
      <c r="G1" s="43"/>
      <c r="H1" s="43"/>
      <c r="I1" s="43"/>
      <c r="J1" s="43"/>
      <c r="K1" s="43"/>
      <c r="L1" s="43"/>
    </row>
    <row r="2" spans="2:44" s="1" customFormat="1" ht="18.3" customHeight="1" x14ac:dyDescent="0.15">
      <c r="B2" s="43"/>
      <c r="C2" s="43"/>
      <c r="D2" s="43"/>
      <c r="E2" s="43"/>
      <c r="F2" s="43"/>
      <c r="G2" s="43"/>
      <c r="H2" s="43"/>
      <c r="I2" s="43"/>
      <c r="J2" s="43"/>
      <c r="K2" s="43"/>
      <c r="L2" s="43"/>
      <c r="M2" s="49" t="s">
        <v>959</v>
      </c>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row>
    <row r="3" spans="2:44" s="1" customFormat="1" ht="5.0999999999999996" customHeight="1" x14ac:dyDescent="0.15">
      <c r="B3" s="43"/>
      <c r="C3" s="43"/>
      <c r="D3" s="43"/>
      <c r="E3" s="43"/>
      <c r="F3" s="43"/>
      <c r="G3" s="43"/>
      <c r="H3" s="43"/>
      <c r="I3" s="43"/>
      <c r="J3" s="43"/>
      <c r="K3" s="43"/>
      <c r="L3" s="43"/>
    </row>
    <row r="4" spans="2:44" s="1" customFormat="1" ht="2.1" customHeight="1" x14ac:dyDescent="0.15"/>
    <row r="5" spans="2:44" s="1" customFormat="1" ht="26.4" customHeight="1" x14ac:dyDescent="0.15">
      <c r="B5" s="45" t="s">
        <v>1267</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row>
    <row r="6" spans="2:44" s="1" customFormat="1" ht="5.55" customHeight="1" x14ac:dyDescent="0.15"/>
    <row r="7" spans="2:44" s="1" customFormat="1" ht="2.1" customHeight="1" x14ac:dyDescent="0.15">
      <c r="B7" s="38" t="s">
        <v>1122</v>
      </c>
      <c r="C7" s="38"/>
      <c r="D7" s="38"/>
      <c r="E7" s="38"/>
      <c r="F7" s="38"/>
      <c r="G7" s="38"/>
      <c r="H7" s="38"/>
      <c r="I7" s="38"/>
      <c r="J7" s="38"/>
      <c r="K7" s="38"/>
    </row>
    <row r="8" spans="2:44" s="1" customFormat="1" ht="17.100000000000001" customHeight="1" x14ac:dyDescent="0.15">
      <c r="B8" s="38"/>
      <c r="C8" s="38"/>
      <c r="D8" s="38"/>
      <c r="E8" s="38"/>
      <c r="F8" s="38"/>
      <c r="G8" s="38"/>
      <c r="H8" s="38"/>
      <c r="I8" s="38"/>
      <c r="J8" s="38"/>
      <c r="K8" s="38"/>
      <c r="M8" s="46">
        <v>45382</v>
      </c>
      <c r="N8" s="46"/>
      <c r="O8" s="46"/>
      <c r="P8" s="46"/>
      <c r="Q8" s="46"/>
      <c r="R8" s="46"/>
      <c r="S8" s="46"/>
      <c r="T8" s="46"/>
      <c r="U8" s="46"/>
      <c r="V8" s="46"/>
    </row>
    <row r="9" spans="2:44" s="1" customFormat="1" ht="4.2" customHeight="1" x14ac:dyDescent="0.15">
      <c r="B9" s="38"/>
      <c r="C9" s="38"/>
      <c r="D9" s="38"/>
      <c r="E9" s="38"/>
      <c r="F9" s="38"/>
      <c r="G9" s="38"/>
      <c r="H9" s="38"/>
      <c r="I9" s="38"/>
      <c r="J9" s="38"/>
      <c r="K9" s="38"/>
    </row>
    <row r="10" spans="2:44" s="1" customFormat="1" ht="1.65" customHeight="1" x14ac:dyDescent="0.15"/>
    <row r="11" spans="2:44" s="1" customFormat="1" ht="15.3" customHeight="1" x14ac:dyDescent="0.15">
      <c r="B11" s="54" t="s">
        <v>1266</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row>
    <row r="12" spans="2:44" s="1" customFormat="1" ht="4.2" customHeight="1" x14ac:dyDescent="0.15"/>
    <row r="13" spans="2:44" s="1" customFormat="1" ht="11.85" customHeight="1" x14ac:dyDescent="0.15">
      <c r="B13" s="85"/>
      <c r="C13" s="85"/>
      <c r="D13" s="85"/>
      <c r="E13" s="85"/>
      <c r="F13" s="85"/>
      <c r="G13" s="85"/>
      <c r="H13" s="85"/>
      <c r="I13" s="85"/>
      <c r="J13" s="85"/>
      <c r="K13" s="52" t="s">
        <v>1129</v>
      </c>
      <c r="L13" s="52"/>
      <c r="M13" s="52"/>
      <c r="N13" s="52"/>
      <c r="O13" s="52"/>
      <c r="P13" s="52"/>
      <c r="Q13" s="52"/>
      <c r="R13" s="52"/>
      <c r="S13" s="52"/>
      <c r="T13" s="52"/>
      <c r="U13" s="52"/>
      <c r="V13" s="52" t="s">
        <v>1127</v>
      </c>
      <c r="W13" s="52"/>
      <c r="X13" s="52"/>
      <c r="Y13" s="52"/>
      <c r="Z13" s="52"/>
      <c r="AA13" s="52"/>
      <c r="AB13" s="52"/>
      <c r="AC13" s="52"/>
      <c r="AD13" s="52"/>
      <c r="AE13" s="52"/>
      <c r="AF13" s="52" t="s">
        <v>1128</v>
      </c>
      <c r="AG13" s="52"/>
      <c r="AH13" s="52"/>
      <c r="AI13" s="52"/>
      <c r="AJ13" s="52"/>
      <c r="AK13" s="52"/>
      <c r="AL13" s="52"/>
      <c r="AM13" s="52"/>
      <c r="AN13" s="52"/>
      <c r="AO13" s="10" t="s">
        <v>1127</v>
      </c>
    </row>
    <row r="14" spans="2:44" s="1" customFormat="1" ht="9.75" customHeight="1" x14ac:dyDescent="0.15">
      <c r="B14" s="87" t="s">
        <v>619</v>
      </c>
      <c r="C14" s="87"/>
      <c r="D14" s="87"/>
      <c r="E14" s="87"/>
      <c r="F14" s="87"/>
      <c r="G14" s="87"/>
      <c r="H14" s="87"/>
      <c r="I14" s="87"/>
      <c r="J14" s="87"/>
      <c r="K14" s="86">
        <v>2375573087.9000201</v>
      </c>
      <c r="L14" s="86"/>
      <c r="M14" s="86"/>
      <c r="N14" s="86"/>
      <c r="O14" s="86"/>
      <c r="P14" s="86"/>
      <c r="Q14" s="86"/>
      <c r="R14" s="86"/>
      <c r="S14" s="86"/>
      <c r="T14" s="86"/>
      <c r="U14" s="86"/>
      <c r="V14" s="59">
        <v>0.15691901745234599</v>
      </c>
      <c r="W14" s="59"/>
      <c r="X14" s="59"/>
      <c r="Y14" s="59"/>
      <c r="Z14" s="59"/>
      <c r="AA14" s="59"/>
      <c r="AB14" s="59"/>
      <c r="AC14" s="59"/>
      <c r="AD14" s="59"/>
      <c r="AE14" s="59"/>
      <c r="AF14" s="61">
        <v>35276</v>
      </c>
      <c r="AG14" s="61"/>
      <c r="AH14" s="61"/>
      <c r="AI14" s="61"/>
      <c r="AJ14" s="61"/>
      <c r="AK14" s="61"/>
      <c r="AL14" s="61"/>
      <c r="AM14" s="61"/>
      <c r="AN14" s="61"/>
      <c r="AO14" s="15">
        <v>0.153256638398443</v>
      </c>
    </row>
    <row r="15" spans="2:44" s="1" customFormat="1" ht="9.75" customHeight="1" x14ac:dyDescent="0.15">
      <c r="B15" s="87" t="s">
        <v>623</v>
      </c>
      <c r="C15" s="87"/>
      <c r="D15" s="87"/>
      <c r="E15" s="87"/>
      <c r="F15" s="87"/>
      <c r="G15" s="87"/>
      <c r="H15" s="87"/>
      <c r="I15" s="87"/>
      <c r="J15" s="87"/>
      <c r="K15" s="86">
        <v>2303747555.98001</v>
      </c>
      <c r="L15" s="86"/>
      <c r="M15" s="86"/>
      <c r="N15" s="86"/>
      <c r="O15" s="86"/>
      <c r="P15" s="86"/>
      <c r="Q15" s="86"/>
      <c r="R15" s="86"/>
      <c r="S15" s="86"/>
      <c r="T15" s="86"/>
      <c r="U15" s="86"/>
      <c r="V15" s="59">
        <v>0.152174565701193</v>
      </c>
      <c r="W15" s="59"/>
      <c r="X15" s="59"/>
      <c r="Y15" s="59"/>
      <c r="Z15" s="59"/>
      <c r="AA15" s="59"/>
      <c r="AB15" s="59"/>
      <c r="AC15" s="59"/>
      <c r="AD15" s="59"/>
      <c r="AE15" s="59"/>
      <c r="AF15" s="61">
        <v>36828</v>
      </c>
      <c r="AG15" s="61"/>
      <c r="AH15" s="61"/>
      <c r="AI15" s="61"/>
      <c r="AJ15" s="61"/>
      <c r="AK15" s="61"/>
      <c r="AL15" s="61"/>
      <c r="AM15" s="61"/>
      <c r="AN15" s="61"/>
      <c r="AO15" s="15">
        <v>0.15999930487974401</v>
      </c>
    </row>
    <row r="16" spans="2:44" s="1" customFormat="1" ht="9.75" customHeight="1" x14ac:dyDescent="0.15">
      <c r="B16" s="87" t="s">
        <v>621</v>
      </c>
      <c r="C16" s="87"/>
      <c r="D16" s="87"/>
      <c r="E16" s="87"/>
      <c r="F16" s="87"/>
      <c r="G16" s="87"/>
      <c r="H16" s="87"/>
      <c r="I16" s="87"/>
      <c r="J16" s="87"/>
      <c r="K16" s="86">
        <v>2217811561.5799899</v>
      </c>
      <c r="L16" s="86"/>
      <c r="M16" s="86"/>
      <c r="N16" s="86"/>
      <c r="O16" s="86"/>
      <c r="P16" s="86"/>
      <c r="Q16" s="86"/>
      <c r="R16" s="86"/>
      <c r="S16" s="86"/>
      <c r="T16" s="86"/>
      <c r="U16" s="86"/>
      <c r="V16" s="59">
        <v>0.146498044160463</v>
      </c>
      <c r="W16" s="59"/>
      <c r="X16" s="59"/>
      <c r="Y16" s="59"/>
      <c r="Z16" s="59"/>
      <c r="AA16" s="59"/>
      <c r="AB16" s="59"/>
      <c r="AC16" s="59"/>
      <c r="AD16" s="59"/>
      <c r="AE16" s="59"/>
      <c r="AF16" s="61">
        <v>31817</v>
      </c>
      <c r="AG16" s="61"/>
      <c r="AH16" s="61"/>
      <c r="AI16" s="61"/>
      <c r="AJ16" s="61"/>
      <c r="AK16" s="61"/>
      <c r="AL16" s="61"/>
      <c r="AM16" s="61"/>
      <c r="AN16" s="61"/>
      <c r="AO16" s="15">
        <v>0.13822900736827501</v>
      </c>
    </row>
    <row r="17" spans="2:44" s="1" customFormat="1" ht="9.75" customHeight="1" x14ac:dyDescent="0.15">
      <c r="B17" s="87" t="s">
        <v>627</v>
      </c>
      <c r="C17" s="87"/>
      <c r="D17" s="87"/>
      <c r="E17" s="87"/>
      <c r="F17" s="87"/>
      <c r="G17" s="87"/>
      <c r="H17" s="87"/>
      <c r="I17" s="87"/>
      <c r="J17" s="87"/>
      <c r="K17" s="86">
        <v>1621872060.6199999</v>
      </c>
      <c r="L17" s="86"/>
      <c r="M17" s="86"/>
      <c r="N17" s="86"/>
      <c r="O17" s="86"/>
      <c r="P17" s="86"/>
      <c r="Q17" s="86"/>
      <c r="R17" s="86"/>
      <c r="S17" s="86"/>
      <c r="T17" s="86"/>
      <c r="U17" s="86"/>
      <c r="V17" s="59">
        <v>0.107133125679109</v>
      </c>
      <c r="W17" s="59"/>
      <c r="X17" s="59"/>
      <c r="Y17" s="59"/>
      <c r="Z17" s="59"/>
      <c r="AA17" s="59"/>
      <c r="AB17" s="59"/>
      <c r="AC17" s="59"/>
      <c r="AD17" s="59"/>
      <c r="AE17" s="59"/>
      <c r="AF17" s="61">
        <v>28316</v>
      </c>
      <c r="AG17" s="61"/>
      <c r="AH17" s="61"/>
      <c r="AI17" s="61"/>
      <c r="AJ17" s="61"/>
      <c r="AK17" s="61"/>
      <c r="AL17" s="61"/>
      <c r="AM17" s="61"/>
      <c r="AN17" s="61"/>
      <c r="AO17" s="15">
        <v>0.123018907270958</v>
      </c>
    </row>
    <row r="18" spans="2:44" s="1" customFormat="1" ht="9.75" customHeight="1" x14ac:dyDescent="0.15">
      <c r="B18" s="87" t="s">
        <v>625</v>
      </c>
      <c r="C18" s="87"/>
      <c r="D18" s="87"/>
      <c r="E18" s="87"/>
      <c r="F18" s="87"/>
      <c r="G18" s="87"/>
      <c r="H18" s="87"/>
      <c r="I18" s="87"/>
      <c r="J18" s="87"/>
      <c r="K18" s="86">
        <v>1269437593.77999</v>
      </c>
      <c r="L18" s="86"/>
      <c r="M18" s="86"/>
      <c r="N18" s="86"/>
      <c r="O18" s="86"/>
      <c r="P18" s="86"/>
      <c r="Q18" s="86"/>
      <c r="R18" s="86"/>
      <c r="S18" s="86"/>
      <c r="T18" s="86"/>
      <c r="U18" s="86"/>
      <c r="V18" s="59">
        <v>8.3852987284477307E-2</v>
      </c>
      <c r="W18" s="59"/>
      <c r="X18" s="59"/>
      <c r="Y18" s="59"/>
      <c r="Z18" s="59"/>
      <c r="AA18" s="59"/>
      <c r="AB18" s="59"/>
      <c r="AC18" s="59"/>
      <c r="AD18" s="59"/>
      <c r="AE18" s="59"/>
      <c r="AF18" s="61">
        <v>12601</v>
      </c>
      <c r="AG18" s="61"/>
      <c r="AH18" s="61"/>
      <c r="AI18" s="61"/>
      <c r="AJ18" s="61"/>
      <c r="AK18" s="61"/>
      <c r="AL18" s="61"/>
      <c r="AM18" s="61"/>
      <c r="AN18" s="61"/>
      <c r="AO18" s="15">
        <v>5.4745064646183797E-2</v>
      </c>
    </row>
    <row r="19" spans="2:44" s="1" customFormat="1" ht="9.75" customHeight="1" x14ac:dyDescent="0.15">
      <c r="B19" s="87" t="s">
        <v>629</v>
      </c>
      <c r="C19" s="87"/>
      <c r="D19" s="87"/>
      <c r="E19" s="87"/>
      <c r="F19" s="87"/>
      <c r="G19" s="87"/>
      <c r="H19" s="87"/>
      <c r="I19" s="87"/>
      <c r="J19" s="87"/>
      <c r="K19" s="86">
        <v>1224237288.5999999</v>
      </c>
      <c r="L19" s="86"/>
      <c r="M19" s="86"/>
      <c r="N19" s="86"/>
      <c r="O19" s="86"/>
      <c r="P19" s="86"/>
      <c r="Q19" s="86"/>
      <c r="R19" s="86"/>
      <c r="S19" s="86"/>
      <c r="T19" s="86"/>
      <c r="U19" s="86"/>
      <c r="V19" s="59">
        <v>8.0867270905756794E-2</v>
      </c>
      <c r="W19" s="59"/>
      <c r="X19" s="59"/>
      <c r="Y19" s="59"/>
      <c r="Z19" s="59"/>
      <c r="AA19" s="59"/>
      <c r="AB19" s="59"/>
      <c r="AC19" s="59"/>
      <c r="AD19" s="59"/>
      <c r="AE19" s="59"/>
      <c r="AF19" s="61">
        <v>21522</v>
      </c>
      <c r="AG19" s="61"/>
      <c r="AH19" s="61"/>
      <c r="AI19" s="61"/>
      <c r="AJ19" s="61"/>
      <c r="AK19" s="61"/>
      <c r="AL19" s="61"/>
      <c r="AM19" s="61"/>
      <c r="AN19" s="61"/>
      <c r="AO19" s="15">
        <v>9.3502363408869693E-2</v>
      </c>
    </row>
    <row r="20" spans="2:44" s="1" customFormat="1" ht="9.75" customHeight="1" x14ac:dyDescent="0.15">
      <c r="B20" s="87" t="s">
        <v>631</v>
      </c>
      <c r="C20" s="87"/>
      <c r="D20" s="87"/>
      <c r="E20" s="87"/>
      <c r="F20" s="87"/>
      <c r="G20" s="87"/>
      <c r="H20" s="87"/>
      <c r="I20" s="87"/>
      <c r="J20" s="87"/>
      <c r="K20" s="86">
        <v>1131124582.1199999</v>
      </c>
      <c r="L20" s="86"/>
      <c r="M20" s="86"/>
      <c r="N20" s="86"/>
      <c r="O20" s="86"/>
      <c r="P20" s="86"/>
      <c r="Q20" s="86"/>
      <c r="R20" s="86"/>
      <c r="S20" s="86"/>
      <c r="T20" s="86"/>
      <c r="U20" s="86"/>
      <c r="V20" s="59">
        <v>7.4716690025887295E-2</v>
      </c>
      <c r="W20" s="59"/>
      <c r="X20" s="59"/>
      <c r="Y20" s="59"/>
      <c r="Z20" s="59"/>
      <c r="AA20" s="59"/>
      <c r="AB20" s="59"/>
      <c r="AC20" s="59"/>
      <c r="AD20" s="59"/>
      <c r="AE20" s="59"/>
      <c r="AF20" s="61">
        <v>18050</v>
      </c>
      <c r="AG20" s="61"/>
      <c r="AH20" s="61"/>
      <c r="AI20" s="61"/>
      <c r="AJ20" s="61"/>
      <c r="AK20" s="61"/>
      <c r="AL20" s="61"/>
      <c r="AM20" s="61"/>
      <c r="AN20" s="61"/>
      <c r="AO20" s="15">
        <v>7.8418253857917397E-2</v>
      </c>
    </row>
    <row r="21" spans="2:44" s="1" customFormat="1" ht="9.75" customHeight="1" x14ac:dyDescent="0.15">
      <c r="B21" s="87" t="s">
        <v>633</v>
      </c>
      <c r="C21" s="87"/>
      <c r="D21" s="87"/>
      <c r="E21" s="87"/>
      <c r="F21" s="87"/>
      <c r="G21" s="87"/>
      <c r="H21" s="87"/>
      <c r="I21" s="87"/>
      <c r="J21" s="87"/>
      <c r="K21" s="86">
        <v>1048048991.23</v>
      </c>
      <c r="L21" s="86"/>
      <c r="M21" s="86"/>
      <c r="N21" s="86"/>
      <c r="O21" s="86"/>
      <c r="P21" s="86"/>
      <c r="Q21" s="86"/>
      <c r="R21" s="86"/>
      <c r="S21" s="86"/>
      <c r="T21" s="86"/>
      <c r="U21" s="86"/>
      <c r="V21" s="59">
        <v>6.9229113085766694E-2</v>
      </c>
      <c r="W21" s="59"/>
      <c r="X21" s="59"/>
      <c r="Y21" s="59"/>
      <c r="Z21" s="59"/>
      <c r="AA21" s="59"/>
      <c r="AB21" s="59"/>
      <c r="AC21" s="59"/>
      <c r="AD21" s="59"/>
      <c r="AE21" s="59"/>
      <c r="AF21" s="61">
        <v>17641</v>
      </c>
      <c r="AG21" s="61"/>
      <c r="AH21" s="61"/>
      <c r="AI21" s="61"/>
      <c r="AJ21" s="61"/>
      <c r="AK21" s="61"/>
      <c r="AL21" s="61"/>
      <c r="AM21" s="61"/>
      <c r="AN21" s="61"/>
      <c r="AO21" s="15">
        <v>7.6641352704017798E-2</v>
      </c>
    </row>
    <row r="22" spans="2:44" s="1" customFormat="1" ht="9.75" customHeight="1" x14ac:dyDescent="0.15">
      <c r="B22" s="87" t="s">
        <v>635</v>
      </c>
      <c r="C22" s="87"/>
      <c r="D22" s="87"/>
      <c r="E22" s="87"/>
      <c r="F22" s="87"/>
      <c r="G22" s="87"/>
      <c r="H22" s="87"/>
      <c r="I22" s="87"/>
      <c r="J22" s="87"/>
      <c r="K22" s="86">
        <v>796330398.549999</v>
      </c>
      <c r="L22" s="86"/>
      <c r="M22" s="86"/>
      <c r="N22" s="86"/>
      <c r="O22" s="86"/>
      <c r="P22" s="86"/>
      <c r="Q22" s="86"/>
      <c r="R22" s="86"/>
      <c r="S22" s="86"/>
      <c r="T22" s="86"/>
      <c r="U22" s="86"/>
      <c r="V22" s="59">
        <v>5.2601784531227998E-2</v>
      </c>
      <c r="W22" s="59"/>
      <c r="X22" s="59"/>
      <c r="Y22" s="59"/>
      <c r="Z22" s="59"/>
      <c r="AA22" s="59"/>
      <c r="AB22" s="59"/>
      <c r="AC22" s="59"/>
      <c r="AD22" s="59"/>
      <c r="AE22" s="59"/>
      <c r="AF22" s="61">
        <v>9954</v>
      </c>
      <c r="AG22" s="61"/>
      <c r="AH22" s="61"/>
      <c r="AI22" s="61"/>
      <c r="AJ22" s="61"/>
      <c r="AK22" s="61"/>
      <c r="AL22" s="61"/>
      <c r="AM22" s="61"/>
      <c r="AN22" s="61"/>
      <c r="AO22" s="15">
        <v>4.3245168914222198E-2</v>
      </c>
    </row>
    <row r="23" spans="2:44" s="1" customFormat="1" ht="9.75" customHeight="1" x14ac:dyDescent="0.15">
      <c r="B23" s="87" t="s">
        <v>637</v>
      </c>
      <c r="C23" s="87"/>
      <c r="D23" s="87"/>
      <c r="E23" s="87"/>
      <c r="F23" s="87"/>
      <c r="G23" s="87"/>
      <c r="H23" s="87"/>
      <c r="I23" s="87"/>
      <c r="J23" s="87"/>
      <c r="K23" s="86">
        <v>664921414.92999995</v>
      </c>
      <c r="L23" s="86"/>
      <c r="M23" s="86"/>
      <c r="N23" s="86"/>
      <c r="O23" s="86"/>
      <c r="P23" s="86"/>
      <c r="Q23" s="86"/>
      <c r="R23" s="86"/>
      <c r="S23" s="86"/>
      <c r="T23" s="86"/>
      <c r="U23" s="86"/>
      <c r="V23" s="59">
        <v>4.3921534405861398E-2</v>
      </c>
      <c r="W23" s="59"/>
      <c r="X23" s="59"/>
      <c r="Y23" s="59"/>
      <c r="Z23" s="59"/>
      <c r="AA23" s="59"/>
      <c r="AB23" s="59"/>
      <c r="AC23" s="59"/>
      <c r="AD23" s="59"/>
      <c r="AE23" s="59"/>
      <c r="AF23" s="61">
        <v>10791</v>
      </c>
      <c r="AG23" s="61"/>
      <c r="AH23" s="61"/>
      <c r="AI23" s="61"/>
      <c r="AJ23" s="61"/>
      <c r="AK23" s="61"/>
      <c r="AL23" s="61"/>
      <c r="AM23" s="61"/>
      <c r="AN23" s="61"/>
      <c r="AO23" s="15">
        <v>4.6881516752398197E-2</v>
      </c>
    </row>
    <row r="24" spans="2:44" s="1" customFormat="1" ht="9.75" customHeight="1" x14ac:dyDescent="0.15">
      <c r="B24" s="87" t="s">
        <v>571</v>
      </c>
      <c r="C24" s="87"/>
      <c r="D24" s="87"/>
      <c r="E24" s="87"/>
      <c r="F24" s="87"/>
      <c r="G24" s="87"/>
      <c r="H24" s="87"/>
      <c r="I24" s="87"/>
      <c r="J24" s="87"/>
      <c r="K24" s="86">
        <v>453147035.61000103</v>
      </c>
      <c r="L24" s="86"/>
      <c r="M24" s="86"/>
      <c r="N24" s="86"/>
      <c r="O24" s="86"/>
      <c r="P24" s="86"/>
      <c r="Q24" s="86"/>
      <c r="R24" s="86"/>
      <c r="S24" s="86"/>
      <c r="T24" s="86"/>
      <c r="U24" s="86"/>
      <c r="V24" s="59">
        <v>2.9932729896440601E-2</v>
      </c>
      <c r="W24" s="59"/>
      <c r="X24" s="59"/>
      <c r="Y24" s="59"/>
      <c r="Z24" s="59"/>
      <c r="AA24" s="59"/>
      <c r="AB24" s="59"/>
      <c r="AC24" s="59"/>
      <c r="AD24" s="59"/>
      <c r="AE24" s="59"/>
      <c r="AF24" s="61">
        <v>6766</v>
      </c>
      <c r="AG24" s="61"/>
      <c r="AH24" s="61"/>
      <c r="AI24" s="61"/>
      <c r="AJ24" s="61"/>
      <c r="AK24" s="61"/>
      <c r="AL24" s="61"/>
      <c r="AM24" s="61"/>
      <c r="AN24" s="61"/>
      <c r="AO24" s="15">
        <v>2.93948978173224E-2</v>
      </c>
    </row>
    <row r="25" spans="2:44" s="1" customFormat="1" ht="9.75" customHeight="1" x14ac:dyDescent="0.15">
      <c r="B25" s="87" t="s">
        <v>70</v>
      </c>
      <c r="C25" s="87"/>
      <c r="D25" s="87"/>
      <c r="E25" s="87"/>
      <c r="F25" s="87"/>
      <c r="G25" s="87"/>
      <c r="H25" s="87"/>
      <c r="I25" s="87"/>
      <c r="J25" s="87"/>
      <c r="K25" s="86">
        <v>32596010.920000002</v>
      </c>
      <c r="L25" s="86"/>
      <c r="M25" s="86"/>
      <c r="N25" s="86"/>
      <c r="O25" s="86"/>
      <c r="P25" s="86"/>
      <c r="Q25" s="86"/>
      <c r="R25" s="86"/>
      <c r="S25" s="86"/>
      <c r="T25" s="86"/>
      <c r="U25" s="86"/>
      <c r="V25" s="59">
        <v>2.1531368714712501E-3</v>
      </c>
      <c r="W25" s="59"/>
      <c r="X25" s="59"/>
      <c r="Y25" s="59"/>
      <c r="Z25" s="59"/>
      <c r="AA25" s="59"/>
      <c r="AB25" s="59"/>
      <c r="AC25" s="59"/>
      <c r="AD25" s="59"/>
      <c r="AE25" s="59"/>
      <c r="AF25" s="61">
        <v>614</v>
      </c>
      <c r="AG25" s="61"/>
      <c r="AH25" s="61"/>
      <c r="AI25" s="61"/>
      <c r="AJ25" s="61"/>
      <c r="AK25" s="61"/>
      <c r="AL25" s="61"/>
      <c r="AM25" s="61"/>
      <c r="AN25" s="61"/>
      <c r="AO25" s="15">
        <v>2.6675239816488301E-3</v>
      </c>
    </row>
    <row r="26" spans="2:44" s="1" customFormat="1" ht="10.65" customHeight="1" x14ac:dyDescent="0.15">
      <c r="B26" s="85"/>
      <c r="C26" s="85"/>
      <c r="D26" s="85"/>
      <c r="E26" s="85"/>
      <c r="F26" s="85"/>
      <c r="G26" s="85"/>
      <c r="H26" s="85"/>
      <c r="I26" s="85"/>
      <c r="J26" s="85"/>
      <c r="K26" s="84">
        <v>15138847581.82</v>
      </c>
      <c r="L26" s="84"/>
      <c r="M26" s="84"/>
      <c r="N26" s="84"/>
      <c r="O26" s="84"/>
      <c r="P26" s="84"/>
      <c r="Q26" s="84"/>
      <c r="R26" s="84"/>
      <c r="S26" s="84"/>
      <c r="T26" s="84"/>
      <c r="U26" s="84"/>
      <c r="V26" s="82">
        <v>1</v>
      </c>
      <c r="W26" s="82"/>
      <c r="X26" s="82"/>
      <c r="Y26" s="82"/>
      <c r="Z26" s="82"/>
      <c r="AA26" s="82"/>
      <c r="AB26" s="82"/>
      <c r="AC26" s="82"/>
      <c r="AD26" s="82"/>
      <c r="AE26" s="82"/>
      <c r="AF26" s="83">
        <v>230176</v>
      </c>
      <c r="AG26" s="83"/>
      <c r="AH26" s="83"/>
      <c r="AI26" s="83"/>
      <c r="AJ26" s="83"/>
      <c r="AK26" s="83"/>
      <c r="AL26" s="83"/>
      <c r="AM26" s="83"/>
      <c r="AN26" s="83"/>
      <c r="AO26" s="95">
        <v>1</v>
      </c>
    </row>
    <row r="27" spans="2:44" s="1" customFormat="1" ht="7.2" customHeight="1" x14ac:dyDescent="0.15"/>
    <row r="28" spans="2:44" s="1" customFormat="1" ht="15.3" customHeight="1" x14ac:dyDescent="0.15">
      <c r="B28" s="54" t="s">
        <v>1265</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row>
    <row r="29" spans="2:44" s="1" customFormat="1" ht="6.3" customHeight="1" x14ac:dyDescent="0.15"/>
    <row r="30" spans="2:44" s="1" customFormat="1" ht="10.65" customHeight="1" x14ac:dyDescent="0.15">
      <c r="B30" s="52" t="s">
        <v>1142</v>
      </c>
      <c r="C30" s="52"/>
      <c r="D30" s="52"/>
      <c r="E30" s="52"/>
      <c r="F30" s="52"/>
      <c r="G30" s="52"/>
      <c r="H30" s="52"/>
      <c r="I30" s="52"/>
      <c r="J30" s="52"/>
      <c r="K30" s="52" t="s">
        <v>1129</v>
      </c>
      <c r="L30" s="52"/>
      <c r="M30" s="52"/>
      <c r="N30" s="52"/>
      <c r="O30" s="52"/>
      <c r="P30" s="52"/>
      <c r="Q30" s="52"/>
      <c r="R30" s="52"/>
      <c r="S30" s="52"/>
      <c r="T30" s="52"/>
      <c r="U30" s="52"/>
      <c r="V30" s="52" t="s">
        <v>1127</v>
      </c>
      <c r="W30" s="52"/>
      <c r="X30" s="52"/>
      <c r="Y30" s="52"/>
      <c r="Z30" s="52"/>
      <c r="AA30" s="52"/>
      <c r="AB30" s="52"/>
      <c r="AC30" s="52"/>
      <c r="AD30" s="52"/>
      <c r="AE30" s="52"/>
      <c r="AF30" s="52" t="s">
        <v>1128</v>
      </c>
      <c r="AG30" s="52"/>
      <c r="AH30" s="52"/>
      <c r="AI30" s="52"/>
      <c r="AJ30" s="52"/>
      <c r="AK30" s="52"/>
      <c r="AL30" s="52"/>
      <c r="AM30" s="52"/>
      <c r="AN30" s="52" t="s">
        <v>1127</v>
      </c>
      <c r="AO30" s="52"/>
    </row>
    <row r="31" spans="2:44" s="1" customFormat="1" ht="8.5500000000000007" customHeight="1" x14ac:dyDescent="0.15">
      <c r="B31" s="57" t="s">
        <v>1260</v>
      </c>
      <c r="C31" s="57"/>
      <c r="D31" s="57"/>
      <c r="E31" s="57"/>
      <c r="F31" s="57"/>
      <c r="G31" s="57"/>
      <c r="H31" s="57"/>
      <c r="I31" s="57"/>
      <c r="J31" s="57"/>
      <c r="K31" s="86">
        <v>278454065.72000098</v>
      </c>
      <c r="L31" s="86"/>
      <c r="M31" s="86"/>
      <c r="N31" s="86"/>
      <c r="O31" s="86"/>
      <c r="P31" s="86"/>
      <c r="Q31" s="86"/>
      <c r="R31" s="86"/>
      <c r="S31" s="86"/>
      <c r="T31" s="86"/>
      <c r="U31" s="86"/>
      <c r="V31" s="59">
        <v>1.8393346271244101E-2</v>
      </c>
      <c r="W31" s="59"/>
      <c r="X31" s="59"/>
      <c r="Y31" s="59"/>
      <c r="Z31" s="59"/>
      <c r="AA31" s="59"/>
      <c r="AB31" s="59"/>
      <c r="AC31" s="59"/>
      <c r="AD31" s="59"/>
      <c r="AE31" s="59"/>
      <c r="AF31" s="61">
        <v>2406</v>
      </c>
      <c r="AG31" s="61"/>
      <c r="AH31" s="61"/>
      <c r="AI31" s="61"/>
      <c r="AJ31" s="61"/>
      <c r="AK31" s="61"/>
      <c r="AL31" s="61"/>
      <c r="AM31" s="61"/>
      <c r="AN31" s="59">
        <v>1.04528708466565E-2</v>
      </c>
      <c r="AO31" s="59"/>
    </row>
    <row r="32" spans="2:44" s="1" customFormat="1" ht="8.5500000000000007" customHeight="1" x14ac:dyDescent="0.15">
      <c r="B32" s="57" t="s">
        <v>1139</v>
      </c>
      <c r="C32" s="57"/>
      <c r="D32" s="57"/>
      <c r="E32" s="57"/>
      <c r="F32" s="57"/>
      <c r="G32" s="57"/>
      <c r="H32" s="57"/>
      <c r="I32" s="57"/>
      <c r="J32" s="57"/>
      <c r="K32" s="86">
        <v>870250767.28999996</v>
      </c>
      <c r="L32" s="86"/>
      <c r="M32" s="86"/>
      <c r="N32" s="86"/>
      <c r="O32" s="86"/>
      <c r="P32" s="86"/>
      <c r="Q32" s="86"/>
      <c r="R32" s="86"/>
      <c r="S32" s="86"/>
      <c r="T32" s="86"/>
      <c r="U32" s="86"/>
      <c r="V32" s="59">
        <v>5.7484611202180999E-2</v>
      </c>
      <c r="W32" s="59"/>
      <c r="X32" s="59"/>
      <c r="Y32" s="59"/>
      <c r="Z32" s="59"/>
      <c r="AA32" s="59"/>
      <c r="AB32" s="59"/>
      <c r="AC32" s="59"/>
      <c r="AD32" s="59"/>
      <c r="AE32" s="59"/>
      <c r="AF32" s="61">
        <v>8324</v>
      </c>
      <c r="AG32" s="61"/>
      <c r="AH32" s="61"/>
      <c r="AI32" s="61"/>
      <c r="AJ32" s="61"/>
      <c r="AK32" s="61"/>
      <c r="AL32" s="61"/>
      <c r="AM32" s="61"/>
      <c r="AN32" s="59">
        <v>3.6163631308216301E-2</v>
      </c>
      <c r="AO32" s="59"/>
    </row>
    <row r="33" spans="2:41" s="1" customFormat="1" ht="8.5500000000000007" customHeight="1" x14ac:dyDescent="0.15">
      <c r="B33" s="57" t="s">
        <v>1138</v>
      </c>
      <c r="C33" s="57"/>
      <c r="D33" s="57"/>
      <c r="E33" s="57"/>
      <c r="F33" s="57"/>
      <c r="G33" s="57"/>
      <c r="H33" s="57"/>
      <c r="I33" s="57"/>
      <c r="J33" s="57"/>
      <c r="K33" s="86">
        <v>1935453546.3299999</v>
      </c>
      <c r="L33" s="86"/>
      <c r="M33" s="86"/>
      <c r="N33" s="86"/>
      <c r="O33" s="86"/>
      <c r="P33" s="86"/>
      <c r="Q33" s="86"/>
      <c r="R33" s="86"/>
      <c r="S33" s="86"/>
      <c r="T33" s="86"/>
      <c r="U33" s="86"/>
      <c r="V33" s="59">
        <v>0.12784682162031</v>
      </c>
      <c r="W33" s="59"/>
      <c r="X33" s="59"/>
      <c r="Y33" s="59"/>
      <c r="Z33" s="59"/>
      <c r="AA33" s="59"/>
      <c r="AB33" s="59"/>
      <c r="AC33" s="59"/>
      <c r="AD33" s="59"/>
      <c r="AE33" s="59"/>
      <c r="AF33" s="61">
        <v>18333</v>
      </c>
      <c r="AG33" s="61"/>
      <c r="AH33" s="61"/>
      <c r="AI33" s="61"/>
      <c r="AJ33" s="61"/>
      <c r="AK33" s="61"/>
      <c r="AL33" s="61"/>
      <c r="AM33" s="61"/>
      <c r="AN33" s="59">
        <v>7.9647747810371206E-2</v>
      </c>
      <c r="AO33" s="59"/>
    </row>
    <row r="34" spans="2:41" s="1" customFormat="1" ht="8.5500000000000007" customHeight="1" x14ac:dyDescent="0.15">
      <c r="B34" s="57" t="s">
        <v>1137</v>
      </c>
      <c r="C34" s="57"/>
      <c r="D34" s="57"/>
      <c r="E34" s="57"/>
      <c r="F34" s="57"/>
      <c r="G34" s="57"/>
      <c r="H34" s="57"/>
      <c r="I34" s="57"/>
      <c r="J34" s="57"/>
      <c r="K34" s="86">
        <v>2155124103.79</v>
      </c>
      <c r="L34" s="86"/>
      <c r="M34" s="86"/>
      <c r="N34" s="86"/>
      <c r="O34" s="86"/>
      <c r="P34" s="86"/>
      <c r="Q34" s="86"/>
      <c r="R34" s="86"/>
      <c r="S34" s="86"/>
      <c r="T34" s="86"/>
      <c r="U34" s="86"/>
      <c r="V34" s="59">
        <v>0.14235720996214099</v>
      </c>
      <c r="W34" s="59"/>
      <c r="X34" s="59"/>
      <c r="Y34" s="59"/>
      <c r="Z34" s="59"/>
      <c r="AA34" s="59"/>
      <c r="AB34" s="59"/>
      <c r="AC34" s="59"/>
      <c r="AD34" s="59"/>
      <c r="AE34" s="59"/>
      <c r="AF34" s="61">
        <v>23655</v>
      </c>
      <c r="AG34" s="61"/>
      <c r="AH34" s="61"/>
      <c r="AI34" s="61"/>
      <c r="AJ34" s="61"/>
      <c r="AK34" s="61"/>
      <c r="AL34" s="61"/>
      <c r="AM34" s="61"/>
      <c r="AN34" s="59">
        <v>0.10276918531906</v>
      </c>
      <c r="AO34" s="59"/>
    </row>
    <row r="35" spans="2:41" s="1" customFormat="1" ht="8.5500000000000007" customHeight="1" x14ac:dyDescent="0.15">
      <c r="B35" s="57" t="s">
        <v>1136</v>
      </c>
      <c r="C35" s="57"/>
      <c r="D35" s="57"/>
      <c r="E35" s="57"/>
      <c r="F35" s="57"/>
      <c r="G35" s="57"/>
      <c r="H35" s="57"/>
      <c r="I35" s="57"/>
      <c r="J35" s="57"/>
      <c r="K35" s="86">
        <v>4157428611.18996</v>
      </c>
      <c r="L35" s="86"/>
      <c r="M35" s="86"/>
      <c r="N35" s="86"/>
      <c r="O35" s="86"/>
      <c r="P35" s="86"/>
      <c r="Q35" s="86"/>
      <c r="R35" s="86"/>
      <c r="S35" s="86"/>
      <c r="T35" s="86"/>
      <c r="U35" s="86"/>
      <c r="V35" s="59">
        <v>0.274619886931324</v>
      </c>
      <c r="W35" s="59"/>
      <c r="X35" s="59"/>
      <c r="Y35" s="59"/>
      <c r="Z35" s="59"/>
      <c r="AA35" s="59"/>
      <c r="AB35" s="59"/>
      <c r="AC35" s="59"/>
      <c r="AD35" s="59"/>
      <c r="AE35" s="59"/>
      <c r="AF35" s="61">
        <v>55538</v>
      </c>
      <c r="AG35" s="61"/>
      <c r="AH35" s="61"/>
      <c r="AI35" s="61"/>
      <c r="AJ35" s="61"/>
      <c r="AK35" s="61"/>
      <c r="AL35" s="61"/>
      <c r="AM35" s="61"/>
      <c r="AN35" s="59">
        <v>0.24128492979285401</v>
      </c>
      <c r="AO35" s="59"/>
    </row>
    <row r="36" spans="2:41" s="1" customFormat="1" ht="8.5500000000000007" customHeight="1" x14ac:dyDescent="0.15">
      <c r="B36" s="57" t="s">
        <v>1135</v>
      </c>
      <c r="C36" s="57"/>
      <c r="D36" s="57"/>
      <c r="E36" s="57"/>
      <c r="F36" s="57"/>
      <c r="G36" s="57"/>
      <c r="H36" s="57"/>
      <c r="I36" s="57"/>
      <c r="J36" s="57"/>
      <c r="K36" s="86">
        <v>1646927669.28001</v>
      </c>
      <c r="L36" s="86"/>
      <c r="M36" s="86"/>
      <c r="N36" s="86"/>
      <c r="O36" s="86"/>
      <c r="P36" s="86"/>
      <c r="Q36" s="86"/>
      <c r="R36" s="86"/>
      <c r="S36" s="86"/>
      <c r="T36" s="86"/>
      <c r="U36" s="86"/>
      <c r="V36" s="59">
        <v>0.108788179574368</v>
      </c>
      <c r="W36" s="59"/>
      <c r="X36" s="59"/>
      <c r="Y36" s="59"/>
      <c r="Z36" s="59"/>
      <c r="AA36" s="59"/>
      <c r="AB36" s="59"/>
      <c r="AC36" s="59"/>
      <c r="AD36" s="59"/>
      <c r="AE36" s="59"/>
      <c r="AF36" s="61">
        <v>26225</v>
      </c>
      <c r="AG36" s="61"/>
      <c r="AH36" s="61"/>
      <c r="AI36" s="61"/>
      <c r="AJ36" s="61"/>
      <c r="AK36" s="61"/>
      <c r="AL36" s="61"/>
      <c r="AM36" s="61"/>
      <c r="AN36" s="59">
        <v>0.113934554427916</v>
      </c>
      <c r="AO36" s="59"/>
    </row>
    <row r="37" spans="2:41" s="1" customFormat="1" ht="8.5500000000000007" customHeight="1" x14ac:dyDescent="0.15">
      <c r="B37" s="57" t="s">
        <v>1133</v>
      </c>
      <c r="C37" s="57"/>
      <c r="D37" s="57"/>
      <c r="E37" s="57"/>
      <c r="F37" s="57"/>
      <c r="G37" s="57"/>
      <c r="H37" s="57"/>
      <c r="I37" s="57"/>
      <c r="J37" s="57"/>
      <c r="K37" s="86">
        <v>970522294.08999896</v>
      </c>
      <c r="L37" s="86"/>
      <c r="M37" s="86"/>
      <c r="N37" s="86"/>
      <c r="O37" s="86"/>
      <c r="P37" s="86"/>
      <c r="Q37" s="86"/>
      <c r="R37" s="86"/>
      <c r="S37" s="86"/>
      <c r="T37" s="86"/>
      <c r="U37" s="86"/>
      <c r="V37" s="59">
        <v>6.4108069576939597E-2</v>
      </c>
      <c r="W37" s="59"/>
      <c r="X37" s="59"/>
      <c r="Y37" s="59"/>
      <c r="Z37" s="59"/>
      <c r="AA37" s="59"/>
      <c r="AB37" s="59"/>
      <c r="AC37" s="59"/>
      <c r="AD37" s="59"/>
      <c r="AE37" s="59"/>
      <c r="AF37" s="61">
        <v>17285</v>
      </c>
      <c r="AG37" s="61"/>
      <c r="AH37" s="61"/>
      <c r="AI37" s="61"/>
      <c r="AJ37" s="61"/>
      <c r="AK37" s="61"/>
      <c r="AL37" s="61"/>
      <c r="AM37" s="61"/>
      <c r="AN37" s="59">
        <v>7.5094710134853304E-2</v>
      </c>
      <c r="AO37" s="59"/>
    </row>
    <row r="38" spans="2:41" s="1" customFormat="1" ht="8.5500000000000007" customHeight="1" x14ac:dyDescent="0.15">
      <c r="B38" s="57" t="s">
        <v>1134</v>
      </c>
      <c r="C38" s="57"/>
      <c r="D38" s="57"/>
      <c r="E38" s="57"/>
      <c r="F38" s="57"/>
      <c r="G38" s="57"/>
      <c r="H38" s="57"/>
      <c r="I38" s="57"/>
      <c r="J38" s="57"/>
      <c r="K38" s="86">
        <v>1618561058.4500101</v>
      </c>
      <c r="L38" s="86"/>
      <c r="M38" s="86"/>
      <c r="N38" s="86"/>
      <c r="O38" s="86"/>
      <c r="P38" s="86"/>
      <c r="Q38" s="86"/>
      <c r="R38" s="86"/>
      <c r="S38" s="86"/>
      <c r="T38" s="86"/>
      <c r="U38" s="86"/>
      <c r="V38" s="59">
        <v>0.106914416682133</v>
      </c>
      <c r="W38" s="59"/>
      <c r="X38" s="59"/>
      <c r="Y38" s="59"/>
      <c r="Z38" s="59"/>
      <c r="AA38" s="59"/>
      <c r="AB38" s="59"/>
      <c r="AC38" s="59"/>
      <c r="AD38" s="59"/>
      <c r="AE38" s="59"/>
      <c r="AF38" s="61">
        <v>33657</v>
      </c>
      <c r="AG38" s="61"/>
      <c r="AH38" s="61"/>
      <c r="AI38" s="61"/>
      <c r="AJ38" s="61"/>
      <c r="AK38" s="61"/>
      <c r="AL38" s="61"/>
      <c r="AM38" s="61"/>
      <c r="AN38" s="59">
        <v>0.146222890310024</v>
      </c>
      <c r="AO38" s="59"/>
    </row>
    <row r="39" spans="2:41" s="1" customFormat="1" ht="8.5500000000000007" customHeight="1" x14ac:dyDescent="0.15">
      <c r="B39" s="57" t="s">
        <v>1153</v>
      </c>
      <c r="C39" s="57"/>
      <c r="D39" s="57"/>
      <c r="E39" s="57"/>
      <c r="F39" s="57"/>
      <c r="G39" s="57"/>
      <c r="H39" s="57"/>
      <c r="I39" s="57"/>
      <c r="J39" s="57"/>
      <c r="K39" s="86">
        <v>599811261.17000198</v>
      </c>
      <c r="L39" s="86"/>
      <c r="M39" s="86"/>
      <c r="N39" s="86"/>
      <c r="O39" s="86"/>
      <c r="P39" s="86"/>
      <c r="Q39" s="86"/>
      <c r="R39" s="86"/>
      <c r="S39" s="86"/>
      <c r="T39" s="86"/>
      <c r="U39" s="86"/>
      <c r="V39" s="59">
        <v>3.96206684774544E-2</v>
      </c>
      <c r="W39" s="59"/>
      <c r="X39" s="59"/>
      <c r="Y39" s="59"/>
      <c r="Z39" s="59"/>
      <c r="AA39" s="59"/>
      <c r="AB39" s="59"/>
      <c r="AC39" s="59"/>
      <c r="AD39" s="59"/>
      <c r="AE39" s="59"/>
      <c r="AF39" s="61">
        <v>15589</v>
      </c>
      <c r="AG39" s="61"/>
      <c r="AH39" s="61"/>
      <c r="AI39" s="61"/>
      <c r="AJ39" s="61"/>
      <c r="AK39" s="61"/>
      <c r="AL39" s="61"/>
      <c r="AM39" s="61"/>
      <c r="AN39" s="59">
        <v>6.7726435423328193E-2</v>
      </c>
      <c r="AO39" s="59"/>
    </row>
    <row r="40" spans="2:41" s="1" customFormat="1" ht="8.5500000000000007" customHeight="1" x14ac:dyDescent="0.15">
      <c r="B40" s="57" t="s">
        <v>1152</v>
      </c>
      <c r="C40" s="57"/>
      <c r="D40" s="57"/>
      <c r="E40" s="57"/>
      <c r="F40" s="57"/>
      <c r="G40" s="57"/>
      <c r="H40" s="57"/>
      <c r="I40" s="57"/>
      <c r="J40" s="57"/>
      <c r="K40" s="86">
        <v>271677698.78999901</v>
      </c>
      <c r="L40" s="86"/>
      <c r="M40" s="86"/>
      <c r="N40" s="86"/>
      <c r="O40" s="86"/>
      <c r="P40" s="86"/>
      <c r="Q40" s="86"/>
      <c r="R40" s="86"/>
      <c r="S40" s="86"/>
      <c r="T40" s="86"/>
      <c r="U40" s="86"/>
      <c r="V40" s="59">
        <v>1.7945731821506199E-2</v>
      </c>
      <c r="W40" s="59"/>
      <c r="X40" s="59"/>
      <c r="Y40" s="59"/>
      <c r="Z40" s="59"/>
      <c r="AA40" s="59"/>
      <c r="AB40" s="59"/>
      <c r="AC40" s="59"/>
      <c r="AD40" s="59"/>
      <c r="AE40" s="59"/>
      <c r="AF40" s="61">
        <v>7916</v>
      </c>
      <c r="AG40" s="61"/>
      <c r="AH40" s="61"/>
      <c r="AI40" s="61"/>
      <c r="AJ40" s="61"/>
      <c r="AK40" s="61"/>
      <c r="AL40" s="61"/>
      <c r="AM40" s="61"/>
      <c r="AN40" s="59">
        <v>3.4391074655915503E-2</v>
      </c>
      <c r="AO40" s="59"/>
    </row>
    <row r="41" spans="2:41" s="1" customFormat="1" ht="8.5500000000000007" customHeight="1" x14ac:dyDescent="0.15">
      <c r="B41" s="57" t="s">
        <v>1151</v>
      </c>
      <c r="C41" s="57"/>
      <c r="D41" s="57"/>
      <c r="E41" s="57"/>
      <c r="F41" s="57"/>
      <c r="G41" s="57"/>
      <c r="H41" s="57"/>
      <c r="I41" s="57"/>
      <c r="J41" s="57"/>
      <c r="K41" s="86">
        <v>51084443.640000001</v>
      </c>
      <c r="L41" s="86"/>
      <c r="M41" s="86"/>
      <c r="N41" s="86"/>
      <c r="O41" s="86"/>
      <c r="P41" s="86"/>
      <c r="Q41" s="86"/>
      <c r="R41" s="86"/>
      <c r="S41" s="86"/>
      <c r="T41" s="86"/>
      <c r="U41" s="86"/>
      <c r="V41" s="59">
        <v>3.3743944751347199E-3</v>
      </c>
      <c r="W41" s="59"/>
      <c r="X41" s="59"/>
      <c r="Y41" s="59"/>
      <c r="Z41" s="59"/>
      <c r="AA41" s="59"/>
      <c r="AB41" s="59"/>
      <c r="AC41" s="59"/>
      <c r="AD41" s="59"/>
      <c r="AE41" s="59"/>
      <c r="AF41" s="61">
        <v>1307</v>
      </c>
      <c r="AG41" s="61"/>
      <c r="AH41" s="61"/>
      <c r="AI41" s="61"/>
      <c r="AJ41" s="61"/>
      <c r="AK41" s="61"/>
      <c r="AL41" s="61"/>
      <c r="AM41" s="61"/>
      <c r="AN41" s="59">
        <v>5.6782635896010002E-3</v>
      </c>
      <c r="AO41" s="59"/>
    </row>
    <row r="42" spans="2:41" s="1" customFormat="1" ht="8.5500000000000007" customHeight="1" x14ac:dyDescent="0.15">
      <c r="B42" s="57" t="s">
        <v>1150</v>
      </c>
      <c r="C42" s="57"/>
      <c r="D42" s="57"/>
      <c r="E42" s="57"/>
      <c r="F42" s="57"/>
      <c r="G42" s="57"/>
      <c r="H42" s="57"/>
      <c r="I42" s="57"/>
      <c r="J42" s="57"/>
      <c r="K42" s="86">
        <v>40251679.57</v>
      </c>
      <c r="L42" s="86"/>
      <c r="M42" s="86"/>
      <c r="N42" s="86"/>
      <c r="O42" s="86"/>
      <c r="P42" s="86"/>
      <c r="Q42" s="86"/>
      <c r="R42" s="86"/>
      <c r="S42" s="86"/>
      <c r="T42" s="86"/>
      <c r="U42" s="86"/>
      <c r="V42" s="59">
        <v>2.6588337951389102E-3</v>
      </c>
      <c r="W42" s="59"/>
      <c r="X42" s="59"/>
      <c r="Y42" s="59"/>
      <c r="Z42" s="59"/>
      <c r="AA42" s="59"/>
      <c r="AB42" s="59"/>
      <c r="AC42" s="59"/>
      <c r="AD42" s="59"/>
      <c r="AE42" s="59"/>
      <c r="AF42" s="61">
        <v>1268</v>
      </c>
      <c r="AG42" s="61"/>
      <c r="AH42" s="61"/>
      <c r="AI42" s="61"/>
      <c r="AJ42" s="61"/>
      <c r="AK42" s="61"/>
      <c r="AL42" s="61"/>
      <c r="AM42" s="61"/>
      <c r="AN42" s="59">
        <v>5.5088280272487097E-3</v>
      </c>
      <c r="AO42" s="59"/>
    </row>
    <row r="43" spans="2:41" s="1" customFormat="1" ht="8.5500000000000007" customHeight="1" x14ac:dyDescent="0.15">
      <c r="B43" s="57" t="s">
        <v>1149</v>
      </c>
      <c r="C43" s="57"/>
      <c r="D43" s="57"/>
      <c r="E43" s="57"/>
      <c r="F43" s="57"/>
      <c r="G43" s="57"/>
      <c r="H43" s="57"/>
      <c r="I43" s="57"/>
      <c r="J43" s="57"/>
      <c r="K43" s="86">
        <v>96513707.200000003</v>
      </c>
      <c r="L43" s="86"/>
      <c r="M43" s="86"/>
      <c r="N43" s="86"/>
      <c r="O43" s="86"/>
      <c r="P43" s="86"/>
      <c r="Q43" s="86"/>
      <c r="R43" s="86"/>
      <c r="S43" s="86"/>
      <c r="T43" s="86"/>
      <c r="U43" s="86"/>
      <c r="V43" s="59">
        <v>6.3752347514154104E-3</v>
      </c>
      <c r="W43" s="59"/>
      <c r="X43" s="59"/>
      <c r="Y43" s="59"/>
      <c r="Z43" s="59"/>
      <c r="AA43" s="59"/>
      <c r="AB43" s="59"/>
      <c r="AC43" s="59"/>
      <c r="AD43" s="59"/>
      <c r="AE43" s="59"/>
      <c r="AF43" s="61">
        <v>4096</v>
      </c>
      <c r="AG43" s="61"/>
      <c r="AH43" s="61"/>
      <c r="AI43" s="61"/>
      <c r="AJ43" s="61"/>
      <c r="AK43" s="61"/>
      <c r="AL43" s="61"/>
      <c r="AM43" s="61"/>
      <c r="AN43" s="59">
        <v>1.7795078548588899E-2</v>
      </c>
      <c r="AO43" s="59"/>
    </row>
    <row r="44" spans="2:41" s="1" customFormat="1" ht="8.5500000000000007" customHeight="1" x14ac:dyDescent="0.15">
      <c r="B44" s="57" t="s">
        <v>1148</v>
      </c>
      <c r="C44" s="57"/>
      <c r="D44" s="57"/>
      <c r="E44" s="57"/>
      <c r="F44" s="57"/>
      <c r="G44" s="57"/>
      <c r="H44" s="57"/>
      <c r="I44" s="57"/>
      <c r="J44" s="57"/>
      <c r="K44" s="86">
        <v>190669807.09</v>
      </c>
      <c r="L44" s="86"/>
      <c r="M44" s="86"/>
      <c r="N44" s="86"/>
      <c r="O44" s="86"/>
      <c r="P44" s="86"/>
      <c r="Q44" s="86"/>
      <c r="R44" s="86"/>
      <c r="S44" s="86"/>
      <c r="T44" s="86"/>
      <c r="U44" s="86"/>
      <c r="V44" s="59">
        <v>1.2594737218899799E-2</v>
      </c>
      <c r="W44" s="59"/>
      <c r="X44" s="59"/>
      <c r="Y44" s="59"/>
      <c r="Z44" s="59"/>
      <c r="AA44" s="59"/>
      <c r="AB44" s="59"/>
      <c r="AC44" s="59"/>
      <c r="AD44" s="59"/>
      <c r="AE44" s="59"/>
      <c r="AF44" s="61">
        <v>5789</v>
      </c>
      <c r="AG44" s="61"/>
      <c r="AH44" s="61"/>
      <c r="AI44" s="61"/>
      <c r="AJ44" s="61"/>
      <c r="AK44" s="61"/>
      <c r="AL44" s="61"/>
      <c r="AM44" s="61"/>
      <c r="AN44" s="59">
        <v>2.5150319755317702E-2</v>
      </c>
      <c r="AO44" s="59"/>
    </row>
    <row r="45" spans="2:41" s="1" customFormat="1" ht="8.5500000000000007" customHeight="1" x14ac:dyDescent="0.15">
      <c r="B45" s="57" t="s">
        <v>1147</v>
      </c>
      <c r="C45" s="57"/>
      <c r="D45" s="57"/>
      <c r="E45" s="57"/>
      <c r="F45" s="57"/>
      <c r="G45" s="57"/>
      <c r="H45" s="57"/>
      <c r="I45" s="57"/>
      <c r="J45" s="57"/>
      <c r="K45" s="86">
        <v>145757020.19</v>
      </c>
      <c r="L45" s="86"/>
      <c r="M45" s="86"/>
      <c r="N45" s="86"/>
      <c r="O45" s="86"/>
      <c r="P45" s="86"/>
      <c r="Q45" s="86"/>
      <c r="R45" s="86"/>
      <c r="S45" s="86"/>
      <c r="T45" s="86"/>
      <c r="U45" s="86"/>
      <c r="V45" s="59">
        <v>9.6280129251738802E-3</v>
      </c>
      <c r="W45" s="59"/>
      <c r="X45" s="59"/>
      <c r="Y45" s="59"/>
      <c r="Z45" s="59"/>
      <c r="AA45" s="59"/>
      <c r="AB45" s="59"/>
      <c r="AC45" s="59"/>
      <c r="AD45" s="59"/>
      <c r="AE45" s="59"/>
      <c r="AF45" s="61">
        <v>4003</v>
      </c>
      <c r="AG45" s="61"/>
      <c r="AH45" s="61"/>
      <c r="AI45" s="61"/>
      <c r="AJ45" s="61"/>
      <c r="AK45" s="61"/>
      <c r="AL45" s="61"/>
      <c r="AM45" s="61"/>
      <c r="AN45" s="59">
        <v>1.7391039899902701E-2</v>
      </c>
      <c r="AO45" s="59"/>
    </row>
    <row r="46" spans="2:41" s="1" customFormat="1" ht="8.5500000000000007" customHeight="1" x14ac:dyDescent="0.15">
      <c r="B46" s="57" t="s">
        <v>1146</v>
      </c>
      <c r="C46" s="57"/>
      <c r="D46" s="57"/>
      <c r="E46" s="57"/>
      <c r="F46" s="57"/>
      <c r="G46" s="57"/>
      <c r="H46" s="57"/>
      <c r="I46" s="57"/>
      <c r="J46" s="57"/>
      <c r="K46" s="86">
        <v>22508388.91</v>
      </c>
      <c r="L46" s="86"/>
      <c r="M46" s="86"/>
      <c r="N46" s="86"/>
      <c r="O46" s="86"/>
      <c r="P46" s="86"/>
      <c r="Q46" s="86"/>
      <c r="R46" s="86"/>
      <c r="S46" s="86"/>
      <c r="T46" s="86"/>
      <c r="U46" s="86"/>
      <c r="V46" s="59">
        <v>1.48679671872977E-3</v>
      </c>
      <c r="W46" s="59"/>
      <c r="X46" s="59"/>
      <c r="Y46" s="59"/>
      <c r="Z46" s="59"/>
      <c r="AA46" s="59"/>
      <c r="AB46" s="59"/>
      <c r="AC46" s="59"/>
      <c r="AD46" s="59"/>
      <c r="AE46" s="59"/>
      <c r="AF46" s="61">
        <v>873</v>
      </c>
      <c r="AG46" s="61"/>
      <c r="AH46" s="61"/>
      <c r="AI46" s="61"/>
      <c r="AJ46" s="61"/>
      <c r="AK46" s="61"/>
      <c r="AL46" s="61"/>
      <c r="AM46" s="61"/>
      <c r="AN46" s="59">
        <v>3.7927498957319602E-3</v>
      </c>
      <c r="AO46" s="59"/>
    </row>
    <row r="47" spans="2:41" s="1" customFormat="1" ht="8.5500000000000007" customHeight="1" x14ac:dyDescent="0.15">
      <c r="B47" s="57" t="s">
        <v>1145</v>
      </c>
      <c r="C47" s="57"/>
      <c r="D47" s="57"/>
      <c r="E47" s="57"/>
      <c r="F47" s="57"/>
      <c r="G47" s="57"/>
      <c r="H47" s="57"/>
      <c r="I47" s="57"/>
      <c r="J47" s="57"/>
      <c r="K47" s="86">
        <v>12789925.539999999</v>
      </c>
      <c r="L47" s="86"/>
      <c r="M47" s="86"/>
      <c r="N47" s="86"/>
      <c r="O47" s="86"/>
      <c r="P47" s="86"/>
      <c r="Q47" s="86"/>
      <c r="R47" s="86"/>
      <c r="S47" s="86"/>
      <c r="T47" s="86"/>
      <c r="U47" s="86"/>
      <c r="V47" s="59">
        <v>8.4484142342242899E-4</v>
      </c>
      <c r="W47" s="59"/>
      <c r="X47" s="59"/>
      <c r="Y47" s="59"/>
      <c r="Z47" s="59"/>
      <c r="AA47" s="59"/>
      <c r="AB47" s="59"/>
      <c r="AC47" s="59"/>
      <c r="AD47" s="59"/>
      <c r="AE47" s="59"/>
      <c r="AF47" s="61">
        <v>300</v>
      </c>
      <c r="AG47" s="61"/>
      <c r="AH47" s="61"/>
      <c r="AI47" s="61"/>
      <c r="AJ47" s="61"/>
      <c r="AK47" s="61"/>
      <c r="AL47" s="61"/>
      <c r="AM47" s="61"/>
      <c r="AN47" s="59">
        <v>1.30335047963298E-3</v>
      </c>
      <c r="AO47" s="59"/>
    </row>
    <row r="48" spans="2:41" s="1" customFormat="1" ht="8.5500000000000007" customHeight="1" x14ac:dyDescent="0.15">
      <c r="B48" s="57" t="s">
        <v>1144</v>
      </c>
      <c r="C48" s="57"/>
      <c r="D48" s="57"/>
      <c r="E48" s="57"/>
      <c r="F48" s="57"/>
      <c r="G48" s="57"/>
      <c r="H48" s="57"/>
      <c r="I48" s="57"/>
      <c r="J48" s="57"/>
      <c r="K48" s="86">
        <v>11164564.470000001</v>
      </c>
      <c r="L48" s="86"/>
      <c r="M48" s="86"/>
      <c r="N48" s="86"/>
      <c r="O48" s="86"/>
      <c r="P48" s="86"/>
      <c r="Q48" s="86"/>
      <c r="R48" s="86"/>
      <c r="S48" s="86"/>
      <c r="T48" s="86"/>
      <c r="U48" s="86"/>
      <c r="V48" s="59">
        <v>7.3747783043983902E-4</v>
      </c>
      <c r="W48" s="59"/>
      <c r="X48" s="59"/>
      <c r="Y48" s="59"/>
      <c r="Z48" s="59"/>
      <c r="AA48" s="59"/>
      <c r="AB48" s="59"/>
      <c r="AC48" s="59"/>
      <c r="AD48" s="59"/>
      <c r="AE48" s="59"/>
      <c r="AF48" s="61">
        <v>411</v>
      </c>
      <c r="AG48" s="61"/>
      <c r="AH48" s="61"/>
      <c r="AI48" s="61"/>
      <c r="AJ48" s="61"/>
      <c r="AK48" s="61"/>
      <c r="AL48" s="61"/>
      <c r="AM48" s="61"/>
      <c r="AN48" s="59">
        <v>1.78559015709718E-3</v>
      </c>
      <c r="AO48" s="59"/>
    </row>
    <row r="49" spans="2:44" s="1" customFormat="1" ht="8.5500000000000007" customHeight="1" x14ac:dyDescent="0.15">
      <c r="B49" s="57" t="s">
        <v>1259</v>
      </c>
      <c r="C49" s="57"/>
      <c r="D49" s="57"/>
      <c r="E49" s="57"/>
      <c r="F49" s="57"/>
      <c r="G49" s="57"/>
      <c r="H49" s="57"/>
      <c r="I49" s="57"/>
      <c r="J49" s="57"/>
      <c r="K49" s="86">
        <v>36748896.3699999</v>
      </c>
      <c r="L49" s="86"/>
      <c r="M49" s="86"/>
      <c r="N49" s="86"/>
      <c r="O49" s="86"/>
      <c r="P49" s="86"/>
      <c r="Q49" s="86"/>
      <c r="R49" s="86"/>
      <c r="S49" s="86"/>
      <c r="T49" s="86"/>
      <c r="U49" s="86"/>
      <c r="V49" s="59">
        <v>2.4274566588629301E-3</v>
      </c>
      <c r="W49" s="59"/>
      <c r="X49" s="59"/>
      <c r="Y49" s="59"/>
      <c r="Z49" s="59"/>
      <c r="AA49" s="59"/>
      <c r="AB49" s="59"/>
      <c r="AC49" s="59"/>
      <c r="AD49" s="59"/>
      <c r="AE49" s="59"/>
      <c r="AF49" s="61">
        <v>1605</v>
      </c>
      <c r="AG49" s="61"/>
      <c r="AH49" s="61"/>
      <c r="AI49" s="61"/>
      <c r="AJ49" s="61"/>
      <c r="AK49" s="61"/>
      <c r="AL49" s="61"/>
      <c r="AM49" s="61"/>
      <c r="AN49" s="59">
        <v>6.9729250660364199E-3</v>
      </c>
      <c r="AO49" s="59"/>
    </row>
    <row r="50" spans="2:44" s="1" customFormat="1" ht="8.5500000000000007" customHeight="1" x14ac:dyDescent="0.15">
      <c r="B50" s="57" t="s">
        <v>1258</v>
      </c>
      <c r="C50" s="57"/>
      <c r="D50" s="57"/>
      <c r="E50" s="57"/>
      <c r="F50" s="57"/>
      <c r="G50" s="57"/>
      <c r="H50" s="57"/>
      <c r="I50" s="57"/>
      <c r="J50" s="57"/>
      <c r="K50" s="86">
        <v>21100340.57</v>
      </c>
      <c r="L50" s="86"/>
      <c r="M50" s="86"/>
      <c r="N50" s="86"/>
      <c r="O50" s="86"/>
      <c r="P50" s="86"/>
      <c r="Q50" s="86"/>
      <c r="R50" s="86"/>
      <c r="S50" s="86"/>
      <c r="T50" s="86"/>
      <c r="U50" s="86"/>
      <c r="V50" s="59">
        <v>1.3937877672630199E-3</v>
      </c>
      <c r="W50" s="59"/>
      <c r="X50" s="59"/>
      <c r="Y50" s="59"/>
      <c r="Z50" s="59"/>
      <c r="AA50" s="59"/>
      <c r="AB50" s="59"/>
      <c r="AC50" s="59"/>
      <c r="AD50" s="59"/>
      <c r="AE50" s="59"/>
      <c r="AF50" s="61">
        <v>1198</v>
      </c>
      <c r="AG50" s="61"/>
      <c r="AH50" s="61"/>
      <c r="AI50" s="61"/>
      <c r="AJ50" s="61"/>
      <c r="AK50" s="61"/>
      <c r="AL50" s="61"/>
      <c r="AM50" s="61"/>
      <c r="AN50" s="59">
        <v>5.2047129153343502E-3</v>
      </c>
      <c r="AO50" s="59"/>
    </row>
    <row r="51" spans="2:44" s="1" customFormat="1" ht="8.5500000000000007" customHeight="1" x14ac:dyDescent="0.15">
      <c r="B51" s="57" t="s">
        <v>1257</v>
      </c>
      <c r="C51" s="57"/>
      <c r="D51" s="57"/>
      <c r="E51" s="57"/>
      <c r="F51" s="57"/>
      <c r="G51" s="57"/>
      <c r="H51" s="57"/>
      <c r="I51" s="57"/>
      <c r="J51" s="57"/>
      <c r="K51" s="86">
        <v>3726545.71</v>
      </c>
      <c r="L51" s="86"/>
      <c r="M51" s="86"/>
      <c r="N51" s="86"/>
      <c r="O51" s="86"/>
      <c r="P51" s="86"/>
      <c r="Q51" s="86"/>
      <c r="R51" s="86"/>
      <c r="S51" s="86"/>
      <c r="T51" s="86"/>
      <c r="U51" s="86"/>
      <c r="V51" s="59">
        <v>2.46157819468052E-4</v>
      </c>
      <c r="W51" s="59"/>
      <c r="X51" s="59"/>
      <c r="Y51" s="59"/>
      <c r="Z51" s="59"/>
      <c r="AA51" s="59"/>
      <c r="AB51" s="59"/>
      <c r="AC51" s="59"/>
      <c r="AD51" s="59"/>
      <c r="AE51" s="59"/>
      <c r="AF51" s="61">
        <v>173</v>
      </c>
      <c r="AG51" s="61"/>
      <c r="AH51" s="61"/>
      <c r="AI51" s="61"/>
      <c r="AJ51" s="61"/>
      <c r="AK51" s="61"/>
      <c r="AL51" s="61"/>
      <c r="AM51" s="61"/>
      <c r="AN51" s="59">
        <v>7.5159877658834996E-4</v>
      </c>
      <c r="AO51" s="59"/>
    </row>
    <row r="52" spans="2:44" s="1" customFormat="1" ht="8.5500000000000007" customHeight="1" x14ac:dyDescent="0.15">
      <c r="B52" s="57" t="s">
        <v>1256</v>
      </c>
      <c r="C52" s="57"/>
      <c r="D52" s="57"/>
      <c r="E52" s="57"/>
      <c r="F52" s="57"/>
      <c r="G52" s="57"/>
      <c r="H52" s="57"/>
      <c r="I52" s="57"/>
      <c r="J52" s="57"/>
      <c r="K52" s="86">
        <v>1309600.53</v>
      </c>
      <c r="L52" s="86"/>
      <c r="M52" s="86"/>
      <c r="N52" s="86"/>
      <c r="O52" s="86"/>
      <c r="P52" s="86"/>
      <c r="Q52" s="86"/>
      <c r="R52" s="86"/>
      <c r="S52" s="86"/>
      <c r="T52" s="86"/>
      <c r="U52" s="86"/>
      <c r="V52" s="59">
        <v>8.6505959117567105E-5</v>
      </c>
      <c r="W52" s="59"/>
      <c r="X52" s="59"/>
      <c r="Y52" s="59"/>
      <c r="Z52" s="59"/>
      <c r="AA52" s="59"/>
      <c r="AB52" s="59"/>
      <c r="AC52" s="59"/>
      <c r="AD52" s="59"/>
      <c r="AE52" s="59"/>
      <c r="AF52" s="61">
        <v>68</v>
      </c>
      <c r="AG52" s="61"/>
      <c r="AH52" s="61"/>
      <c r="AI52" s="61"/>
      <c r="AJ52" s="61"/>
      <c r="AK52" s="61"/>
      <c r="AL52" s="61"/>
      <c r="AM52" s="61"/>
      <c r="AN52" s="59">
        <v>2.9542610871680802E-4</v>
      </c>
      <c r="AO52" s="59"/>
    </row>
    <row r="53" spans="2:44" s="1" customFormat="1" ht="8.5500000000000007" customHeight="1" x14ac:dyDescent="0.15">
      <c r="B53" s="57" t="s">
        <v>1255</v>
      </c>
      <c r="C53" s="57"/>
      <c r="D53" s="57"/>
      <c r="E53" s="57"/>
      <c r="F53" s="57"/>
      <c r="G53" s="57"/>
      <c r="H53" s="57"/>
      <c r="I53" s="57"/>
      <c r="J53" s="57"/>
      <c r="K53" s="86">
        <v>199305.54</v>
      </c>
      <c r="L53" s="86"/>
      <c r="M53" s="86"/>
      <c r="N53" s="86"/>
      <c r="O53" s="86"/>
      <c r="P53" s="86"/>
      <c r="Q53" s="86"/>
      <c r="R53" s="86"/>
      <c r="S53" s="86"/>
      <c r="T53" s="86"/>
      <c r="U53" s="86"/>
      <c r="V53" s="59">
        <v>1.3165172508860101E-5</v>
      </c>
      <c r="W53" s="59"/>
      <c r="X53" s="59"/>
      <c r="Y53" s="59"/>
      <c r="Z53" s="59"/>
      <c r="AA53" s="59"/>
      <c r="AB53" s="59"/>
      <c r="AC53" s="59"/>
      <c r="AD53" s="59"/>
      <c r="AE53" s="59"/>
      <c r="AF53" s="61">
        <v>24</v>
      </c>
      <c r="AG53" s="61"/>
      <c r="AH53" s="61"/>
      <c r="AI53" s="61"/>
      <c r="AJ53" s="61"/>
      <c r="AK53" s="61"/>
      <c r="AL53" s="61"/>
      <c r="AM53" s="61"/>
      <c r="AN53" s="59">
        <v>1.04268038370638E-4</v>
      </c>
      <c r="AO53" s="59"/>
    </row>
    <row r="54" spans="2:44" s="1" customFormat="1" ht="8.5500000000000007" customHeight="1" x14ac:dyDescent="0.15">
      <c r="B54" s="57" t="s">
        <v>1254</v>
      </c>
      <c r="C54" s="57"/>
      <c r="D54" s="57"/>
      <c r="E54" s="57"/>
      <c r="F54" s="57"/>
      <c r="G54" s="57"/>
      <c r="H54" s="57"/>
      <c r="I54" s="57"/>
      <c r="J54" s="57"/>
      <c r="K54" s="86">
        <v>220936.94</v>
      </c>
      <c r="L54" s="86"/>
      <c r="M54" s="86"/>
      <c r="N54" s="86"/>
      <c r="O54" s="86"/>
      <c r="P54" s="86"/>
      <c r="Q54" s="86"/>
      <c r="R54" s="86"/>
      <c r="S54" s="86"/>
      <c r="T54" s="86"/>
      <c r="U54" s="86"/>
      <c r="V54" s="59">
        <v>1.45940395268475E-5</v>
      </c>
      <c r="W54" s="59"/>
      <c r="X54" s="59"/>
      <c r="Y54" s="59"/>
      <c r="Z54" s="59"/>
      <c r="AA54" s="59"/>
      <c r="AB54" s="59"/>
      <c r="AC54" s="59"/>
      <c r="AD54" s="59"/>
      <c r="AE54" s="59"/>
      <c r="AF54" s="61">
        <v>32</v>
      </c>
      <c r="AG54" s="61"/>
      <c r="AH54" s="61"/>
      <c r="AI54" s="61"/>
      <c r="AJ54" s="61"/>
      <c r="AK54" s="61"/>
      <c r="AL54" s="61"/>
      <c r="AM54" s="61"/>
      <c r="AN54" s="59">
        <v>1.3902405116085099E-4</v>
      </c>
      <c r="AO54" s="59"/>
    </row>
    <row r="55" spans="2:44" s="1" customFormat="1" ht="8.5500000000000007" customHeight="1" x14ac:dyDescent="0.15">
      <c r="B55" s="57" t="s">
        <v>1253</v>
      </c>
      <c r="C55" s="57"/>
      <c r="D55" s="57"/>
      <c r="E55" s="57"/>
      <c r="F55" s="57"/>
      <c r="G55" s="57"/>
      <c r="H55" s="57"/>
      <c r="I55" s="57"/>
      <c r="J55" s="57"/>
      <c r="K55" s="86">
        <v>403972.1</v>
      </c>
      <c r="L55" s="86"/>
      <c r="M55" s="86"/>
      <c r="N55" s="86"/>
      <c r="O55" s="86"/>
      <c r="P55" s="86"/>
      <c r="Q55" s="86"/>
      <c r="R55" s="86"/>
      <c r="S55" s="86"/>
      <c r="T55" s="86"/>
      <c r="U55" s="86"/>
      <c r="V55" s="59">
        <v>2.66844684059786E-5</v>
      </c>
      <c r="W55" s="59"/>
      <c r="X55" s="59"/>
      <c r="Y55" s="59"/>
      <c r="Z55" s="59"/>
      <c r="AA55" s="59"/>
      <c r="AB55" s="59"/>
      <c r="AC55" s="59"/>
      <c r="AD55" s="59"/>
      <c r="AE55" s="59"/>
      <c r="AF55" s="61">
        <v>86</v>
      </c>
      <c r="AG55" s="61"/>
      <c r="AH55" s="61"/>
      <c r="AI55" s="61"/>
      <c r="AJ55" s="61"/>
      <c r="AK55" s="61"/>
      <c r="AL55" s="61"/>
      <c r="AM55" s="61"/>
      <c r="AN55" s="59">
        <v>3.7362713749478701E-4</v>
      </c>
      <c r="AO55" s="59"/>
    </row>
    <row r="56" spans="2:44" s="1" customFormat="1" ht="8.5500000000000007" customHeight="1" x14ac:dyDescent="0.15">
      <c r="B56" s="57" t="s">
        <v>1250</v>
      </c>
      <c r="C56" s="57"/>
      <c r="D56" s="57"/>
      <c r="E56" s="57"/>
      <c r="F56" s="57"/>
      <c r="G56" s="57"/>
      <c r="H56" s="57"/>
      <c r="I56" s="57"/>
      <c r="J56" s="57"/>
      <c r="K56" s="86">
        <v>19597.310000000001</v>
      </c>
      <c r="L56" s="86"/>
      <c r="M56" s="86"/>
      <c r="N56" s="86"/>
      <c r="O56" s="86"/>
      <c r="P56" s="86"/>
      <c r="Q56" s="86"/>
      <c r="R56" s="86"/>
      <c r="S56" s="86"/>
      <c r="T56" s="86"/>
      <c r="U56" s="86"/>
      <c r="V56" s="59">
        <v>1.29450474311758E-6</v>
      </c>
      <c r="W56" s="59"/>
      <c r="X56" s="59"/>
      <c r="Y56" s="59"/>
      <c r="Z56" s="59"/>
      <c r="AA56" s="59"/>
      <c r="AB56" s="59"/>
      <c r="AC56" s="59"/>
      <c r="AD56" s="59"/>
      <c r="AE56" s="59"/>
      <c r="AF56" s="61">
        <v>2</v>
      </c>
      <c r="AG56" s="61"/>
      <c r="AH56" s="61"/>
      <c r="AI56" s="61"/>
      <c r="AJ56" s="61"/>
      <c r="AK56" s="61"/>
      <c r="AL56" s="61"/>
      <c r="AM56" s="61"/>
      <c r="AN56" s="59">
        <v>8.6890031975531801E-6</v>
      </c>
      <c r="AO56" s="59"/>
    </row>
    <row r="57" spans="2:44" s="1" customFormat="1" ht="8.5500000000000007" customHeight="1" x14ac:dyDescent="0.15">
      <c r="B57" s="57" t="s">
        <v>1264</v>
      </c>
      <c r="C57" s="57"/>
      <c r="D57" s="57"/>
      <c r="E57" s="57"/>
      <c r="F57" s="57"/>
      <c r="G57" s="57"/>
      <c r="H57" s="57"/>
      <c r="I57" s="57"/>
      <c r="J57" s="57"/>
      <c r="K57" s="86">
        <v>18648.04</v>
      </c>
      <c r="L57" s="86"/>
      <c r="M57" s="86"/>
      <c r="N57" s="86"/>
      <c r="O57" s="86"/>
      <c r="P57" s="86"/>
      <c r="Q57" s="86"/>
      <c r="R57" s="86"/>
      <c r="S57" s="86"/>
      <c r="T57" s="86"/>
      <c r="U57" s="86"/>
      <c r="V57" s="59">
        <v>1.2318004986320201E-6</v>
      </c>
      <c r="W57" s="59"/>
      <c r="X57" s="59"/>
      <c r="Y57" s="59"/>
      <c r="Z57" s="59"/>
      <c r="AA57" s="59"/>
      <c r="AB57" s="59"/>
      <c r="AC57" s="59"/>
      <c r="AD57" s="59"/>
      <c r="AE57" s="59"/>
      <c r="AF57" s="61">
        <v>2</v>
      </c>
      <c r="AG57" s="61"/>
      <c r="AH57" s="61"/>
      <c r="AI57" s="61"/>
      <c r="AJ57" s="61"/>
      <c r="AK57" s="61"/>
      <c r="AL57" s="61"/>
      <c r="AM57" s="61"/>
      <c r="AN57" s="59">
        <v>8.6890031975531801E-6</v>
      </c>
      <c r="AO57" s="59"/>
    </row>
    <row r="58" spans="2:44" s="1" customFormat="1" ht="8.5500000000000007" customHeight="1" x14ac:dyDescent="0.15">
      <c r="B58" s="57" t="s">
        <v>1252</v>
      </c>
      <c r="C58" s="57"/>
      <c r="D58" s="57"/>
      <c r="E58" s="57"/>
      <c r="F58" s="57"/>
      <c r="G58" s="57"/>
      <c r="H58" s="57"/>
      <c r="I58" s="57"/>
      <c r="J58" s="57"/>
      <c r="K58" s="86">
        <v>21503.63</v>
      </c>
      <c r="L58" s="86"/>
      <c r="M58" s="86"/>
      <c r="N58" s="86"/>
      <c r="O58" s="86"/>
      <c r="P58" s="86"/>
      <c r="Q58" s="86"/>
      <c r="R58" s="86"/>
      <c r="S58" s="86"/>
      <c r="T58" s="86"/>
      <c r="U58" s="86"/>
      <c r="V58" s="59">
        <v>1.42042714174779E-6</v>
      </c>
      <c r="W58" s="59"/>
      <c r="X58" s="59"/>
      <c r="Y58" s="59"/>
      <c r="Z58" s="59"/>
      <c r="AA58" s="59"/>
      <c r="AB58" s="59"/>
      <c r="AC58" s="59"/>
      <c r="AD58" s="59"/>
      <c r="AE58" s="59"/>
      <c r="AF58" s="61">
        <v>6</v>
      </c>
      <c r="AG58" s="61"/>
      <c r="AH58" s="61"/>
      <c r="AI58" s="61"/>
      <c r="AJ58" s="61"/>
      <c r="AK58" s="61"/>
      <c r="AL58" s="61"/>
      <c r="AM58" s="61"/>
      <c r="AN58" s="59">
        <v>2.6067009592659501E-5</v>
      </c>
      <c r="AO58" s="59"/>
    </row>
    <row r="59" spans="2:44" s="1" customFormat="1" ht="8.5500000000000007" customHeight="1" x14ac:dyDescent="0.15">
      <c r="B59" s="57" t="s">
        <v>1251</v>
      </c>
      <c r="C59" s="57"/>
      <c r="D59" s="57"/>
      <c r="E59" s="57"/>
      <c r="F59" s="57"/>
      <c r="G59" s="57"/>
      <c r="H59" s="57"/>
      <c r="I59" s="57"/>
      <c r="J59" s="57"/>
      <c r="K59" s="86">
        <v>127622.37</v>
      </c>
      <c r="L59" s="86"/>
      <c r="M59" s="86"/>
      <c r="N59" s="86"/>
      <c r="O59" s="86"/>
      <c r="P59" s="86"/>
      <c r="Q59" s="86"/>
      <c r="R59" s="86"/>
      <c r="S59" s="86"/>
      <c r="T59" s="86"/>
      <c r="U59" s="86"/>
      <c r="V59" s="59">
        <v>8.4301245065218703E-6</v>
      </c>
      <c r="W59" s="59"/>
      <c r="X59" s="59"/>
      <c r="Y59" s="59"/>
      <c r="Z59" s="59"/>
      <c r="AA59" s="59"/>
      <c r="AB59" s="59"/>
      <c r="AC59" s="59"/>
      <c r="AD59" s="59"/>
      <c r="AE59" s="59"/>
      <c r="AF59" s="61">
        <v>5</v>
      </c>
      <c r="AG59" s="61"/>
      <c r="AH59" s="61"/>
      <c r="AI59" s="61"/>
      <c r="AJ59" s="61"/>
      <c r="AK59" s="61"/>
      <c r="AL59" s="61"/>
      <c r="AM59" s="61"/>
      <c r="AN59" s="59">
        <v>2.17225079938829E-5</v>
      </c>
      <c r="AO59" s="59"/>
    </row>
    <row r="60" spans="2:44" s="1" customFormat="1" ht="10.199999999999999" customHeight="1" x14ac:dyDescent="0.15">
      <c r="B60" s="88"/>
      <c r="C60" s="88"/>
      <c r="D60" s="88"/>
      <c r="E60" s="88"/>
      <c r="F60" s="88"/>
      <c r="G60" s="88"/>
      <c r="H60" s="88"/>
      <c r="I60" s="88"/>
      <c r="J60" s="88"/>
      <c r="K60" s="84">
        <v>15138847581.82</v>
      </c>
      <c r="L60" s="84"/>
      <c r="M60" s="84"/>
      <c r="N60" s="84"/>
      <c r="O60" s="84"/>
      <c r="P60" s="84"/>
      <c r="Q60" s="84"/>
      <c r="R60" s="84"/>
      <c r="S60" s="84"/>
      <c r="T60" s="84"/>
      <c r="U60" s="84"/>
      <c r="V60" s="82">
        <v>1</v>
      </c>
      <c r="W60" s="82"/>
      <c r="X60" s="82"/>
      <c r="Y60" s="82"/>
      <c r="Z60" s="82"/>
      <c r="AA60" s="82"/>
      <c r="AB60" s="82"/>
      <c r="AC60" s="82"/>
      <c r="AD60" s="82"/>
      <c r="AE60" s="82"/>
      <c r="AF60" s="83">
        <v>230176</v>
      </c>
      <c r="AG60" s="83"/>
      <c r="AH60" s="83"/>
      <c r="AI60" s="83"/>
      <c r="AJ60" s="83"/>
      <c r="AK60" s="83"/>
      <c r="AL60" s="83"/>
      <c r="AM60" s="83"/>
      <c r="AN60" s="82">
        <v>1</v>
      </c>
      <c r="AO60" s="82"/>
    </row>
    <row r="61" spans="2:44" s="1" customFormat="1" ht="6.3" customHeight="1" x14ac:dyDescent="0.15"/>
    <row r="62" spans="2:44" s="1" customFormat="1" ht="15.3" customHeight="1" x14ac:dyDescent="0.15">
      <c r="B62" s="54" t="s">
        <v>1263</v>
      </c>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row>
    <row r="63" spans="2:44" s="1" customFormat="1" ht="7.65" customHeight="1" x14ac:dyDescent="0.15"/>
    <row r="64" spans="2:44" s="1" customFormat="1" ht="10.65" customHeight="1" x14ac:dyDescent="0.15">
      <c r="B64" s="52" t="s">
        <v>1142</v>
      </c>
      <c r="C64" s="52"/>
      <c r="D64" s="52"/>
      <c r="E64" s="52"/>
      <c r="F64" s="52"/>
      <c r="G64" s="52"/>
      <c r="H64" s="52"/>
      <c r="I64" s="52"/>
      <c r="J64" s="52"/>
      <c r="K64" s="52"/>
      <c r="L64" s="52" t="s">
        <v>1129</v>
      </c>
      <c r="M64" s="52"/>
      <c r="N64" s="52"/>
      <c r="O64" s="52"/>
      <c r="P64" s="52"/>
      <c r="Q64" s="52"/>
      <c r="R64" s="52"/>
      <c r="S64" s="52"/>
      <c r="T64" s="52"/>
      <c r="U64" s="52"/>
      <c r="V64" s="52" t="s">
        <v>1127</v>
      </c>
      <c r="W64" s="52"/>
      <c r="X64" s="52"/>
      <c r="Y64" s="52"/>
      <c r="Z64" s="52"/>
      <c r="AA64" s="52"/>
      <c r="AB64" s="52"/>
      <c r="AC64" s="52"/>
      <c r="AD64" s="52"/>
      <c r="AE64" s="52"/>
      <c r="AF64" s="52" t="s">
        <v>1128</v>
      </c>
      <c r="AG64" s="52"/>
      <c r="AH64" s="52"/>
      <c r="AI64" s="52"/>
      <c r="AJ64" s="52"/>
      <c r="AK64" s="52" t="s">
        <v>1127</v>
      </c>
      <c r="AL64" s="52"/>
      <c r="AM64" s="52"/>
      <c r="AN64" s="52"/>
      <c r="AO64" s="52"/>
      <c r="AP64" s="52"/>
      <c r="AQ64" s="52"/>
    </row>
    <row r="65" spans="2:43" s="1" customFormat="1" ht="8.5500000000000007" customHeight="1" x14ac:dyDescent="0.15">
      <c r="B65" s="57" t="s">
        <v>1262</v>
      </c>
      <c r="C65" s="57"/>
      <c r="D65" s="57"/>
      <c r="E65" s="57"/>
      <c r="F65" s="57"/>
      <c r="G65" s="57"/>
      <c r="H65" s="57"/>
      <c r="I65" s="57"/>
      <c r="J65" s="57"/>
      <c r="K65" s="57"/>
      <c r="L65" s="86">
        <v>1359981.9</v>
      </c>
      <c r="M65" s="86"/>
      <c r="N65" s="86"/>
      <c r="O65" s="86"/>
      <c r="P65" s="86"/>
      <c r="Q65" s="86"/>
      <c r="R65" s="86"/>
      <c r="S65" s="86"/>
      <c r="T65" s="86"/>
      <c r="U65" s="86"/>
      <c r="V65" s="59">
        <v>8.9833911904442303E-5</v>
      </c>
      <c r="W65" s="59"/>
      <c r="X65" s="59"/>
      <c r="Y65" s="59"/>
      <c r="Z65" s="59"/>
      <c r="AA65" s="59"/>
      <c r="AB65" s="59"/>
      <c r="AC65" s="59"/>
      <c r="AD65" s="59"/>
      <c r="AE65" s="59"/>
      <c r="AF65" s="61">
        <v>825</v>
      </c>
      <c r="AG65" s="61"/>
      <c r="AH65" s="61"/>
      <c r="AI65" s="61"/>
      <c r="AJ65" s="61"/>
      <c r="AK65" s="59">
        <v>3.5842138189906901E-3</v>
      </c>
      <c r="AL65" s="59"/>
      <c r="AM65" s="59"/>
      <c r="AN65" s="59"/>
      <c r="AO65" s="59"/>
      <c r="AP65" s="59"/>
      <c r="AQ65" s="59"/>
    </row>
    <row r="66" spans="2:43" s="1" customFormat="1" ht="8.5500000000000007" customHeight="1" x14ac:dyDescent="0.15">
      <c r="B66" s="57" t="s">
        <v>1260</v>
      </c>
      <c r="C66" s="57"/>
      <c r="D66" s="57"/>
      <c r="E66" s="57"/>
      <c r="F66" s="57"/>
      <c r="G66" s="57"/>
      <c r="H66" s="57"/>
      <c r="I66" s="57"/>
      <c r="J66" s="57"/>
      <c r="K66" s="57"/>
      <c r="L66" s="86">
        <v>157101644.42999899</v>
      </c>
      <c r="M66" s="86"/>
      <c r="N66" s="86"/>
      <c r="O66" s="86"/>
      <c r="P66" s="86"/>
      <c r="Q66" s="86"/>
      <c r="R66" s="86"/>
      <c r="S66" s="86"/>
      <c r="T66" s="86"/>
      <c r="U66" s="86"/>
      <c r="V66" s="59">
        <v>1.03773846444336E-2</v>
      </c>
      <c r="W66" s="59"/>
      <c r="X66" s="59"/>
      <c r="Y66" s="59"/>
      <c r="Z66" s="59"/>
      <c r="AA66" s="59"/>
      <c r="AB66" s="59"/>
      <c r="AC66" s="59"/>
      <c r="AD66" s="59"/>
      <c r="AE66" s="59"/>
      <c r="AF66" s="61">
        <v>6906</v>
      </c>
      <c r="AG66" s="61"/>
      <c r="AH66" s="61"/>
      <c r="AI66" s="61"/>
      <c r="AJ66" s="61"/>
      <c r="AK66" s="59">
        <v>3.00031280411511E-2</v>
      </c>
      <c r="AL66" s="59"/>
      <c r="AM66" s="59"/>
      <c r="AN66" s="59"/>
      <c r="AO66" s="59"/>
      <c r="AP66" s="59"/>
      <c r="AQ66" s="59"/>
    </row>
    <row r="67" spans="2:43" s="1" customFormat="1" ht="8.5500000000000007" customHeight="1" x14ac:dyDescent="0.15">
      <c r="B67" s="57" t="s">
        <v>1139</v>
      </c>
      <c r="C67" s="57"/>
      <c r="D67" s="57"/>
      <c r="E67" s="57"/>
      <c r="F67" s="57"/>
      <c r="G67" s="57"/>
      <c r="H67" s="57"/>
      <c r="I67" s="57"/>
      <c r="J67" s="57"/>
      <c r="K67" s="57"/>
      <c r="L67" s="86">
        <v>186613969.90000001</v>
      </c>
      <c r="M67" s="86"/>
      <c r="N67" s="86"/>
      <c r="O67" s="86"/>
      <c r="P67" s="86"/>
      <c r="Q67" s="86"/>
      <c r="R67" s="86"/>
      <c r="S67" s="86"/>
      <c r="T67" s="86"/>
      <c r="U67" s="86"/>
      <c r="V67" s="59">
        <v>1.23268279762656E-2</v>
      </c>
      <c r="W67" s="59"/>
      <c r="X67" s="59"/>
      <c r="Y67" s="59"/>
      <c r="Z67" s="59"/>
      <c r="AA67" s="59"/>
      <c r="AB67" s="59"/>
      <c r="AC67" s="59"/>
      <c r="AD67" s="59"/>
      <c r="AE67" s="59"/>
      <c r="AF67" s="61">
        <v>8006</v>
      </c>
      <c r="AG67" s="61"/>
      <c r="AH67" s="61"/>
      <c r="AI67" s="61"/>
      <c r="AJ67" s="61"/>
      <c r="AK67" s="59">
        <v>3.4782079799805403E-2</v>
      </c>
      <c r="AL67" s="59"/>
      <c r="AM67" s="59"/>
      <c r="AN67" s="59"/>
      <c r="AO67" s="59"/>
      <c r="AP67" s="59"/>
      <c r="AQ67" s="59"/>
    </row>
    <row r="68" spans="2:43" s="1" customFormat="1" ht="8.5500000000000007" customHeight="1" x14ac:dyDescent="0.15">
      <c r="B68" s="57" t="s">
        <v>1138</v>
      </c>
      <c r="C68" s="57"/>
      <c r="D68" s="57"/>
      <c r="E68" s="57"/>
      <c r="F68" s="57"/>
      <c r="G68" s="57"/>
      <c r="H68" s="57"/>
      <c r="I68" s="57"/>
      <c r="J68" s="57"/>
      <c r="K68" s="57"/>
      <c r="L68" s="86">
        <v>260837675.72000101</v>
      </c>
      <c r="M68" s="86"/>
      <c r="N68" s="86"/>
      <c r="O68" s="86"/>
      <c r="P68" s="86"/>
      <c r="Q68" s="86"/>
      <c r="R68" s="86"/>
      <c r="S68" s="86"/>
      <c r="T68" s="86"/>
      <c r="U68" s="86"/>
      <c r="V68" s="59">
        <v>1.72296916466242E-2</v>
      </c>
      <c r="W68" s="59"/>
      <c r="X68" s="59"/>
      <c r="Y68" s="59"/>
      <c r="Z68" s="59"/>
      <c r="AA68" s="59"/>
      <c r="AB68" s="59"/>
      <c r="AC68" s="59"/>
      <c r="AD68" s="59"/>
      <c r="AE68" s="59"/>
      <c r="AF68" s="61">
        <v>10523</v>
      </c>
      <c r="AG68" s="61"/>
      <c r="AH68" s="61"/>
      <c r="AI68" s="61"/>
      <c r="AJ68" s="61"/>
      <c r="AK68" s="59">
        <v>4.5717190323926002E-2</v>
      </c>
      <c r="AL68" s="59"/>
      <c r="AM68" s="59"/>
      <c r="AN68" s="59"/>
      <c r="AO68" s="59"/>
      <c r="AP68" s="59"/>
      <c r="AQ68" s="59"/>
    </row>
    <row r="69" spans="2:43" s="1" customFormat="1" ht="8.5500000000000007" customHeight="1" x14ac:dyDescent="0.15">
      <c r="B69" s="57" t="s">
        <v>1137</v>
      </c>
      <c r="C69" s="57"/>
      <c r="D69" s="57"/>
      <c r="E69" s="57"/>
      <c r="F69" s="57"/>
      <c r="G69" s="57"/>
      <c r="H69" s="57"/>
      <c r="I69" s="57"/>
      <c r="J69" s="57"/>
      <c r="K69" s="57"/>
      <c r="L69" s="86">
        <v>246926244.59999999</v>
      </c>
      <c r="M69" s="86"/>
      <c r="N69" s="86"/>
      <c r="O69" s="86"/>
      <c r="P69" s="86"/>
      <c r="Q69" s="86"/>
      <c r="R69" s="86"/>
      <c r="S69" s="86"/>
      <c r="T69" s="86"/>
      <c r="U69" s="86"/>
      <c r="V69" s="59">
        <v>1.6310768918535699E-2</v>
      </c>
      <c r="W69" s="59"/>
      <c r="X69" s="59"/>
      <c r="Y69" s="59"/>
      <c r="Z69" s="59"/>
      <c r="AA69" s="59"/>
      <c r="AB69" s="59"/>
      <c r="AC69" s="59"/>
      <c r="AD69" s="59"/>
      <c r="AE69" s="59"/>
      <c r="AF69" s="61">
        <v>7925</v>
      </c>
      <c r="AG69" s="61"/>
      <c r="AH69" s="61"/>
      <c r="AI69" s="61"/>
      <c r="AJ69" s="61"/>
      <c r="AK69" s="59">
        <v>3.44301751703045E-2</v>
      </c>
      <c r="AL69" s="59"/>
      <c r="AM69" s="59"/>
      <c r="AN69" s="59"/>
      <c r="AO69" s="59"/>
      <c r="AP69" s="59"/>
      <c r="AQ69" s="59"/>
    </row>
    <row r="70" spans="2:43" s="1" customFormat="1" ht="8.5500000000000007" customHeight="1" x14ac:dyDescent="0.15">
      <c r="B70" s="57" t="s">
        <v>1136</v>
      </c>
      <c r="C70" s="57"/>
      <c r="D70" s="57"/>
      <c r="E70" s="57"/>
      <c r="F70" s="57"/>
      <c r="G70" s="57"/>
      <c r="H70" s="57"/>
      <c r="I70" s="57"/>
      <c r="J70" s="57"/>
      <c r="K70" s="57"/>
      <c r="L70" s="86">
        <v>291551684.66000003</v>
      </c>
      <c r="M70" s="86"/>
      <c r="N70" s="86"/>
      <c r="O70" s="86"/>
      <c r="P70" s="86"/>
      <c r="Q70" s="86"/>
      <c r="R70" s="86"/>
      <c r="S70" s="86"/>
      <c r="T70" s="86"/>
      <c r="U70" s="86"/>
      <c r="V70" s="59">
        <v>1.9258512451774699E-2</v>
      </c>
      <c r="W70" s="59"/>
      <c r="X70" s="59"/>
      <c r="Y70" s="59"/>
      <c r="Z70" s="59"/>
      <c r="AA70" s="59"/>
      <c r="AB70" s="59"/>
      <c r="AC70" s="59"/>
      <c r="AD70" s="59"/>
      <c r="AE70" s="59"/>
      <c r="AF70" s="61">
        <v>9942</v>
      </c>
      <c r="AG70" s="61"/>
      <c r="AH70" s="61"/>
      <c r="AI70" s="61"/>
      <c r="AJ70" s="61"/>
      <c r="AK70" s="59">
        <v>4.31930348950368E-2</v>
      </c>
      <c r="AL70" s="59"/>
      <c r="AM70" s="59"/>
      <c r="AN70" s="59"/>
      <c r="AO70" s="59"/>
      <c r="AP70" s="59"/>
      <c r="AQ70" s="59"/>
    </row>
    <row r="71" spans="2:43" s="1" customFormat="1" ht="8.5500000000000007" customHeight="1" x14ac:dyDescent="0.15">
      <c r="B71" s="57" t="s">
        <v>1135</v>
      </c>
      <c r="C71" s="57"/>
      <c r="D71" s="57"/>
      <c r="E71" s="57"/>
      <c r="F71" s="57"/>
      <c r="G71" s="57"/>
      <c r="H71" s="57"/>
      <c r="I71" s="57"/>
      <c r="J71" s="57"/>
      <c r="K71" s="57"/>
      <c r="L71" s="86">
        <v>505050302.55999899</v>
      </c>
      <c r="M71" s="86"/>
      <c r="N71" s="86"/>
      <c r="O71" s="86"/>
      <c r="P71" s="86"/>
      <c r="Q71" s="86"/>
      <c r="R71" s="86"/>
      <c r="S71" s="86"/>
      <c r="T71" s="86"/>
      <c r="U71" s="86"/>
      <c r="V71" s="59">
        <v>3.3361211930457997E-2</v>
      </c>
      <c r="W71" s="59"/>
      <c r="X71" s="59"/>
      <c r="Y71" s="59"/>
      <c r="Z71" s="59"/>
      <c r="AA71" s="59"/>
      <c r="AB71" s="59"/>
      <c r="AC71" s="59"/>
      <c r="AD71" s="59"/>
      <c r="AE71" s="59"/>
      <c r="AF71" s="61">
        <v>14763</v>
      </c>
      <c r="AG71" s="61"/>
      <c r="AH71" s="61"/>
      <c r="AI71" s="61"/>
      <c r="AJ71" s="61"/>
      <c r="AK71" s="59">
        <v>6.4137877102738799E-2</v>
      </c>
      <c r="AL71" s="59"/>
      <c r="AM71" s="59"/>
      <c r="AN71" s="59"/>
      <c r="AO71" s="59"/>
      <c r="AP71" s="59"/>
      <c r="AQ71" s="59"/>
    </row>
    <row r="72" spans="2:43" s="1" customFormat="1" ht="8.5500000000000007" customHeight="1" x14ac:dyDescent="0.15">
      <c r="B72" s="57" t="s">
        <v>1133</v>
      </c>
      <c r="C72" s="57"/>
      <c r="D72" s="57"/>
      <c r="E72" s="57"/>
      <c r="F72" s="57"/>
      <c r="G72" s="57"/>
      <c r="H72" s="57"/>
      <c r="I72" s="57"/>
      <c r="J72" s="57"/>
      <c r="K72" s="57"/>
      <c r="L72" s="86">
        <v>358209061.67000002</v>
      </c>
      <c r="M72" s="86"/>
      <c r="N72" s="86"/>
      <c r="O72" s="86"/>
      <c r="P72" s="86"/>
      <c r="Q72" s="86"/>
      <c r="R72" s="86"/>
      <c r="S72" s="86"/>
      <c r="T72" s="86"/>
      <c r="U72" s="86"/>
      <c r="V72" s="59">
        <v>2.3661580561796999E-2</v>
      </c>
      <c r="W72" s="59"/>
      <c r="X72" s="59"/>
      <c r="Y72" s="59"/>
      <c r="Z72" s="59"/>
      <c r="AA72" s="59"/>
      <c r="AB72" s="59"/>
      <c r="AC72" s="59"/>
      <c r="AD72" s="59"/>
      <c r="AE72" s="59"/>
      <c r="AF72" s="61">
        <v>9263</v>
      </c>
      <c r="AG72" s="61"/>
      <c r="AH72" s="61"/>
      <c r="AI72" s="61"/>
      <c r="AJ72" s="61"/>
      <c r="AK72" s="59">
        <v>4.0243118309467502E-2</v>
      </c>
      <c r="AL72" s="59"/>
      <c r="AM72" s="59"/>
      <c r="AN72" s="59"/>
      <c r="AO72" s="59"/>
      <c r="AP72" s="59"/>
      <c r="AQ72" s="59"/>
    </row>
    <row r="73" spans="2:43" s="1" customFormat="1" ht="8.5500000000000007" customHeight="1" x14ac:dyDescent="0.15">
      <c r="B73" s="57" t="s">
        <v>1134</v>
      </c>
      <c r="C73" s="57"/>
      <c r="D73" s="57"/>
      <c r="E73" s="57"/>
      <c r="F73" s="57"/>
      <c r="G73" s="57"/>
      <c r="H73" s="57"/>
      <c r="I73" s="57"/>
      <c r="J73" s="57"/>
      <c r="K73" s="57"/>
      <c r="L73" s="86">
        <v>464988740.13</v>
      </c>
      <c r="M73" s="86"/>
      <c r="N73" s="86"/>
      <c r="O73" s="86"/>
      <c r="P73" s="86"/>
      <c r="Q73" s="86"/>
      <c r="R73" s="86"/>
      <c r="S73" s="86"/>
      <c r="T73" s="86"/>
      <c r="U73" s="86"/>
      <c r="V73" s="59">
        <v>3.0714936365988401E-2</v>
      </c>
      <c r="W73" s="59"/>
      <c r="X73" s="59"/>
      <c r="Y73" s="59"/>
      <c r="Z73" s="59"/>
      <c r="AA73" s="59"/>
      <c r="AB73" s="59"/>
      <c r="AC73" s="59"/>
      <c r="AD73" s="59"/>
      <c r="AE73" s="59"/>
      <c r="AF73" s="61">
        <v>10415</v>
      </c>
      <c r="AG73" s="61"/>
      <c r="AH73" s="61"/>
      <c r="AI73" s="61"/>
      <c r="AJ73" s="61"/>
      <c r="AK73" s="59">
        <v>4.5247984151258198E-2</v>
      </c>
      <c r="AL73" s="59"/>
      <c r="AM73" s="59"/>
      <c r="AN73" s="59"/>
      <c r="AO73" s="59"/>
      <c r="AP73" s="59"/>
      <c r="AQ73" s="59"/>
    </row>
    <row r="74" spans="2:43" s="1" customFormat="1" ht="8.5500000000000007" customHeight="1" x14ac:dyDescent="0.15">
      <c r="B74" s="57" t="s">
        <v>1153</v>
      </c>
      <c r="C74" s="57"/>
      <c r="D74" s="57"/>
      <c r="E74" s="57"/>
      <c r="F74" s="57"/>
      <c r="G74" s="57"/>
      <c r="H74" s="57"/>
      <c r="I74" s="57"/>
      <c r="J74" s="57"/>
      <c r="K74" s="57"/>
      <c r="L74" s="86">
        <v>498465629.36000001</v>
      </c>
      <c r="M74" s="86"/>
      <c r="N74" s="86"/>
      <c r="O74" s="86"/>
      <c r="P74" s="86"/>
      <c r="Q74" s="86"/>
      <c r="R74" s="86"/>
      <c r="S74" s="86"/>
      <c r="T74" s="86"/>
      <c r="U74" s="86"/>
      <c r="V74" s="59">
        <v>3.2926259853398497E-2</v>
      </c>
      <c r="W74" s="59"/>
      <c r="X74" s="59"/>
      <c r="Y74" s="59"/>
      <c r="Z74" s="59"/>
      <c r="AA74" s="59"/>
      <c r="AB74" s="59"/>
      <c r="AC74" s="59"/>
      <c r="AD74" s="59"/>
      <c r="AE74" s="59"/>
      <c r="AF74" s="61">
        <v>9554</v>
      </c>
      <c r="AG74" s="61"/>
      <c r="AH74" s="61"/>
      <c r="AI74" s="61"/>
      <c r="AJ74" s="61"/>
      <c r="AK74" s="59">
        <v>4.1507368274711499E-2</v>
      </c>
      <c r="AL74" s="59"/>
      <c r="AM74" s="59"/>
      <c r="AN74" s="59"/>
      <c r="AO74" s="59"/>
      <c r="AP74" s="59"/>
      <c r="AQ74" s="59"/>
    </row>
    <row r="75" spans="2:43" s="1" customFormat="1" ht="8.5500000000000007" customHeight="1" x14ac:dyDescent="0.15">
      <c r="B75" s="57" t="s">
        <v>1152</v>
      </c>
      <c r="C75" s="57"/>
      <c r="D75" s="57"/>
      <c r="E75" s="57"/>
      <c r="F75" s="57"/>
      <c r="G75" s="57"/>
      <c r="H75" s="57"/>
      <c r="I75" s="57"/>
      <c r="J75" s="57"/>
      <c r="K75" s="57"/>
      <c r="L75" s="86">
        <v>519348335.33000201</v>
      </c>
      <c r="M75" s="86"/>
      <c r="N75" s="86"/>
      <c r="O75" s="86"/>
      <c r="P75" s="86"/>
      <c r="Q75" s="86"/>
      <c r="R75" s="86"/>
      <c r="S75" s="86"/>
      <c r="T75" s="86"/>
      <c r="U75" s="86"/>
      <c r="V75" s="59">
        <v>3.4305671717950202E-2</v>
      </c>
      <c r="W75" s="59"/>
      <c r="X75" s="59"/>
      <c r="Y75" s="59"/>
      <c r="Z75" s="59"/>
      <c r="AA75" s="59"/>
      <c r="AB75" s="59"/>
      <c r="AC75" s="59"/>
      <c r="AD75" s="59"/>
      <c r="AE75" s="59"/>
      <c r="AF75" s="61">
        <v>9429</v>
      </c>
      <c r="AG75" s="61"/>
      <c r="AH75" s="61"/>
      <c r="AI75" s="61"/>
      <c r="AJ75" s="61"/>
      <c r="AK75" s="59">
        <v>4.0964305574864503E-2</v>
      </c>
      <c r="AL75" s="59"/>
      <c r="AM75" s="59"/>
      <c r="AN75" s="59"/>
      <c r="AO75" s="59"/>
      <c r="AP75" s="59"/>
      <c r="AQ75" s="59"/>
    </row>
    <row r="76" spans="2:43" s="1" customFormat="1" ht="8.5500000000000007" customHeight="1" x14ac:dyDescent="0.15">
      <c r="B76" s="57" t="s">
        <v>1151</v>
      </c>
      <c r="C76" s="57"/>
      <c r="D76" s="57"/>
      <c r="E76" s="57"/>
      <c r="F76" s="57"/>
      <c r="G76" s="57"/>
      <c r="H76" s="57"/>
      <c r="I76" s="57"/>
      <c r="J76" s="57"/>
      <c r="K76" s="57"/>
      <c r="L76" s="86">
        <v>836285088.53000104</v>
      </c>
      <c r="M76" s="86"/>
      <c r="N76" s="86"/>
      <c r="O76" s="86"/>
      <c r="P76" s="86"/>
      <c r="Q76" s="86"/>
      <c r="R76" s="86"/>
      <c r="S76" s="86"/>
      <c r="T76" s="86"/>
      <c r="U76" s="86"/>
      <c r="V76" s="59">
        <v>5.5241000611848501E-2</v>
      </c>
      <c r="W76" s="59"/>
      <c r="X76" s="59"/>
      <c r="Y76" s="59"/>
      <c r="Z76" s="59"/>
      <c r="AA76" s="59"/>
      <c r="AB76" s="59"/>
      <c r="AC76" s="59"/>
      <c r="AD76" s="59"/>
      <c r="AE76" s="59"/>
      <c r="AF76" s="61">
        <v>14059</v>
      </c>
      <c r="AG76" s="61"/>
      <c r="AH76" s="61"/>
      <c r="AI76" s="61"/>
      <c r="AJ76" s="61"/>
      <c r="AK76" s="59">
        <v>6.1079347977200098E-2</v>
      </c>
      <c r="AL76" s="59"/>
      <c r="AM76" s="59"/>
      <c r="AN76" s="59"/>
      <c r="AO76" s="59"/>
      <c r="AP76" s="59"/>
      <c r="AQ76" s="59"/>
    </row>
    <row r="77" spans="2:43" s="1" customFormat="1" ht="8.5500000000000007" customHeight="1" x14ac:dyDescent="0.15">
      <c r="B77" s="57" t="s">
        <v>1150</v>
      </c>
      <c r="C77" s="57"/>
      <c r="D77" s="57"/>
      <c r="E77" s="57"/>
      <c r="F77" s="57"/>
      <c r="G77" s="57"/>
      <c r="H77" s="57"/>
      <c r="I77" s="57"/>
      <c r="J77" s="57"/>
      <c r="K77" s="57"/>
      <c r="L77" s="86">
        <v>573968128.44999897</v>
      </c>
      <c r="M77" s="86"/>
      <c r="N77" s="86"/>
      <c r="O77" s="86"/>
      <c r="P77" s="86"/>
      <c r="Q77" s="86"/>
      <c r="R77" s="86"/>
      <c r="S77" s="86"/>
      <c r="T77" s="86"/>
      <c r="U77" s="86"/>
      <c r="V77" s="59">
        <v>3.7913594502349601E-2</v>
      </c>
      <c r="W77" s="59"/>
      <c r="X77" s="59"/>
      <c r="Y77" s="59"/>
      <c r="Z77" s="59"/>
      <c r="AA77" s="59"/>
      <c r="AB77" s="59"/>
      <c r="AC77" s="59"/>
      <c r="AD77" s="59"/>
      <c r="AE77" s="59"/>
      <c r="AF77" s="61">
        <v>9257</v>
      </c>
      <c r="AG77" s="61"/>
      <c r="AH77" s="61"/>
      <c r="AI77" s="61"/>
      <c r="AJ77" s="61"/>
      <c r="AK77" s="59">
        <v>4.0217051299874899E-2</v>
      </c>
      <c r="AL77" s="59"/>
      <c r="AM77" s="59"/>
      <c r="AN77" s="59"/>
      <c r="AO77" s="59"/>
      <c r="AP77" s="59"/>
      <c r="AQ77" s="59"/>
    </row>
    <row r="78" spans="2:43" s="1" customFormat="1" ht="8.5500000000000007" customHeight="1" x14ac:dyDescent="0.15">
      <c r="B78" s="57" t="s">
        <v>1149</v>
      </c>
      <c r="C78" s="57"/>
      <c r="D78" s="57"/>
      <c r="E78" s="57"/>
      <c r="F78" s="57"/>
      <c r="G78" s="57"/>
      <c r="H78" s="57"/>
      <c r="I78" s="57"/>
      <c r="J78" s="57"/>
      <c r="K78" s="57"/>
      <c r="L78" s="86">
        <v>767698815.94999695</v>
      </c>
      <c r="M78" s="86"/>
      <c r="N78" s="86"/>
      <c r="O78" s="86"/>
      <c r="P78" s="86"/>
      <c r="Q78" s="86"/>
      <c r="R78" s="86"/>
      <c r="S78" s="86"/>
      <c r="T78" s="86"/>
      <c r="U78" s="86"/>
      <c r="V78" s="59">
        <v>5.0710518868814898E-2</v>
      </c>
      <c r="W78" s="59"/>
      <c r="X78" s="59"/>
      <c r="Y78" s="59"/>
      <c r="Z78" s="59"/>
      <c r="AA78" s="59"/>
      <c r="AB78" s="59"/>
      <c r="AC78" s="59"/>
      <c r="AD78" s="59"/>
      <c r="AE78" s="59"/>
      <c r="AF78" s="61">
        <v>10982</v>
      </c>
      <c r="AG78" s="61"/>
      <c r="AH78" s="61"/>
      <c r="AI78" s="61"/>
      <c r="AJ78" s="61"/>
      <c r="AK78" s="59">
        <v>4.7711316557764498E-2</v>
      </c>
      <c r="AL78" s="59"/>
      <c r="AM78" s="59"/>
      <c r="AN78" s="59"/>
      <c r="AO78" s="59"/>
      <c r="AP78" s="59"/>
      <c r="AQ78" s="59"/>
    </row>
    <row r="79" spans="2:43" s="1" customFormat="1" ht="8.5500000000000007" customHeight="1" x14ac:dyDescent="0.15">
      <c r="B79" s="57" t="s">
        <v>1148</v>
      </c>
      <c r="C79" s="57"/>
      <c r="D79" s="57"/>
      <c r="E79" s="57"/>
      <c r="F79" s="57"/>
      <c r="G79" s="57"/>
      <c r="H79" s="57"/>
      <c r="I79" s="57"/>
      <c r="J79" s="57"/>
      <c r="K79" s="57"/>
      <c r="L79" s="86">
        <v>680026018.94000101</v>
      </c>
      <c r="M79" s="86"/>
      <c r="N79" s="86"/>
      <c r="O79" s="86"/>
      <c r="P79" s="86"/>
      <c r="Q79" s="86"/>
      <c r="R79" s="86"/>
      <c r="S79" s="86"/>
      <c r="T79" s="86"/>
      <c r="U79" s="86"/>
      <c r="V79" s="59">
        <v>4.4919272438982201E-2</v>
      </c>
      <c r="W79" s="59"/>
      <c r="X79" s="59"/>
      <c r="Y79" s="59"/>
      <c r="Z79" s="59"/>
      <c r="AA79" s="59"/>
      <c r="AB79" s="59"/>
      <c r="AC79" s="59"/>
      <c r="AD79" s="59"/>
      <c r="AE79" s="59"/>
      <c r="AF79" s="61">
        <v>9390</v>
      </c>
      <c r="AG79" s="61"/>
      <c r="AH79" s="61"/>
      <c r="AI79" s="61"/>
      <c r="AJ79" s="61"/>
      <c r="AK79" s="59">
        <v>4.0794870012512197E-2</v>
      </c>
      <c r="AL79" s="59"/>
      <c r="AM79" s="59"/>
      <c r="AN79" s="59"/>
      <c r="AO79" s="59"/>
      <c r="AP79" s="59"/>
      <c r="AQ79" s="59"/>
    </row>
    <row r="80" spans="2:43" s="1" customFormat="1" ht="8.5500000000000007" customHeight="1" x14ac:dyDescent="0.15">
      <c r="B80" s="57" t="s">
        <v>1147</v>
      </c>
      <c r="C80" s="57"/>
      <c r="D80" s="57"/>
      <c r="E80" s="57"/>
      <c r="F80" s="57"/>
      <c r="G80" s="57"/>
      <c r="H80" s="57"/>
      <c r="I80" s="57"/>
      <c r="J80" s="57"/>
      <c r="K80" s="57"/>
      <c r="L80" s="86">
        <v>768605387.45999706</v>
      </c>
      <c r="M80" s="86"/>
      <c r="N80" s="86"/>
      <c r="O80" s="86"/>
      <c r="P80" s="86"/>
      <c r="Q80" s="86"/>
      <c r="R80" s="86"/>
      <c r="S80" s="86"/>
      <c r="T80" s="86"/>
      <c r="U80" s="86"/>
      <c r="V80" s="59">
        <v>5.07704026548891E-2</v>
      </c>
      <c r="W80" s="59"/>
      <c r="X80" s="59"/>
      <c r="Y80" s="59"/>
      <c r="Z80" s="59"/>
      <c r="AA80" s="59"/>
      <c r="AB80" s="59"/>
      <c r="AC80" s="59"/>
      <c r="AD80" s="59"/>
      <c r="AE80" s="59"/>
      <c r="AF80" s="61">
        <v>10013</v>
      </c>
      <c r="AG80" s="61"/>
      <c r="AH80" s="61"/>
      <c r="AI80" s="61"/>
      <c r="AJ80" s="61"/>
      <c r="AK80" s="59">
        <v>4.3501494508550002E-2</v>
      </c>
      <c r="AL80" s="59"/>
      <c r="AM80" s="59"/>
      <c r="AN80" s="59"/>
      <c r="AO80" s="59"/>
      <c r="AP80" s="59"/>
      <c r="AQ80" s="59"/>
    </row>
    <row r="81" spans="2:43" s="1" customFormat="1" ht="8.5500000000000007" customHeight="1" x14ac:dyDescent="0.15">
      <c r="B81" s="57" t="s">
        <v>1146</v>
      </c>
      <c r="C81" s="57"/>
      <c r="D81" s="57"/>
      <c r="E81" s="57"/>
      <c r="F81" s="57"/>
      <c r="G81" s="57"/>
      <c r="H81" s="57"/>
      <c r="I81" s="57"/>
      <c r="J81" s="57"/>
      <c r="K81" s="57"/>
      <c r="L81" s="86">
        <v>1375146769.3800099</v>
      </c>
      <c r="M81" s="86"/>
      <c r="N81" s="86"/>
      <c r="O81" s="86"/>
      <c r="P81" s="86"/>
      <c r="Q81" s="86"/>
      <c r="R81" s="86"/>
      <c r="S81" s="86"/>
      <c r="T81" s="86"/>
      <c r="U81" s="86"/>
      <c r="V81" s="59">
        <v>9.0835630780205207E-2</v>
      </c>
      <c r="W81" s="59"/>
      <c r="X81" s="59"/>
      <c r="Y81" s="59"/>
      <c r="Z81" s="59"/>
      <c r="AA81" s="59"/>
      <c r="AB81" s="59"/>
      <c r="AC81" s="59"/>
      <c r="AD81" s="59"/>
      <c r="AE81" s="59"/>
      <c r="AF81" s="61">
        <v>16607</v>
      </c>
      <c r="AG81" s="61"/>
      <c r="AH81" s="61"/>
      <c r="AI81" s="61"/>
      <c r="AJ81" s="61"/>
      <c r="AK81" s="59">
        <v>7.21491380508828E-2</v>
      </c>
      <c r="AL81" s="59"/>
      <c r="AM81" s="59"/>
      <c r="AN81" s="59"/>
      <c r="AO81" s="59"/>
      <c r="AP81" s="59"/>
      <c r="AQ81" s="59"/>
    </row>
    <row r="82" spans="2:43" s="1" customFormat="1" ht="8.5500000000000007" customHeight="1" x14ac:dyDescent="0.15">
      <c r="B82" s="57" t="s">
        <v>1145</v>
      </c>
      <c r="C82" s="57"/>
      <c r="D82" s="57"/>
      <c r="E82" s="57"/>
      <c r="F82" s="57"/>
      <c r="G82" s="57"/>
      <c r="H82" s="57"/>
      <c r="I82" s="57"/>
      <c r="J82" s="57"/>
      <c r="K82" s="57"/>
      <c r="L82" s="86">
        <v>935579917.930004</v>
      </c>
      <c r="M82" s="86"/>
      <c r="N82" s="86"/>
      <c r="O82" s="86"/>
      <c r="P82" s="86"/>
      <c r="Q82" s="86"/>
      <c r="R82" s="86"/>
      <c r="S82" s="86"/>
      <c r="T82" s="86"/>
      <c r="U82" s="86"/>
      <c r="V82" s="59">
        <v>6.1799943019013197E-2</v>
      </c>
      <c r="W82" s="59"/>
      <c r="X82" s="59"/>
      <c r="Y82" s="59"/>
      <c r="Z82" s="59"/>
      <c r="AA82" s="59"/>
      <c r="AB82" s="59"/>
      <c r="AC82" s="59"/>
      <c r="AD82" s="59"/>
      <c r="AE82" s="59"/>
      <c r="AF82" s="61">
        <v>11116</v>
      </c>
      <c r="AG82" s="61"/>
      <c r="AH82" s="61"/>
      <c r="AI82" s="61"/>
      <c r="AJ82" s="61"/>
      <c r="AK82" s="59">
        <v>4.8293479772000603E-2</v>
      </c>
      <c r="AL82" s="59"/>
      <c r="AM82" s="59"/>
      <c r="AN82" s="59"/>
      <c r="AO82" s="59"/>
      <c r="AP82" s="59"/>
      <c r="AQ82" s="59"/>
    </row>
    <row r="83" spans="2:43" s="1" customFormat="1" ht="8.5500000000000007" customHeight="1" x14ac:dyDescent="0.15">
      <c r="B83" s="57" t="s">
        <v>1144</v>
      </c>
      <c r="C83" s="57"/>
      <c r="D83" s="57"/>
      <c r="E83" s="57"/>
      <c r="F83" s="57"/>
      <c r="G83" s="57"/>
      <c r="H83" s="57"/>
      <c r="I83" s="57"/>
      <c r="J83" s="57"/>
      <c r="K83" s="57"/>
      <c r="L83" s="86">
        <v>1066374239.14</v>
      </c>
      <c r="M83" s="86"/>
      <c r="N83" s="86"/>
      <c r="O83" s="86"/>
      <c r="P83" s="86"/>
      <c r="Q83" s="86"/>
      <c r="R83" s="86"/>
      <c r="S83" s="86"/>
      <c r="T83" s="86"/>
      <c r="U83" s="86"/>
      <c r="V83" s="59">
        <v>7.0439591479908498E-2</v>
      </c>
      <c r="W83" s="59"/>
      <c r="X83" s="59"/>
      <c r="Y83" s="59"/>
      <c r="Z83" s="59"/>
      <c r="AA83" s="59"/>
      <c r="AB83" s="59"/>
      <c r="AC83" s="59"/>
      <c r="AD83" s="59"/>
      <c r="AE83" s="59"/>
      <c r="AF83" s="61">
        <v>11189</v>
      </c>
      <c r="AG83" s="61"/>
      <c r="AH83" s="61"/>
      <c r="AI83" s="61"/>
      <c r="AJ83" s="61"/>
      <c r="AK83" s="59">
        <v>4.8610628388711302E-2</v>
      </c>
      <c r="AL83" s="59"/>
      <c r="AM83" s="59"/>
      <c r="AN83" s="59"/>
      <c r="AO83" s="59"/>
      <c r="AP83" s="59"/>
      <c r="AQ83" s="59"/>
    </row>
    <row r="84" spans="2:43" s="1" customFormat="1" ht="8.5500000000000007" customHeight="1" x14ac:dyDescent="0.15">
      <c r="B84" s="57" t="s">
        <v>1259</v>
      </c>
      <c r="C84" s="57"/>
      <c r="D84" s="57"/>
      <c r="E84" s="57"/>
      <c r="F84" s="57"/>
      <c r="G84" s="57"/>
      <c r="H84" s="57"/>
      <c r="I84" s="57"/>
      <c r="J84" s="57"/>
      <c r="K84" s="57"/>
      <c r="L84" s="86">
        <v>622609590.55999994</v>
      </c>
      <c r="M84" s="86"/>
      <c r="N84" s="86"/>
      <c r="O84" s="86"/>
      <c r="P84" s="86"/>
      <c r="Q84" s="86"/>
      <c r="R84" s="86"/>
      <c r="S84" s="86"/>
      <c r="T84" s="86"/>
      <c r="U84" s="86"/>
      <c r="V84" s="59">
        <v>4.1126617280147597E-2</v>
      </c>
      <c r="W84" s="59"/>
      <c r="X84" s="59"/>
      <c r="Y84" s="59"/>
      <c r="Z84" s="59"/>
      <c r="AA84" s="59"/>
      <c r="AB84" s="59"/>
      <c r="AC84" s="59"/>
      <c r="AD84" s="59"/>
      <c r="AE84" s="59"/>
      <c r="AF84" s="61">
        <v>6759</v>
      </c>
      <c r="AG84" s="61"/>
      <c r="AH84" s="61"/>
      <c r="AI84" s="61"/>
      <c r="AJ84" s="61"/>
      <c r="AK84" s="59">
        <v>2.9364486306131001E-2</v>
      </c>
      <c r="AL84" s="59"/>
      <c r="AM84" s="59"/>
      <c r="AN84" s="59"/>
      <c r="AO84" s="59"/>
      <c r="AP84" s="59"/>
      <c r="AQ84" s="59"/>
    </row>
    <row r="85" spans="2:43" s="1" customFormat="1" ht="8.5500000000000007" customHeight="1" x14ac:dyDescent="0.15">
      <c r="B85" s="57" t="s">
        <v>1258</v>
      </c>
      <c r="C85" s="57"/>
      <c r="D85" s="57"/>
      <c r="E85" s="57"/>
      <c r="F85" s="57"/>
      <c r="G85" s="57"/>
      <c r="H85" s="57"/>
      <c r="I85" s="57"/>
      <c r="J85" s="57"/>
      <c r="K85" s="57"/>
      <c r="L85" s="86">
        <v>580659995.91999996</v>
      </c>
      <c r="M85" s="86"/>
      <c r="N85" s="86"/>
      <c r="O85" s="86"/>
      <c r="P85" s="86"/>
      <c r="Q85" s="86"/>
      <c r="R85" s="86"/>
      <c r="S85" s="86"/>
      <c r="T85" s="86"/>
      <c r="U85" s="86"/>
      <c r="V85" s="59">
        <v>3.8355627321151199E-2</v>
      </c>
      <c r="W85" s="59"/>
      <c r="X85" s="59"/>
      <c r="Y85" s="59"/>
      <c r="Z85" s="59"/>
      <c r="AA85" s="59"/>
      <c r="AB85" s="59"/>
      <c r="AC85" s="59"/>
      <c r="AD85" s="59"/>
      <c r="AE85" s="59"/>
      <c r="AF85" s="61">
        <v>5979</v>
      </c>
      <c r="AG85" s="61"/>
      <c r="AH85" s="61"/>
      <c r="AI85" s="61"/>
      <c r="AJ85" s="61"/>
      <c r="AK85" s="59">
        <v>2.5975775059085202E-2</v>
      </c>
      <c r="AL85" s="59"/>
      <c r="AM85" s="59"/>
      <c r="AN85" s="59"/>
      <c r="AO85" s="59"/>
      <c r="AP85" s="59"/>
      <c r="AQ85" s="59"/>
    </row>
    <row r="86" spans="2:43" s="1" customFormat="1" ht="8.5500000000000007" customHeight="1" x14ac:dyDescent="0.15">
      <c r="B86" s="57" t="s">
        <v>1257</v>
      </c>
      <c r="C86" s="57"/>
      <c r="D86" s="57"/>
      <c r="E86" s="57"/>
      <c r="F86" s="57"/>
      <c r="G86" s="57"/>
      <c r="H86" s="57"/>
      <c r="I86" s="57"/>
      <c r="J86" s="57"/>
      <c r="K86" s="57"/>
      <c r="L86" s="86">
        <v>1254152687.54001</v>
      </c>
      <c r="M86" s="86"/>
      <c r="N86" s="86"/>
      <c r="O86" s="86"/>
      <c r="P86" s="86"/>
      <c r="Q86" s="86"/>
      <c r="R86" s="86"/>
      <c r="S86" s="86"/>
      <c r="T86" s="86"/>
      <c r="U86" s="86"/>
      <c r="V86" s="59">
        <v>8.2843339346787601E-2</v>
      </c>
      <c r="W86" s="59"/>
      <c r="X86" s="59"/>
      <c r="Y86" s="59"/>
      <c r="Z86" s="59"/>
      <c r="AA86" s="59"/>
      <c r="AB86" s="59"/>
      <c r="AC86" s="59"/>
      <c r="AD86" s="59"/>
      <c r="AE86" s="59"/>
      <c r="AF86" s="61">
        <v>11303</v>
      </c>
      <c r="AG86" s="61"/>
      <c r="AH86" s="61"/>
      <c r="AI86" s="61"/>
      <c r="AJ86" s="61"/>
      <c r="AK86" s="59">
        <v>4.9105901570971798E-2</v>
      </c>
      <c r="AL86" s="59"/>
      <c r="AM86" s="59"/>
      <c r="AN86" s="59"/>
      <c r="AO86" s="59"/>
      <c r="AP86" s="59"/>
      <c r="AQ86" s="59"/>
    </row>
    <row r="87" spans="2:43" s="1" customFormat="1" ht="8.5500000000000007" customHeight="1" x14ac:dyDescent="0.15">
      <c r="B87" s="57" t="s">
        <v>1256</v>
      </c>
      <c r="C87" s="57"/>
      <c r="D87" s="57"/>
      <c r="E87" s="57"/>
      <c r="F87" s="57"/>
      <c r="G87" s="57"/>
      <c r="H87" s="57"/>
      <c r="I87" s="57"/>
      <c r="J87" s="57"/>
      <c r="K87" s="57"/>
      <c r="L87" s="86">
        <v>944864128.90000296</v>
      </c>
      <c r="M87" s="86"/>
      <c r="N87" s="86"/>
      <c r="O87" s="86"/>
      <c r="P87" s="86"/>
      <c r="Q87" s="86"/>
      <c r="R87" s="86"/>
      <c r="S87" s="86"/>
      <c r="T87" s="86"/>
      <c r="U87" s="86"/>
      <c r="V87" s="59">
        <v>6.2413213673851498E-2</v>
      </c>
      <c r="W87" s="59"/>
      <c r="X87" s="59"/>
      <c r="Y87" s="59"/>
      <c r="Z87" s="59"/>
      <c r="AA87" s="59"/>
      <c r="AB87" s="59"/>
      <c r="AC87" s="59"/>
      <c r="AD87" s="59"/>
      <c r="AE87" s="59"/>
      <c r="AF87" s="61">
        <v>7243</v>
      </c>
      <c r="AG87" s="61"/>
      <c r="AH87" s="61"/>
      <c r="AI87" s="61"/>
      <c r="AJ87" s="61"/>
      <c r="AK87" s="59">
        <v>3.14672250799388E-2</v>
      </c>
      <c r="AL87" s="59"/>
      <c r="AM87" s="59"/>
      <c r="AN87" s="59"/>
      <c r="AO87" s="59"/>
      <c r="AP87" s="59"/>
      <c r="AQ87" s="59"/>
    </row>
    <row r="88" spans="2:43" s="1" customFormat="1" ht="8.5500000000000007" customHeight="1" x14ac:dyDescent="0.15">
      <c r="B88" s="57" t="s">
        <v>1255</v>
      </c>
      <c r="C88" s="57"/>
      <c r="D88" s="57"/>
      <c r="E88" s="57"/>
      <c r="F88" s="57"/>
      <c r="G88" s="57"/>
      <c r="H88" s="57"/>
      <c r="I88" s="57"/>
      <c r="J88" s="57"/>
      <c r="K88" s="57"/>
      <c r="L88" s="86">
        <v>725004669.01000202</v>
      </c>
      <c r="M88" s="86"/>
      <c r="N88" s="86"/>
      <c r="O88" s="86"/>
      <c r="P88" s="86"/>
      <c r="Q88" s="86"/>
      <c r="R88" s="86"/>
      <c r="S88" s="86"/>
      <c r="T88" s="86"/>
      <c r="U88" s="86"/>
      <c r="V88" s="59">
        <v>4.7890347339294703E-2</v>
      </c>
      <c r="W88" s="59"/>
      <c r="X88" s="59"/>
      <c r="Y88" s="59"/>
      <c r="Z88" s="59"/>
      <c r="AA88" s="59"/>
      <c r="AB88" s="59"/>
      <c r="AC88" s="59"/>
      <c r="AD88" s="59"/>
      <c r="AE88" s="59"/>
      <c r="AF88" s="61">
        <v>4930</v>
      </c>
      <c r="AG88" s="61"/>
      <c r="AH88" s="61"/>
      <c r="AI88" s="61"/>
      <c r="AJ88" s="61"/>
      <c r="AK88" s="59">
        <v>2.14183928819686E-2</v>
      </c>
      <c r="AL88" s="59"/>
      <c r="AM88" s="59"/>
      <c r="AN88" s="59"/>
      <c r="AO88" s="59"/>
      <c r="AP88" s="59"/>
      <c r="AQ88" s="59"/>
    </row>
    <row r="89" spans="2:43" s="1" customFormat="1" ht="8.5500000000000007" customHeight="1" x14ac:dyDescent="0.15">
      <c r="B89" s="57" t="s">
        <v>1254</v>
      </c>
      <c r="C89" s="57"/>
      <c r="D89" s="57"/>
      <c r="E89" s="57"/>
      <c r="F89" s="57"/>
      <c r="G89" s="57"/>
      <c r="H89" s="57"/>
      <c r="I89" s="57"/>
      <c r="J89" s="57"/>
      <c r="K89" s="57"/>
      <c r="L89" s="86">
        <v>271176977.00999999</v>
      </c>
      <c r="M89" s="86"/>
      <c r="N89" s="86"/>
      <c r="O89" s="86"/>
      <c r="P89" s="86"/>
      <c r="Q89" s="86"/>
      <c r="R89" s="86"/>
      <c r="S89" s="86"/>
      <c r="T89" s="86"/>
      <c r="U89" s="86"/>
      <c r="V89" s="59">
        <v>1.7912656531112198E-2</v>
      </c>
      <c r="W89" s="59"/>
      <c r="X89" s="59"/>
      <c r="Y89" s="59"/>
      <c r="Z89" s="59"/>
      <c r="AA89" s="59"/>
      <c r="AB89" s="59"/>
      <c r="AC89" s="59"/>
      <c r="AD89" s="59"/>
      <c r="AE89" s="59"/>
      <c r="AF89" s="61">
        <v>2021</v>
      </c>
      <c r="AG89" s="61"/>
      <c r="AH89" s="61"/>
      <c r="AI89" s="61"/>
      <c r="AJ89" s="61"/>
      <c r="AK89" s="59">
        <v>8.7802377311274899E-3</v>
      </c>
      <c r="AL89" s="59"/>
      <c r="AM89" s="59"/>
      <c r="AN89" s="59"/>
      <c r="AO89" s="59"/>
      <c r="AP89" s="59"/>
      <c r="AQ89" s="59"/>
    </row>
    <row r="90" spans="2:43" s="1" customFormat="1" ht="8.5500000000000007" customHeight="1" x14ac:dyDescent="0.15">
      <c r="B90" s="57" t="s">
        <v>1253</v>
      </c>
      <c r="C90" s="57"/>
      <c r="D90" s="57"/>
      <c r="E90" s="57"/>
      <c r="F90" s="57"/>
      <c r="G90" s="57"/>
      <c r="H90" s="57"/>
      <c r="I90" s="57"/>
      <c r="J90" s="57"/>
      <c r="K90" s="57"/>
      <c r="L90" s="86">
        <v>149280466.97999999</v>
      </c>
      <c r="M90" s="86"/>
      <c r="N90" s="86"/>
      <c r="O90" s="86"/>
      <c r="P90" s="86"/>
      <c r="Q90" s="86"/>
      <c r="R90" s="86"/>
      <c r="S90" s="86"/>
      <c r="T90" s="86"/>
      <c r="U90" s="86"/>
      <c r="V90" s="59">
        <v>9.8607549995594207E-3</v>
      </c>
      <c r="W90" s="59"/>
      <c r="X90" s="59"/>
      <c r="Y90" s="59"/>
      <c r="Z90" s="59"/>
      <c r="AA90" s="59"/>
      <c r="AB90" s="59"/>
      <c r="AC90" s="59"/>
      <c r="AD90" s="59"/>
      <c r="AE90" s="59"/>
      <c r="AF90" s="61">
        <v>1056</v>
      </c>
      <c r="AG90" s="61"/>
      <c r="AH90" s="61"/>
      <c r="AI90" s="61"/>
      <c r="AJ90" s="61"/>
      <c r="AK90" s="59">
        <v>4.5877936883080804E-3</v>
      </c>
      <c r="AL90" s="59"/>
      <c r="AM90" s="59"/>
      <c r="AN90" s="59"/>
      <c r="AO90" s="59"/>
      <c r="AP90" s="59"/>
      <c r="AQ90" s="59"/>
    </row>
    <row r="91" spans="2:43" s="1" customFormat="1" ht="8.5500000000000007" customHeight="1" x14ac:dyDescent="0.15">
      <c r="B91" s="57" t="s">
        <v>1252</v>
      </c>
      <c r="C91" s="57"/>
      <c r="D91" s="57"/>
      <c r="E91" s="57"/>
      <c r="F91" s="57"/>
      <c r="G91" s="57"/>
      <c r="H91" s="57"/>
      <c r="I91" s="57"/>
      <c r="J91" s="57"/>
      <c r="K91" s="57"/>
      <c r="L91" s="86">
        <v>16964946.82</v>
      </c>
      <c r="M91" s="86"/>
      <c r="N91" s="86"/>
      <c r="O91" s="86"/>
      <c r="P91" s="86"/>
      <c r="Q91" s="86"/>
      <c r="R91" s="86"/>
      <c r="S91" s="86"/>
      <c r="T91" s="86"/>
      <c r="U91" s="86"/>
      <c r="V91" s="59">
        <v>1.1206233980698001E-3</v>
      </c>
      <c r="W91" s="59"/>
      <c r="X91" s="59"/>
      <c r="Y91" s="59"/>
      <c r="Z91" s="59"/>
      <c r="AA91" s="59"/>
      <c r="AB91" s="59"/>
      <c r="AC91" s="59"/>
      <c r="AD91" s="59"/>
      <c r="AE91" s="59"/>
      <c r="AF91" s="61">
        <v>137</v>
      </c>
      <c r="AG91" s="61"/>
      <c r="AH91" s="61"/>
      <c r="AI91" s="61"/>
      <c r="AJ91" s="61"/>
      <c r="AK91" s="59">
        <v>5.9519671903239296E-4</v>
      </c>
      <c r="AL91" s="59"/>
      <c r="AM91" s="59"/>
      <c r="AN91" s="59"/>
      <c r="AO91" s="59"/>
      <c r="AP91" s="59"/>
      <c r="AQ91" s="59"/>
    </row>
    <row r="92" spans="2:43" s="1" customFormat="1" ht="8.5500000000000007" customHeight="1" x14ac:dyDescent="0.15">
      <c r="B92" s="57" t="s">
        <v>1251</v>
      </c>
      <c r="C92" s="57"/>
      <c r="D92" s="57"/>
      <c r="E92" s="57"/>
      <c r="F92" s="57"/>
      <c r="G92" s="57"/>
      <c r="H92" s="57"/>
      <c r="I92" s="57"/>
      <c r="J92" s="57"/>
      <c r="K92" s="57"/>
      <c r="L92" s="86">
        <v>10246829.710000001</v>
      </c>
      <c r="M92" s="86"/>
      <c r="N92" s="86"/>
      <c r="O92" s="86"/>
      <c r="P92" s="86"/>
      <c r="Q92" s="86"/>
      <c r="R92" s="86"/>
      <c r="S92" s="86"/>
      <c r="T92" s="86"/>
      <c r="U92" s="86"/>
      <c r="V92" s="59">
        <v>6.7685665336278498E-4</v>
      </c>
      <c r="W92" s="59"/>
      <c r="X92" s="59"/>
      <c r="Y92" s="59"/>
      <c r="Z92" s="59"/>
      <c r="AA92" s="59"/>
      <c r="AB92" s="59"/>
      <c r="AC92" s="59"/>
      <c r="AD92" s="59"/>
      <c r="AE92" s="59"/>
      <c r="AF92" s="61">
        <v>90</v>
      </c>
      <c r="AG92" s="61"/>
      <c r="AH92" s="61"/>
      <c r="AI92" s="61"/>
      <c r="AJ92" s="61"/>
      <c r="AK92" s="59">
        <v>3.9100514388989299E-4</v>
      </c>
      <c r="AL92" s="59"/>
      <c r="AM92" s="59"/>
      <c r="AN92" s="59"/>
      <c r="AO92" s="59"/>
      <c r="AP92" s="59"/>
      <c r="AQ92" s="59"/>
    </row>
    <row r="93" spans="2:43" s="1" customFormat="1" ht="8.5500000000000007" customHeight="1" x14ac:dyDescent="0.15">
      <c r="B93" s="57" t="s">
        <v>1250</v>
      </c>
      <c r="C93" s="57"/>
      <c r="D93" s="57"/>
      <c r="E93" s="57"/>
      <c r="F93" s="57"/>
      <c r="G93" s="57"/>
      <c r="H93" s="57"/>
      <c r="I93" s="57"/>
      <c r="J93" s="57"/>
      <c r="K93" s="57"/>
      <c r="L93" s="86">
        <v>57991980.469999999</v>
      </c>
      <c r="M93" s="86"/>
      <c r="N93" s="86"/>
      <c r="O93" s="86"/>
      <c r="P93" s="86"/>
      <c r="Q93" s="86"/>
      <c r="R93" s="86"/>
      <c r="S93" s="86"/>
      <c r="T93" s="86"/>
      <c r="U93" s="86"/>
      <c r="V93" s="59">
        <v>3.8306733822752498E-3</v>
      </c>
      <c r="W93" s="59"/>
      <c r="X93" s="59"/>
      <c r="Y93" s="59"/>
      <c r="Z93" s="59"/>
      <c r="AA93" s="59"/>
      <c r="AB93" s="59"/>
      <c r="AC93" s="59"/>
      <c r="AD93" s="59"/>
      <c r="AE93" s="59"/>
      <c r="AF93" s="61">
        <v>398</v>
      </c>
      <c r="AG93" s="61"/>
      <c r="AH93" s="61"/>
      <c r="AI93" s="61"/>
      <c r="AJ93" s="61"/>
      <c r="AK93" s="59">
        <v>1.7291116363130801E-3</v>
      </c>
      <c r="AL93" s="59"/>
      <c r="AM93" s="59"/>
      <c r="AN93" s="59"/>
      <c r="AO93" s="59"/>
      <c r="AP93" s="59"/>
      <c r="AQ93" s="59"/>
    </row>
    <row r="94" spans="2:43" s="1" customFormat="1" ht="8.5500000000000007" customHeight="1" x14ac:dyDescent="0.15">
      <c r="B94" s="57" t="s">
        <v>1249</v>
      </c>
      <c r="C94" s="57"/>
      <c r="D94" s="57"/>
      <c r="E94" s="57"/>
      <c r="F94" s="57"/>
      <c r="G94" s="57"/>
      <c r="H94" s="57"/>
      <c r="I94" s="57"/>
      <c r="J94" s="57"/>
      <c r="K94" s="57"/>
      <c r="L94" s="86">
        <v>9723255.4499999993</v>
      </c>
      <c r="M94" s="86"/>
      <c r="N94" s="86"/>
      <c r="O94" s="86"/>
      <c r="P94" s="86"/>
      <c r="Q94" s="86"/>
      <c r="R94" s="86"/>
      <c r="S94" s="86"/>
      <c r="T94" s="86"/>
      <c r="U94" s="86"/>
      <c r="V94" s="59">
        <v>6.4227183723525197E-4</v>
      </c>
      <c r="W94" s="59"/>
      <c r="X94" s="59"/>
      <c r="Y94" s="59"/>
      <c r="Z94" s="59"/>
      <c r="AA94" s="59"/>
      <c r="AB94" s="59"/>
      <c r="AC94" s="59"/>
      <c r="AD94" s="59"/>
      <c r="AE94" s="59"/>
      <c r="AF94" s="61">
        <v>81</v>
      </c>
      <c r="AG94" s="61"/>
      <c r="AH94" s="61"/>
      <c r="AI94" s="61"/>
      <c r="AJ94" s="61"/>
      <c r="AK94" s="59">
        <v>3.5190462950090398E-4</v>
      </c>
      <c r="AL94" s="59"/>
      <c r="AM94" s="59"/>
      <c r="AN94" s="59"/>
      <c r="AO94" s="59"/>
      <c r="AP94" s="59"/>
      <c r="AQ94" s="59"/>
    </row>
    <row r="95" spans="2:43" s="1" customFormat="1" ht="8.5500000000000007" customHeight="1" x14ac:dyDescent="0.15">
      <c r="B95" s="57" t="s">
        <v>1248</v>
      </c>
      <c r="C95" s="57"/>
      <c r="D95" s="57"/>
      <c r="E95" s="57"/>
      <c r="F95" s="57"/>
      <c r="G95" s="57"/>
      <c r="H95" s="57"/>
      <c r="I95" s="57"/>
      <c r="J95" s="57"/>
      <c r="K95" s="57"/>
      <c r="L95" s="86">
        <v>2034417.41</v>
      </c>
      <c r="M95" s="86"/>
      <c r="N95" s="86"/>
      <c r="O95" s="86"/>
      <c r="P95" s="86"/>
      <c r="Q95" s="86"/>
      <c r="R95" s="86"/>
      <c r="S95" s="86"/>
      <c r="T95" s="86"/>
      <c r="U95" s="86"/>
      <c r="V95" s="59">
        <v>1.34383902011346E-4</v>
      </c>
      <c r="W95" s="59"/>
      <c r="X95" s="59"/>
      <c r="Y95" s="59"/>
      <c r="Z95" s="59"/>
      <c r="AA95" s="59"/>
      <c r="AB95" s="59"/>
      <c r="AC95" s="59"/>
      <c r="AD95" s="59"/>
      <c r="AE95" s="59"/>
      <c r="AF95" s="61">
        <v>15</v>
      </c>
      <c r="AG95" s="61"/>
      <c r="AH95" s="61"/>
      <c r="AI95" s="61"/>
      <c r="AJ95" s="61"/>
      <c r="AK95" s="59">
        <v>6.5167523981648795E-5</v>
      </c>
      <c r="AL95" s="59"/>
      <c r="AM95" s="59"/>
      <c r="AN95" s="59"/>
      <c r="AO95" s="59"/>
      <c r="AP95" s="59"/>
      <c r="AQ95" s="59"/>
    </row>
    <row r="96" spans="2:43" s="1" customFormat="1" ht="10.65" customHeight="1" x14ac:dyDescent="0.15">
      <c r="B96" s="88"/>
      <c r="C96" s="88"/>
      <c r="D96" s="88"/>
      <c r="E96" s="88"/>
      <c r="F96" s="88"/>
      <c r="G96" s="88"/>
      <c r="H96" s="88"/>
      <c r="I96" s="88"/>
      <c r="J96" s="88"/>
      <c r="K96" s="88"/>
      <c r="L96" s="84">
        <v>15138847581.82</v>
      </c>
      <c r="M96" s="84"/>
      <c r="N96" s="84"/>
      <c r="O96" s="84"/>
      <c r="P96" s="84"/>
      <c r="Q96" s="84"/>
      <c r="R96" s="84"/>
      <c r="S96" s="84"/>
      <c r="T96" s="84"/>
      <c r="U96" s="84"/>
      <c r="V96" s="82">
        <v>1</v>
      </c>
      <c r="W96" s="82"/>
      <c r="X96" s="82"/>
      <c r="Y96" s="82"/>
      <c r="Z96" s="82"/>
      <c r="AA96" s="82"/>
      <c r="AB96" s="82"/>
      <c r="AC96" s="82"/>
      <c r="AD96" s="82"/>
      <c r="AE96" s="82"/>
      <c r="AF96" s="83">
        <v>230176</v>
      </c>
      <c r="AG96" s="83"/>
      <c r="AH96" s="83"/>
      <c r="AI96" s="83"/>
      <c r="AJ96" s="83"/>
      <c r="AK96" s="82">
        <v>1</v>
      </c>
      <c r="AL96" s="82"/>
      <c r="AM96" s="82"/>
      <c r="AN96" s="82"/>
      <c r="AO96" s="82"/>
      <c r="AP96" s="82"/>
      <c r="AQ96" s="82"/>
    </row>
    <row r="97" spans="2:44" s="1" customFormat="1" ht="7.2" customHeight="1" x14ac:dyDescent="0.15"/>
    <row r="98" spans="2:44" s="1" customFormat="1" ht="15.3" customHeight="1" x14ac:dyDescent="0.15">
      <c r="B98" s="54" t="s">
        <v>1261</v>
      </c>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row>
    <row r="99" spans="2:44" s="1" customFormat="1" ht="7.2" customHeight="1" x14ac:dyDescent="0.15"/>
    <row r="100" spans="2:44" s="1" customFormat="1" ht="10.199999999999999" customHeight="1" x14ac:dyDescent="0.15">
      <c r="B100" s="52" t="s">
        <v>1142</v>
      </c>
      <c r="C100" s="52"/>
      <c r="D100" s="52"/>
      <c r="E100" s="52"/>
      <c r="F100" s="52"/>
      <c r="G100" s="52"/>
      <c r="H100" s="52"/>
      <c r="I100" s="52"/>
      <c r="J100" s="52"/>
      <c r="K100" s="52" t="s">
        <v>1129</v>
      </c>
      <c r="L100" s="52"/>
      <c r="M100" s="52"/>
      <c r="N100" s="52"/>
      <c r="O100" s="52"/>
      <c r="P100" s="52"/>
      <c r="Q100" s="52"/>
      <c r="R100" s="52"/>
      <c r="S100" s="52"/>
      <c r="T100" s="52"/>
      <c r="U100" s="52"/>
      <c r="V100" s="52" t="s">
        <v>1127</v>
      </c>
      <c r="W100" s="52"/>
      <c r="X100" s="52"/>
      <c r="Y100" s="52"/>
      <c r="Z100" s="52"/>
      <c r="AA100" s="52"/>
      <c r="AB100" s="52"/>
      <c r="AC100" s="52"/>
      <c r="AD100" s="52"/>
      <c r="AE100" s="52"/>
      <c r="AF100" s="52" t="s">
        <v>1128</v>
      </c>
      <c r="AG100" s="52"/>
      <c r="AH100" s="52"/>
      <c r="AI100" s="52"/>
      <c r="AJ100" s="52"/>
      <c r="AK100" s="52" t="s">
        <v>1127</v>
      </c>
      <c r="AL100" s="52"/>
      <c r="AM100" s="52"/>
      <c r="AN100" s="52"/>
      <c r="AO100" s="52"/>
    </row>
    <row r="101" spans="2:44" s="1" customFormat="1" ht="8.5500000000000007" customHeight="1" x14ac:dyDescent="0.15">
      <c r="B101" s="57" t="s">
        <v>1260</v>
      </c>
      <c r="C101" s="57"/>
      <c r="D101" s="57"/>
      <c r="E101" s="57"/>
      <c r="F101" s="57"/>
      <c r="G101" s="57"/>
      <c r="H101" s="57"/>
      <c r="I101" s="57"/>
      <c r="J101" s="57"/>
      <c r="K101" s="86">
        <v>928000</v>
      </c>
      <c r="L101" s="86"/>
      <c r="M101" s="86"/>
      <c r="N101" s="86"/>
      <c r="O101" s="86"/>
      <c r="P101" s="86"/>
      <c r="Q101" s="86"/>
      <c r="R101" s="86"/>
      <c r="S101" s="86"/>
      <c r="T101" s="86"/>
      <c r="U101" s="86"/>
      <c r="V101" s="59">
        <v>6.1299249826282705E-5</v>
      </c>
      <c r="W101" s="59"/>
      <c r="X101" s="59"/>
      <c r="Y101" s="59"/>
      <c r="Z101" s="59"/>
      <c r="AA101" s="59"/>
      <c r="AB101" s="59"/>
      <c r="AC101" s="59"/>
      <c r="AD101" s="59"/>
      <c r="AE101" s="59"/>
      <c r="AF101" s="61">
        <v>11</v>
      </c>
      <c r="AG101" s="61"/>
      <c r="AH101" s="61"/>
      <c r="AI101" s="61"/>
      <c r="AJ101" s="61"/>
      <c r="AK101" s="59">
        <v>4.77895175865425E-5</v>
      </c>
      <c r="AL101" s="59"/>
      <c r="AM101" s="59"/>
      <c r="AN101" s="59"/>
      <c r="AO101" s="59"/>
    </row>
    <row r="102" spans="2:44" s="1" customFormat="1" ht="8.5500000000000007" customHeight="1" x14ac:dyDescent="0.15">
      <c r="B102" s="57" t="s">
        <v>1139</v>
      </c>
      <c r="C102" s="57"/>
      <c r="D102" s="57"/>
      <c r="E102" s="57"/>
      <c r="F102" s="57"/>
      <c r="G102" s="57"/>
      <c r="H102" s="57"/>
      <c r="I102" s="57"/>
      <c r="J102" s="57"/>
      <c r="K102" s="86">
        <v>12317192.73</v>
      </c>
      <c r="L102" s="86"/>
      <c r="M102" s="86"/>
      <c r="N102" s="86"/>
      <c r="O102" s="86"/>
      <c r="P102" s="86"/>
      <c r="Q102" s="86"/>
      <c r="R102" s="86"/>
      <c r="S102" s="86"/>
      <c r="T102" s="86"/>
      <c r="U102" s="86"/>
      <c r="V102" s="59">
        <v>8.1361495077019699E-4</v>
      </c>
      <c r="W102" s="59"/>
      <c r="X102" s="59"/>
      <c r="Y102" s="59"/>
      <c r="Z102" s="59"/>
      <c r="AA102" s="59"/>
      <c r="AB102" s="59"/>
      <c r="AC102" s="59"/>
      <c r="AD102" s="59"/>
      <c r="AE102" s="59"/>
      <c r="AF102" s="61">
        <v>108</v>
      </c>
      <c r="AG102" s="61"/>
      <c r="AH102" s="61"/>
      <c r="AI102" s="61"/>
      <c r="AJ102" s="61"/>
      <c r="AK102" s="59">
        <v>4.6920617266787198E-4</v>
      </c>
      <c r="AL102" s="59"/>
      <c r="AM102" s="59"/>
      <c r="AN102" s="59"/>
      <c r="AO102" s="59"/>
    </row>
    <row r="103" spans="2:44" s="1" customFormat="1" ht="8.5500000000000007" customHeight="1" x14ac:dyDescent="0.15">
      <c r="B103" s="57" t="s">
        <v>1138</v>
      </c>
      <c r="C103" s="57"/>
      <c r="D103" s="57"/>
      <c r="E103" s="57"/>
      <c r="F103" s="57"/>
      <c r="G103" s="57"/>
      <c r="H103" s="57"/>
      <c r="I103" s="57"/>
      <c r="J103" s="57"/>
      <c r="K103" s="86">
        <v>26455059.68</v>
      </c>
      <c r="L103" s="86"/>
      <c r="M103" s="86"/>
      <c r="N103" s="86"/>
      <c r="O103" s="86"/>
      <c r="P103" s="86"/>
      <c r="Q103" s="86"/>
      <c r="R103" s="86"/>
      <c r="S103" s="86"/>
      <c r="T103" s="86"/>
      <c r="U103" s="86"/>
      <c r="V103" s="59">
        <v>1.74749494880769E-3</v>
      </c>
      <c r="W103" s="59"/>
      <c r="X103" s="59"/>
      <c r="Y103" s="59"/>
      <c r="Z103" s="59"/>
      <c r="AA103" s="59"/>
      <c r="AB103" s="59"/>
      <c r="AC103" s="59"/>
      <c r="AD103" s="59"/>
      <c r="AE103" s="59"/>
      <c r="AF103" s="61">
        <v>187</v>
      </c>
      <c r="AG103" s="61"/>
      <c r="AH103" s="61"/>
      <c r="AI103" s="61"/>
      <c r="AJ103" s="61"/>
      <c r="AK103" s="59">
        <v>8.1242179897122199E-4</v>
      </c>
      <c r="AL103" s="59"/>
      <c r="AM103" s="59"/>
      <c r="AN103" s="59"/>
      <c r="AO103" s="59"/>
    </row>
    <row r="104" spans="2:44" s="1" customFormat="1" ht="8.5500000000000007" customHeight="1" x14ac:dyDescent="0.15">
      <c r="B104" s="57" t="s">
        <v>1137</v>
      </c>
      <c r="C104" s="57"/>
      <c r="D104" s="57"/>
      <c r="E104" s="57"/>
      <c r="F104" s="57"/>
      <c r="G104" s="57"/>
      <c r="H104" s="57"/>
      <c r="I104" s="57"/>
      <c r="J104" s="57"/>
      <c r="K104" s="86">
        <v>15810322.880000001</v>
      </c>
      <c r="L104" s="86"/>
      <c r="M104" s="86"/>
      <c r="N104" s="86"/>
      <c r="O104" s="86"/>
      <c r="P104" s="86"/>
      <c r="Q104" s="86"/>
      <c r="R104" s="86"/>
      <c r="S104" s="86"/>
      <c r="T104" s="86"/>
      <c r="U104" s="86"/>
      <c r="V104" s="59">
        <v>1.0443544526458101E-3</v>
      </c>
      <c r="W104" s="59"/>
      <c r="X104" s="59"/>
      <c r="Y104" s="59"/>
      <c r="Z104" s="59"/>
      <c r="AA104" s="59"/>
      <c r="AB104" s="59"/>
      <c r="AC104" s="59"/>
      <c r="AD104" s="59"/>
      <c r="AE104" s="59"/>
      <c r="AF104" s="61">
        <v>168</v>
      </c>
      <c r="AG104" s="61"/>
      <c r="AH104" s="61"/>
      <c r="AI104" s="61"/>
      <c r="AJ104" s="61"/>
      <c r="AK104" s="59">
        <v>7.2987626859446705E-4</v>
      </c>
      <c r="AL104" s="59"/>
      <c r="AM104" s="59"/>
      <c r="AN104" s="59"/>
      <c r="AO104" s="59"/>
    </row>
    <row r="105" spans="2:44" s="1" customFormat="1" ht="8.5500000000000007" customHeight="1" x14ac:dyDescent="0.15">
      <c r="B105" s="57" t="s">
        <v>1136</v>
      </c>
      <c r="C105" s="57"/>
      <c r="D105" s="57"/>
      <c r="E105" s="57"/>
      <c r="F105" s="57"/>
      <c r="G105" s="57"/>
      <c r="H105" s="57"/>
      <c r="I105" s="57"/>
      <c r="J105" s="57"/>
      <c r="K105" s="86">
        <v>298357384.38999999</v>
      </c>
      <c r="L105" s="86"/>
      <c r="M105" s="86"/>
      <c r="N105" s="86"/>
      <c r="O105" s="86"/>
      <c r="P105" s="86"/>
      <c r="Q105" s="86"/>
      <c r="R105" s="86"/>
      <c r="S105" s="86"/>
      <c r="T105" s="86"/>
      <c r="U105" s="86"/>
      <c r="V105" s="59">
        <v>1.9708064486248799E-2</v>
      </c>
      <c r="W105" s="59"/>
      <c r="X105" s="59"/>
      <c r="Y105" s="59"/>
      <c r="Z105" s="59"/>
      <c r="AA105" s="59"/>
      <c r="AB105" s="59"/>
      <c r="AC105" s="59"/>
      <c r="AD105" s="59"/>
      <c r="AE105" s="59"/>
      <c r="AF105" s="61">
        <v>2067</v>
      </c>
      <c r="AG105" s="61"/>
      <c r="AH105" s="61"/>
      <c r="AI105" s="61"/>
      <c r="AJ105" s="61"/>
      <c r="AK105" s="59">
        <v>8.9800848046712092E-3</v>
      </c>
      <c r="AL105" s="59"/>
      <c r="AM105" s="59"/>
      <c r="AN105" s="59"/>
      <c r="AO105" s="59"/>
    </row>
    <row r="106" spans="2:44" s="1" customFormat="1" ht="8.5500000000000007" customHeight="1" x14ac:dyDescent="0.15">
      <c r="B106" s="57" t="s">
        <v>1135</v>
      </c>
      <c r="C106" s="57"/>
      <c r="D106" s="57"/>
      <c r="E106" s="57"/>
      <c r="F106" s="57"/>
      <c r="G106" s="57"/>
      <c r="H106" s="57"/>
      <c r="I106" s="57"/>
      <c r="J106" s="57"/>
      <c r="K106" s="86">
        <v>18929721.120000001</v>
      </c>
      <c r="L106" s="86"/>
      <c r="M106" s="86"/>
      <c r="N106" s="86"/>
      <c r="O106" s="86"/>
      <c r="P106" s="86"/>
      <c r="Q106" s="86"/>
      <c r="R106" s="86"/>
      <c r="S106" s="86"/>
      <c r="T106" s="86"/>
      <c r="U106" s="86"/>
      <c r="V106" s="59">
        <v>1.2504070087033801E-3</v>
      </c>
      <c r="W106" s="59"/>
      <c r="X106" s="59"/>
      <c r="Y106" s="59"/>
      <c r="Z106" s="59"/>
      <c r="AA106" s="59"/>
      <c r="AB106" s="59"/>
      <c r="AC106" s="59"/>
      <c r="AD106" s="59"/>
      <c r="AE106" s="59"/>
      <c r="AF106" s="61">
        <v>635</v>
      </c>
      <c r="AG106" s="61"/>
      <c r="AH106" s="61"/>
      <c r="AI106" s="61"/>
      <c r="AJ106" s="61"/>
      <c r="AK106" s="59">
        <v>2.7587585152231298E-3</v>
      </c>
      <c r="AL106" s="59"/>
      <c r="AM106" s="59"/>
      <c r="AN106" s="59"/>
      <c r="AO106" s="59"/>
    </row>
    <row r="107" spans="2:44" s="1" customFormat="1" ht="8.5500000000000007" customHeight="1" x14ac:dyDescent="0.15">
      <c r="B107" s="57" t="s">
        <v>1133</v>
      </c>
      <c r="C107" s="57"/>
      <c r="D107" s="57"/>
      <c r="E107" s="57"/>
      <c r="F107" s="57"/>
      <c r="G107" s="57"/>
      <c r="H107" s="57"/>
      <c r="I107" s="57"/>
      <c r="J107" s="57"/>
      <c r="K107" s="86">
        <v>36311163.380000003</v>
      </c>
      <c r="L107" s="86"/>
      <c r="M107" s="86"/>
      <c r="N107" s="86"/>
      <c r="O107" s="86"/>
      <c r="P107" s="86"/>
      <c r="Q107" s="86"/>
      <c r="R107" s="86"/>
      <c r="S107" s="86"/>
      <c r="T107" s="86"/>
      <c r="U107" s="86"/>
      <c r="V107" s="59">
        <v>2.39854210723447E-3</v>
      </c>
      <c r="W107" s="59"/>
      <c r="X107" s="59"/>
      <c r="Y107" s="59"/>
      <c r="Z107" s="59"/>
      <c r="AA107" s="59"/>
      <c r="AB107" s="59"/>
      <c r="AC107" s="59"/>
      <c r="AD107" s="59"/>
      <c r="AE107" s="59"/>
      <c r="AF107" s="61">
        <v>974</v>
      </c>
      <c r="AG107" s="61"/>
      <c r="AH107" s="61"/>
      <c r="AI107" s="61"/>
      <c r="AJ107" s="61"/>
      <c r="AK107" s="59">
        <v>4.2315445572084004E-3</v>
      </c>
      <c r="AL107" s="59"/>
      <c r="AM107" s="59"/>
      <c r="AN107" s="59"/>
      <c r="AO107" s="59"/>
    </row>
    <row r="108" spans="2:44" s="1" customFormat="1" ht="8.5500000000000007" customHeight="1" x14ac:dyDescent="0.15">
      <c r="B108" s="57" t="s">
        <v>1134</v>
      </c>
      <c r="C108" s="57"/>
      <c r="D108" s="57"/>
      <c r="E108" s="57"/>
      <c r="F108" s="57"/>
      <c r="G108" s="57"/>
      <c r="H108" s="57"/>
      <c r="I108" s="57"/>
      <c r="J108" s="57"/>
      <c r="K108" s="86">
        <v>48525620.780000001</v>
      </c>
      <c r="L108" s="86"/>
      <c r="M108" s="86"/>
      <c r="N108" s="86"/>
      <c r="O108" s="86"/>
      <c r="P108" s="86"/>
      <c r="Q108" s="86"/>
      <c r="R108" s="86"/>
      <c r="S108" s="86"/>
      <c r="T108" s="86"/>
      <c r="U108" s="86"/>
      <c r="V108" s="59">
        <v>3.20537085255245E-3</v>
      </c>
      <c r="W108" s="59"/>
      <c r="X108" s="59"/>
      <c r="Y108" s="59"/>
      <c r="Z108" s="59"/>
      <c r="AA108" s="59"/>
      <c r="AB108" s="59"/>
      <c r="AC108" s="59"/>
      <c r="AD108" s="59"/>
      <c r="AE108" s="59"/>
      <c r="AF108" s="61">
        <v>1739</v>
      </c>
      <c r="AG108" s="61"/>
      <c r="AH108" s="61"/>
      <c r="AI108" s="61"/>
      <c r="AJ108" s="61"/>
      <c r="AK108" s="59">
        <v>7.5550882802724898E-3</v>
      </c>
      <c r="AL108" s="59"/>
      <c r="AM108" s="59"/>
      <c r="AN108" s="59"/>
      <c r="AO108" s="59"/>
    </row>
    <row r="109" spans="2:44" s="1" customFormat="1" ht="8.5500000000000007" customHeight="1" x14ac:dyDescent="0.15">
      <c r="B109" s="57" t="s">
        <v>1153</v>
      </c>
      <c r="C109" s="57"/>
      <c r="D109" s="57"/>
      <c r="E109" s="57"/>
      <c r="F109" s="57"/>
      <c r="G109" s="57"/>
      <c r="H109" s="57"/>
      <c r="I109" s="57"/>
      <c r="J109" s="57"/>
      <c r="K109" s="86">
        <v>60905799.939999901</v>
      </c>
      <c r="L109" s="86"/>
      <c r="M109" s="86"/>
      <c r="N109" s="86"/>
      <c r="O109" s="86"/>
      <c r="P109" s="86"/>
      <c r="Q109" s="86"/>
      <c r="R109" s="86"/>
      <c r="S109" s="86"/>
      <c r="T109" s="86"/>
      <c r="U109" s="86"/>
      <c r="V109" s="59">
        <v>4.0231463861979001E-3</v>
      </c>
      <c r="W109" s="59"/>
      <c r="X109" s="59"/>
      <c r="Y109" s="59"/>
      <c r="Z109" s="59"/>
      <c r="AA109" s="59"/>
      <c r="AB109" s="59"/>
      <c r="AC109" s="59"/>
      <c r="AD109" s="59"/>
      <c r="AE109" s="59"/>
      <c r="AF109" s="61">
        <v>2613</v>
      </c>
      <c r="AG109" s="61"/>
      <c r="AH109" s="61"/>
      <c r="AI109" s="61"/>
      <c r="AJ109" s="61"/>
      <c r="AK109" s="59">
        <v>1.13521826776032E-2</v>
      </c>
      <c r="AL109" s="59"/>
      <c r="AM109" s="59"/>
      <c r="AN109" s="59"/>
      <c r="AO109" s="59"/>
    </row>
    <row r="110" spans="2:44" s="1" customFormat="1" ht="8.5500000000000007" customHeight="1" x14ac:dyDescent="0.15">
      <c r="B110" s="57" t="s">
        <v>1152</v>
      </c>
      <c r="C110" s="57"/>
      <c r="D110" s="57"/>
      <c r="E110" s="57"/>
      <c r="F110" s="57"/>
      <c r="G110" s="57"/>
      <c r="H110" s="57"/>
      <c r="I110" s="57"/>
      <c r="J110" s="57"/>
      <c r="K110" s="86">
        <v>923781675.11000597</v>
      </c>
      <c r="L110" s="86"/>
      <c r="M110" s="86"/>
      <c r="N110" s="86"/>
      <c r="O110" s="86"/>
      <c r="P110" s="86"/>
      <c r="Q110" s="86"/>
      <c r="R110" s="86"/>
      <c r="S110" s="86"/>
      <c r="T110" s="86"/>
      <c r="U110" s="86"/>
      <c r="V110" s="59">
        <v>6.1020607421885899E-2</v>
      </c>
      <c r="W110" s="59"/>
      <c r="X110" s="59"/>
      <c r="Y110" s="59"/>
      <c r="Z110" s="59"/>
      <c r="AA110" s="59"/>
      <c r="AB110" s="59"/>
      <c r="AC110" s="59"/>
      <c r="AD110" s="59"/>
      <c r="AE110" s="59"/>
      <c r="AF110" s="61">
        <v>32138</v>
      </c>
      <c r="AG110" s="61"/>
      <c r="AH110" s="61"/>
      <c r="AI110" s="61"/>
      <c r="AJ110" s="61"/>
      <c r="AK110" s="59">
        <v>0.139623592381482</v>
      </c>
      <c r="AL110" s="59"/>
      <c r="AM110" s="59"/>
      <c r="AN110" s="59"/>
      <c r="AO110" s="59"/>
    </row>
    <row r="111" spans="2:44" s="1" customFormat="1" ht="8.5500000000000007" customHeight="1" x14ac:dyDescent="0.15">
      <c r="B111" s="57" t="s">
        <v>1151</v>
      </c>
      <c r="C111" s="57"/>
      <c r="D111" s="57"/>
      <c r="E111" s="57"/>
      <c r="F111" s="57"/>
      <c r="G111" s="57"/>
      <c r="H111" s="57"/>
      <c r="I111" s="57"/>
      <c r="J111" s="57"/>
      <c r="K111" s="86">
        <v>93831222.6300001</v>
      </c>
      <c r="L111" s="86"/>
      <c r="M111" s="86"/>
      <c r="N111" s="86"/>
      <c r="O111" s="86"/>
      <c r="P111" s="86"/>
      <c r="Q111" s="86"/>
      <c r="R111" s="86"/>
      <c r="S111" s="86"/>
      <c r="T111" s="86"/>
      <c r="U111" s="86"/>
      <c r="V111" s="59">
        <v>6.1980426266184498E-3</v>
      </c>
      <c r="W111" s="59"/>
      <c r="X111" s="59"/>
      <c r="Y111" s="59"/>
      <c r="Z111" s="59"/>
      <c r="AA111" s="59"/>
      <c r="AB111" s="59"/>
      <c r="AC111" s="59"/>
      <c r="AD111" s="59"/>
      <c r="AE111" s="59"/>
      <c r="AF111" s="61">
        <v>4443</v>
      </c>
      <c r="AG111" s="61"/>
      <c r="AH111" s="61"/>
      <c r="AI111" s="61"/>
      <c r="AJ111" s="61"/>
      <c r="AK111" s="59">
        <v>1.93026206033644E-2</v>
      </c>
      <c r="AL111" s="59"/>
      <c r="AM111" s="59"/>
      <c r="AN111" s="59"/>
      <c r="AO111" s="59"/>
    </row>
    <row r="112" spans="2:44" s="1" customFormat="1" ht="8.5500000000000007" customHeight="1" x14ac:dyDescent="0.15">
      <c r="B112" s="57" t="s">
        <v>1150</v>
      </c>
      <c r="C112" s="57"/>
      <c r="D112" s="57"/>
      <c r="E112" s="57"/>
      <c r="F112" s="57"/>
      <c r="G112" s="57"/>
      <c r="H112" s="57"/>
      <c r="I112" s="57"/>
      <c r="J112" s="57"/>
      <c r="K112" s="86">
        <v>183365222.84999999</v>
      </c>
      <c r="L112" s="86"/>
      <c r="M112" s="86"/>
      <c r="N112" s="86"/>
      <c r="O112" s="86"/>
      <c r="P112" s="86"/>
      <c r="Q112" s="86"/>
      <c r="R112" s="86"/>
      <c r="S112" s="86"/>
      <c r="T112" s="86"/>
      <c r="U112" s="86"/>
      <c r="V112" s="59">
        <v>1.2112231255317E-2</v>
      </c>
      <c r="W112" s="59"/>
      <c r="X112" s="59"/>
      <c r="Y112" s="59"/>
      <c r="Z112" s="59"/>
      <c r="AA112" s="59"/>
      <c r="AB112" s="59"/>
      <c r="AC112" s="59"/>
      <c r="AD112" s="59"/>
      <c r="AE112" s="59"/>
      <c r="AF112" s="61">
        <v>4745</v>
      </c>
      <c r="AG112" s="61"/>
      <c r="AH112" s="61"/>
      <c r="AI112" s="61"/>
      <c r="AJ112" s="61"/>
      <c r="AK112" s="59">
        <v>2.0614660086194898E-2</v>
      </c>
      <c r="AL112" s="59"/>
      <c r="AM112" s="59"/>
      <c r="AN112" s="59"/>
      <c r="AO112" s="59"/>
    </row>
    <row r="113" spans="2:41" s="1" customFormat="1" ht="8.5500000000000007" customHeight="1" x14ac:dyDescent="0.15">
      <c r="B113" s="57" t="s">
        <v>1149</v>
      </c>
      <c r="C113" s="57"/>
      <c r="D113" s="57"/>
      <c r="E113" s="57"/>
      <c r="F113" s="57"/>
      <c r="G113" s="57"/>
      <c r="H113" s="57"/>
      <c r="I113" s="57"/>
      <c r="J113" s="57"/>
      <c r="K113" s="86">
        <v>575507799.53000104</v>
      </c>
      <c r="L113" s="86"/>
      <c r="M113" s="86"/>
      <c r="N113" s="86"/>
      <c r="O113" s="86"/>
      <c r="P113" s="86"/>
      <c r="Q113" s="86"/>
      <c r="R113" s="86"/>
      <c r="S113" s="86"/>
      <c r="T113" s="86"/>
      <c r="U113" s="86"/>
      <c r="V113" s="59">
        <v>3.8015297823667797E-2</v>
      </c>
      <c r="W113" s="59"/>
      <c r="X113" s="59"/>
      <c r="Y113" s="59"/>
      <c r="Z113" s="59"/>
      <c r="AA113" s="59"/>
      <c r="AB113" s="59"/>
      <c r="AC113" s="59"/>
      <c r="AD113" s="59"/>
      <c r="AE113" s="59"/>
      <c r="AF113" s="61">
        <v>13583</v>
      </c>
      <c r="AG113" s="61"/>
      <c r="AH113" s="61"/>
      <c r="AI113" s="61"/>
      <c r="AJ113" s="61"/>
      <c r="AK113" s="59">
        <v>5.9011365216182401E-2</v>
      </c>
      <c r="AL113" s="59"/>
      <c r="AM113" s="59"/>
      <c r="AN113" s="59"/>
      <c r="AO113" s="59"/>
    </row>
    <row r="114" spans="2:41" s="1" customFormat="1" ht="8.5500000000000007" customHeight="1" x14ac:dyDescent="0.15">
      <c r="B114" s="57" t="s">
        <v>1148</v>
      </c>
      <c r="C114" s="57"/>
      <c r="D114" s="57"/>
      <c r="E114" s="57"/>
      <c r="F114" s="57"/>
      <c r="G114" s="57"/>
      <c r="H114" s="57"/>
      <c r="I114" s="57"/>
      <c r="J114" s="57"/>
      <c r="K114" s="86">
        <v>115908473.09</v>
      </c>
      <c r="L114" s="86"/>
      <c r="M114" s="86"/>
      <c r="N114" s="86"/>
      <c r="O114" s="86"/>
      <c r="P114" s="86"/>
      <c r="Q114" s="86"/>
      <c r="R114" s="86"/>
      <c r="S114" s="86"/>
      <c r="T114" s="86"/>
      <c r="U114" s="86"/>
      <c r="V114" s="59">
        <v>7.6563603975505004E-3</v>
      </c>
      <c r="W114" s="59"/>
      <c r="X114" s="59"/>
      <c r="Y114" s="59"/>
      <c r="Z114" s="59"/>
      <c r="AA114" s="59"/>
      <c r="AB114" s="59"/>
      <c r="AC114" s="59"/>
      <c r="AD114" s="59"/>
      <c r="AE114" s="59"/>
      <c r="AF114" s="61">
        <v>2613</v>
      </c>
      <c r="AG114" s="61"/>
      <c r="AH114" s="61"/>
      <c r="AI114" s="61"/>
      <c r="AJ114" s="61"/>
      <c r="AK114" s="59">
        <v>1.13521826776032E-2</v>
      </c>
      <c r="AL114" s="59"/>
      <c r="AM114" s="59"/>
      <c r="AN114" s="59"/>
      <c r="AO114" s="59"/>
    </row>
    <row r="115" spans="2:41" s="1" customFormat="1" ht="8.5500000000000007" customHeight="1" x14ac:dyDescent="0.15">
      <c r="B115" s="57" t="s">
        <v>1147</v>
      </c>
      <c r="C115" s="57"/>
      <c r="D115" s="57"/>
      <c r="E115" s="57"/>
      <c r="F115" s="57"/>
      <c r="G115" s="57"/>
      <c r="H115" s="57"/>
      <c r="I115" s="57"/>
      <c r="J115" s="57"/>
      <c r="K115" s="86">
        <v>1621171706.29</v>
      </c>
      <c r="L115" s="86"/>
      <c r="M115" s="86"/>
      <c r="N115" s="86"/>
      <c r="O115" s="86"/>
      <c r="P115" s="86"/>
      <c r="Q115" s="86"/>
      <c r="R115" s="86"/>
      <c r="S115" s="86"/>
      <c r="T115" s="86"/>
      <c r="U115" s="86"/>
      <c r="V115" s="59">
        <v>0.107086863615487</v>
      </c>
      <c r="W115" s="59"/>
      <c r="X115" s="59"/>
      <c r="Y115" s="59"/>
      <c r="Z115" s="59"/>
      <c r="AA115" s="59"/>
      <c r="AB115" s="59"/>
      <c r="AC115" s="59"/>
      <c r="AD115" s="59"/>
      <c r="AE115" s="59"/>
      <c r="AF115" s="61">
        <v>31151</v>
      </c>
      <c r="AG115" s="61"/>
      <c r="AH115" s="61"/>
      <c r="AI115" s="61"/>
      <c r="AJ115" s="61"/>
      <c r="AK115" s="59">
        <v>0.13533556930349</v>
      </c>
      <c r="AL115" s="59"/>
      <c r="AM115" s="59"/>
      <c r="AN115" s="59"/>
      <c r="AO115" s="59"/>
    </row>
    <row r="116" spans="2:41" s="1" customFormat="1" ht="8.5500000000000007" customHeight="1" x14ac:dyDescent="0.15">
      <c r="B116" s="57" t="s">
        <v>1146</v>
      </c>
      <c r="C116" s="57"/>
      <c r="D116" s="57"/>
      <c r="E116" s="57"/>
      <c r="F116" s="57"/>
      <c r="G116" s="57"/>
      <c r="H116" s="57"/>
      <c r="I116" s="57"/>
      <c r="J116" s="57"/>
      <c r="K116" s="86">
        <v>165949465.99000001</v>
      </c>
      <c r="L116" s="86"/>
      <c r="M116" s="86"/>
      <c r="N116" s="86"/>
      <c r="O116" s="86"/>
      <c r="P116" s="86"/>
      <c r="Q116" s="86"/>
      <c r="R116" s="86"/>
      <c r="S116" s="86"/>
      <c r="T116" s="86"/>
      <c r="U116" s="86"/>
      <c r="V116" s="59">
        <v>1.0961829498124199E-2</v>
      </c>
      <c r="W116" s="59"/>
      <c r="X116" s="59"/>
      <c r="Y116" s="59"/>
      <c r="Z116" s="59"/>
      <c r="AA116" s="59"/>
      <c r="AB116" s="59"/>
      <c r="AC116" s="59"/>
      <c r="AD116" s="59"/>
      <c r="AE116" s="59"/>
      <c r="AF116" s="61">
        <v>3119</v>
      </c>
      <c r="AG116" s="61"/>
      <c r="AH116" s="61"/>
      <c r="AI116" s="61"/>
      <c r="AJ116" s="61"/>
      <c r="AK116" s="59">
        <v>1.35505004865842E-2</v>
      </c>
      <c r="AL116" s="59"/>
      <c r="AM116" s="59"/>
      <c r="AN116" s="59"/>
      <c r="AO116" s="59"/>
    </row>
    <row r="117" spans="2:41" s="1" customFormat="1" ht="8.5500000000000007" customHeight="1" x14ac:dyDescent="0.15">
      <c r="B117" s="57" t="s">
        <v>1145</v>
      </c>
      <c r="C117" s="57"/>
      <c r="D117" s="57"/>
      <c r="E117" s="57"/>
      <c r="F117" s="57"/>
      <c r="G117" s="57"/>
      <c r="H117" s="57"/>
      <c r="I117" s="57"/>
      <c r="J117" s="57"/>
      <c r="K117" s="86">
        <v>229969618.46000001</v>
      </c>
      <c r="L117" s="86"/>
      <c r="M117" s="86"/>
      <c r="N117" s="86"/>
      <c r="O117" s="86"/>
      <c r="P117" s="86"/>
      <c r="Q117" s="86"/>
      <c r="R117" s="86"/>
      <c r="S117" s="86"/>
      <c r="T117" s="86"/>
      <c r="U117" s="86"/>
      <c r="V117" s="59">
        <v>1.5190695144864701E-2</v>
      </c>
      <c r="W117" s="59"/>
      <c r="X117" s="59"/>
      <c r="Y117" s="59"/>
      <c r="Z117" s="59"/>
      <c r="AA117" s="59"/>
      <c r="AB117" s="59"/>
      <c r="AC117" s="59"/>
      <c r="AD117" s="59"/>
      <c r="AE117" s="59"/>
      <c r="AF117" s="61">
        <v>3692</v>
      </c>
      <c r="AG117" s="61"/>
      <c r="AH117" s="61"/>
      <c r="AI117" s="61"/>
      <c r="AJ117" s="61"/>
      <c r="AK117" s="59">
        <v>1.6039899902683199E-2</v>
      </c>
      <c r="AL117" s="59"/>
      <c r="AM117" s="59"/>
      <c r="AN117" s="59"/>
      <c r="AO117" s="59"/>
    </row>
    <row r="118" spans="2:41" s="1" customFormat="1" ht="8.5500000000000007" customHeight="1" x14ac:dyDescent="0.15">
      <c r="B118" s="57" t="s">
        <v>1144</v>
      </c>
      <c r="C118" s="57"/>
      <c r="D118" s="57"/>
      <c r="E118" s="57"/>
      <c r="F118" s="57"/>
      <c r="G118" s="57"/>
      <c r="H118" s="57"/>
      <c r="I118" s="57"/>
      <c r="J118" s="57"/>
      <c r="K118" s="86">
        <v>846100695.04999995</v>
      </c>
      <c r="L118" s="86"/>
      <c r="M118" s="86"/>
      <c r="N118" s="86"/>
      <c r="O118" s="86"/>
      <c r="P118" s="86"/>
      <c r="Q118" s="86"/>
      <c r="R118" s="86"/>
      <c r="S118" s="86"/>
      <c r="T118" s="86"/>
      <c r="U118" s="86"/>
      <c r="V118" s="59">
        <v>5.58893727198937E-2</v>
      </c>
      <c r="W118" s="59"/>
      <c r="X118" s="59"/>
      <c r="Y118" s="59"/>
      <c r="Z118" s="59"/>
      <c r="AA118" s="59"/>
      <c r="AB118" s="59"/>
      <c r="AC118" s="59"/>
      <c r="AD118" s="59"/>
      <c r="AE118" s="59"/>
      <c r="AF118" s="61">
        <v>12964</v>
      </c>
      <c r="AG118" s="61"/>
      <c r="AH118" s="61"/>
      <c r="AI118" s="61"/>
      <c r="AJ118" s="61"/>
      <c r="AK118" s="59">
        <v>5.6322118726539701E-2</v>
      </c>
      <c r="AL118" s="59"/>
      <c r="AM118" s="59"/>
      <c r="AN118" s="59"/>
      <c r="AO118" s="59"/>
    </row>
    <row r="119" spans="2:41" s="1" customFormat="1" ht="8.5500000000000007" customHeight="1" x14ac:dyDescent="0.15">
      <c r="B119" s="57" t="s">
        <v>1259</v>
      </c>
      <c r="C119" s="57"/>
      <c r="D119" s="57"/>
      <c r="E119" s="57"/>
      <c r="F119" s="57"/>
      <c r="G119" s="57"/>
      <c r="H119" s="57"/>
      <c r="I119" s="57"/>
      <c r="J119" s="57"/>
      <c r="K119" s="86">
        <v>171704559.66</v>
      </c>
      <c r="L119" s="86"/>
      <c r="M119" s="86"/>
      <c r="N119" s="86"/>
      <c r="O119" s="86"/>
      <c r="P119" s="86"/>
      <c r="Q119" s="86"/>
      <c r="R119" s="86"/>
      <c r="S119" s="86"/>
      <c r="T119" s="86"/>
      <c r="U119" s="86"/>
      <c r="V119" s="59">
        <v>1.1341983511756699E-2</v>
      </c>
      <c r="W119" s="59"/>
      <c r="X119" s="59"/>
      <c r="Y119" s="59"/>
      <c r="Z119" s="59"/>
      <c r="AA119" s="59"/>
      <c r="AB119" s="59"/>
      <c r="AC119" s="59"/>
      <c r="AD119" s="59"/>
      <c r="AE119" s="59"/>
      <c r="AF119" s="61">
        <v>2934</v>
      </c>
      <c r="AG119" s="61"/>
      <c r="AH119" s="61"/>
      <c r="AI119" s="61"/>
      <c r="AJ119" s="61"/>
      <c r="AK119" s="59">
        <v>1.27467676908105E-2</v>
      </c>
      <c r="AL119" s="59"/>
      <c r="AM119" s="59"/>
      <c r="AN119" s="59"/>
      <c r="AO119" s="59"/>
    </row>
    <row r="120" spans="2:41" s="1" customFormat="1" ht="8.5500000000000007" customHeight="1" x14ac:dyDescent="0.15">
      <c r="B120" s="57" t="s">
        <v>1258</v>
      </c>
      <c r="C120" s="57"/>
      <c r="D120" s="57"/>
      <c r="E120" s="57"/>
      <c r="F120" s="57"/>
      <c r="G120" s="57"/>
      <c r="H120" s="57"/>
      <c r="I120" s="57"/>
      <c r="J120" s="57"/>
      <c r="K120" s="86">
        <v>3801153639.4499898</v>
      </c>
      <c r="L120" s="86"/>
      <c r="M120" s="86"/>
      <c r="N120" s="86"/>
      <c r="O120" s="86"/>
      <c r="P120" s="86"/>
      <c r="Q120" s="86"/>
      <c r="R120" s="86"/>
      <c r="S120" s="86"/>
      <c r="T120" s="86"/>
      <c r="U120" s="86"/>
      <c r="V120" s="59">
        <v>0.25108606311716403</v>
      </c>
      <c r="W120" s="59"/>
      <c r="X120" s="59"/>
      <c r="Y120" s="59"/>
      <c r="Z120" s="59"/>
      <c r="AA120" s="59"/>
      <c r="AB120" s="59"/>
      <c r="AC120" s="59"/>
      <c r="AD120" s="59"/>
      <c r="AE120" s="59"/>
      <c r="AF120" s="61">
        <v>49499</v>
      </c>
      <c r="AG120" s="61"/>
      <c r="AH120" s="61"/>
      <c r="AI120" s="61"/>
      <c r="AJ120" s="61"/>
      <c r="AK120" s="59">
        <v>0.21504848463784201</v>
      </c>
      <c r="AL120" s="59"/>
      <c r="AM120" s="59"/>
      <c r="AN120" s="59"/>
      <c r="AO120" s="59"/>
    </row>
    <row r="121" spans="2:41" s="1" customFormat="1" ht="8.5500000000000007" customHeight="1" x14ac:dyDescent="0.15">
      <c r="B121" s="57" t="s">
        <v>1257</v>
      </c>
      <c r="C121" s="57"/>
      <c r="D121" s="57"/>
      <c r="E121" s="57"/>
      <c r="F121" s="57"/>
      <c r="G121" s="57"/>
      <c r="H121" s="57"/>
      <c r="I121" s="57"/>
      <c r="J121" s="57"/>
      <c r="K121" s="86">
        <v>292787784.22000003</v>
      </c>
      <c r="L121" s="86"/>
      <c r="M121" s="86"/>
      <c r="N121" s="86"/>
      <c r="O121" s="86"/>
      <c r="P121" s="86"/>
      <c r="Q121" s="86"/>
      <c r="R121" s="86"/>
      <c r="S121" s="86"/>
      <c r="T121" s="86"/>
      <c r="U121" s="86"/>
      <c r="V121" s="59">
        <v>1.9340163287699899E-2</v>
      </c>
      <c r="W121" s="59"/>
      <c r="X121" s="59"/>
      <c r="Y121" s="59"/>
      <c r="Z121" s="59"/>
      <c r="AA121" s="59"/>
      <c r="AB121" s="59"/>
      <c r="AC121" s="59"/>
      <c r="AD121" s="59"/>
      <c r="AE121" s="59"/>
      <c r="AF121" s="61">
        <v>4235</v>
      </c>
      <c r="AG121" s="61"/>
      <c r="AH121" s="61"/>
      <c r="AI121" s="61"/>
      <c r="AJ121" s="61"/>
      <c r="AK121" s="59">
        <v>1.8398964270818899E-2</v>
      </c>
      <c r="AL121" s="59"/>
      <c r="AM121" s="59"/>
      <c r="AN121" s="59"/>
      <c r="AO121" s="59"/>
    </row>
    <row r="122" spans="2:41" s="1" customFormat="1" ht="8.5500000000000007" customHeight="1" x14ac:dyDescent="0.15">
      <c r="B122" s="57" t="s">
        <v>1256</v>
      </c>
      <c r="C122" s="57"/>
      <c r="D122" s="57"/>
      <c r="E122" s="57"/>
      <c r="F122" s="57"/>
      <c r="G122" s="57"/>
      <c r="H122" s="57"/>
      <c r="I122" s="57"/>
      <c r="J122" s="57"/>
      <c r="K122" s="86">
        <v>169457129.99000001</v>
      </c>
      <c r="L122" s="86"/>
      <c r="M122" s="86"/>
      <c r="N122" s="86"/>
      <c r="O122" s="86"/>
      <c r="P122" s="86"/>
      <c r="Q122" s="86"/>
      <c r="R122" s="86"/>
      <c r="S122" s="86"/>
      <c r="T122" s="86"/>
      <c r="U122" s="86"/>
      <c r="V122" s="59">
        <v>1.1193529036747699E-2</v>
      </c>
      <c r="W122" s="59"/>
      <c r="X122" s="59"/>
      <c r="Y122" s="59"/>
      <c r="Z122" s="59"/>
      <c r="AA122" s="59"/>
      <c r="AB122" s="59"/>
      <c r="AC122" s="59"/>
      <c r="AD122" s="59"/>
      <c r="AE122" s="59"/>
      <c r="AF122" s="61">
        <v>2627</v>
      </c>
      <c r="AG122" s="61"/>
      <c r="AH122" s="61"/>
      <c r="AI122" s="61"/>
      <c r="AJ122" s="61"/>
      <c r="AK122" s="59">
        <v>1.1413005699986101E-2</v>
      </c>
      <c r="AL122" s="59"/>
      <c r="AM122" s="59"/>
      <c r="AN122" s="59"/>
      <c r="AO122" s="59"/>
    </row>
    <row r="123" spans="2:41" s="1" customFormat="1" ht="8.5500000000000007" customHeight="1" x14ac:dyDescent="0.15">
      <c r="B123" s="57" t="s">
        <v>1255</v>
      </c>
      <c r="C123" s="57"/>
      <c r="D123" s="57"/>
      <c r="E123" s="57"/>
      <c r="F123" s="57"/>
      <c r="G123" s="57"/>
      <c r="H123" s="57"/>
      <c r="I123" s="57"/>
      <c r="J123" s="57"/>
      <c r="K123" s="86">
        <v>188838833.44999999</v>
      </c>
      <c r="L123" s="86"/>
      <c r="M123" s="86"/>
      <c r="N123" s="86"/>
      <c r="O123" s="86"/>
      <c r="P123" s="86"/>
      <c r="Q123" s="86"/>
      <c r="R123" s="86"/>
      <c r="S123" s="86"/>
      <c r="T123" s="86"/>
      <c r="U123" s="86"/>
      <c r="V123" s="59">
        <v>1.2473791841115699E-2</v>
      </c>
      <c r="W123" s="59"/>
      <c r="X123" s="59"/>
      <c r="Y123" s="59"/>
      <c r="Z123" s="59"/>
      <c r="AA123" s="59"/>
      <c r="AB123" s="59"/>
      <c r="AC123" s="59"/>
      <c r="AD123" s="59"/>
      <c r="AE123" s="59"/>
      <c r="AF123" s="61">
        <v>2608</v>
      </c>
      <c r="AG123" s="61"/>
      <c r="AH123" s="61"/>
      <c r="AI123" s="61"/>
      <c r="AJ123" s="61"/>
      <c r="AK123" s="59">
        <v>1.1330460169609299E-2</v>
      </c>
      <c r="AL123" s="59"/>
      <c r="AM123" s="59"/>
      <c r="AN123" s="59"/>
      <c r="AO123" s="59"/>
    </row>
    <row r="124" spans="2:41" s="1" customFormat="1" ht="8.5500000000000007" customHeight="1" x14ac:dyDescent="0.15">
      <c r="B124" s="57" t="s">
        <v>1254</v>
      </c>
      <c r="C124" s="57"/>
      <c r="D124" s="57"/>
      <c r="E124" s="57"/>
      <c r="F124" s="57"/>
      <c r="G124" s="57"/>
      <c r="H124" s="57"/>
      <c r="I124" s="57"/>
      <c r="J124" s="57"/>
      <c r="K124" s="86">
        <v>116654294.43000001</v>
      </c>
      <c r="L124" s="86"/>
      <c r="M124" s="86"/>
      <c r="N124" s="86"/>
      <c r="O124" s="86"/>
      <c r="P124" s="86"/>
      <c r="Q124" s="86"/>
      <c r="R124" s="86"/>
      <c r="S124" s="86"/>
      <c r="T124" s="86"/>
      <c r="U124" s="86"/>
      <c r="V124" s="59">
        <v>7.7056257947988203E-3</v>
      </c>
      <c r="W124" s="59"/>
      <c r="X124" s="59"/>
      <c r="Y124" s="59"/>
      <c r="Z124" s="59"/>
      <c r="AA124" s="59"/>
      <c r="AB124" s="59"/>
      <c r="AC124" s="59"/>
      <c r="AD124" s="59"/>
      <c r="AE124" s="59"/>
      <c r="AF124" s="61">
        <v>1667</v>
      </c>
      <c r="AG124" s="61"/>
      <c r="AH124" s="61"/>
      <c r="AI124" s="61"/>
      <c r="AJ124" s="61"/>
      <c r="AK124" s="59">
        <v>7.24228416516057E-3</v>
      </c>
      <c r="AL124" s="59"/>
      <c r="AM124" s="59"/>
      <c r="AN124" s="59"/>
      <c r="AO124" s="59"/>
    </row>
    <row r="125" spans="2:41" s="1" customFormat="1" ht="8.5500000000000007" customHeight="1" x14ac:dyDescent="0.15">
      <c r="B125" s="57" t="s">
        <v>1253</v>
      </c>
      <c r="C125" s="57"/>
      <c r="D125" s="57"/>
      <c r="E125" s="57"/>
      <c r="F125" s="57"/>
      <c r="G125" s="57"/>
      <c r="H125" s="57"/>
      <c r="I125" s="57"/>
      <c r="J125" s="57"/>
      <c r="K125" s="86">
        <v>4266613729.54001</v>
      </c>
      <c r="L125" s="86"/>
      <c r="M125" s="86"/>
      <c r="N125" s="86"/>
      <c r="O125" s="86"/>
      <c r="P125" s="86"/>
      <c r="Q125" s="86"/>
      <c r="R125" s="86"/>
      <c r="S125" s="86"/>
      <c r="T125" s="86"/>
      <c r="U125" s="86"/>
      <c r="V125" s="59">
        <v>0.28183213461133699</v>
      </c>
      <c r="W125" s="59"/>
      <c r="X125" s="59"/>
      <c r="Y125" s="59"/>
      <c r="Z125" s="59"/>
      <c r="AA125" s="59"/>
      <c r="AB125" s="59"/>
      <c r="AC125" s="59"/>
      <c r="AD125" s="59"/>
      <c r="AE125" s="59"/>
      <c r="AF125" s="61">
        <v>39855</v>
      </c>
      <c r="AG125" s="61"/>
      <c r="AH125" s="61"/>
      <c r="AI125" s="61"/>
      <c r="AJ125" s="61"/>
      <c r="AK125" s="59">
        <v>0.17315011121924101</v>
      </c>
      <c r="AL125" s="59"/>
      <c r="AM125" s="59"/>
      <c r="AN125" s="59"/>
      <c r="AO125" s="59"/>
    </row>
    <row r="126" spans="2:41" s="1" customFormat="1" ht="8.5500000000000007" customHeight="1" x14ac:dyDescent="0.15">
      <c r="B126" s="57" t="s">
        <v>1252</v>
      </c>
      <c r="C126" s="57"/>
      <c r="D126" s="57"/>
      <c r="E126" s="57"/>
      <c r="F126" s="57"/>
      <c r="G126" s="57"/>
      <c r="H126" s="57"/>
      <c r="I126" s="57"/>
      <c r="J126" s="57"/>
      <c r="K126" s="86">
        <v>435969621.5</v>
      </c>
      <c r="L126" s="86"/>
      <c r="M126" s="86"/>
      <c r="N126" s="86"/>
      <c r="O126" s="86"/>
      <c r="P126" s="86"/>
      <c r="Q126" s="86"/>
      <c r="R126" s="86"/>
      <c r="S126" s="86"/>
      <c r="T126" s="86"/>
      <c r="U126" s="86"/>
      <c r="V126" s="59">
        <v>2.8798071923489699E-2</v>
      </c>
      <c r="W126" s="59"/>
      <c r="X126" s="59"/>
      <c r="Y126" s="59"/>
      <c r="Z126" s="59"/>
      <c r="AA126" s="59"/>
      <c r="AB126" s="59"/>
      <c r="AC126" s="59"/>
      <c r="AD126" s="59"/>
      <c r="AE126" s="59"/>
      <c r="AF126" s="61">
        <v>4681</v>
      </c>
      <c r="AG126" s="61"/>
      <c r="AH126" s="61"/>
      <c r="AI126" s="61"/>
      <c r="AJ126" s="61"/>
      <c r="AK126" s="59">
        <v>2.0336611983873199E-2</v>
      </c>
      <c r="AL126" s="59"/>
      <c r="AM126" s="59"/>
      <c r="AN126" s="59"/>
      <c r="AO126" s="59"/>
    </row>
    <row r="127" spans="2:41" s="1" customFormat="1" ht="8.5500000000000007" customHeight="1" x14ac:dyDescent="0.15">
      <c r="B127" s="57" t="s">
        <v>1251</v>
      </c>
      <c r="C127" s="57"/>
      <c r="D127" s="57"/>
      <c r="E127" s="57"/>
      <c r="F127" s="57"/>
      <c r="G127" s="57"/>
      <c r="H127" s="57"/>
      <c r="I127" s="57"/>
      <c r="J127" s="57"/>
      <c r="K127" s="86">
        <v>36211392.890000097</v>
      </c>
      <c r="L127" s="86"/>
      <c r="M127" s="86"/>
      <c r="N127" s="86"/>
      <c r="O127" s="86"/>
      <c r="P127" s="86"/>
      <c r="Q127" s="86"/>
      <c r="R127" s="86"/>
      <c r="S127" s="86"/>
      <c r="T127" s="86"/>
      <c r="U127" s="86"/>
      <c r="V127" s="59">
        <v>2.3919517449588301E-3</v>
      </c>
      <c r="W127" s="59"/>
      <c r="X127" s="59"/>
      <c r="Y127" s="59"/>
      <c r="Z127" s="59"/>
      <c r="AA127" s="59"/>
      <c r="AB127" s="59"/>
      <c r="AC127" s="59"/>
      <c r="AD127" s="59"/>
      <c r="AE127" s="59"/>
      <c r="AF127" s="61">
        <v>385</v>
      </c>
      <c r="AG127" s="61"/>
      <c r="AH127" s="61"/>
      <c r="AI127" s="61"/>
      <c r="AJ127" s="61"/>
      <c r="AK127" s="59">
        <v>1.67263311552899E-3</v>
      </c>
      <c r="AL127" s="59"/>
      <c r="AM127" s="59"/>
      <c r="AN127" s="59"/>
      <c r="AO127" s="59"/>
    </row>
    <row r="128" spans="2:41" s="1" customFormat="1" ht="8.5500000000000007" customHeight="1" x14ac:dyDescent="0.15">
      <c r="B128" s="57" t="s">
        <v>1250</v>
      </c>
      <c r="C128" s="57"/>
      <c r="D128" s="57"/>
      <c r="E128" s="57"/>
      <c r="F128" s="57"/>
      <c r="G128" s="57"/>
      <c r="H128" s="57"/>
      <c r="I128" s="57"/>
      <c r="J128" s="57"/>
      <c r="K128" s="86">
        <v>13348267.66</v>
      </c>
      <c r="L128" s="86"/>
      <c r="M128" s="86"/>
      <c r="N128" s="86"/>
      <c r="O128" s="86"/>
      <c r="P128" s="86"/>
      <c r="Q128" s="86"/>
      <c r="R128" s="86"/>
      <c r="S128" s="86"/>
      <c r="T128" s="86"/>
      <c r="U128" s="86"/>
      <c r="V128" s="59">
        <v>8.8172283840348004E-4</v>
      </c>
      <c r="W128" s="59"/>
      <c r="X128" s="59"/>
      <c r="Y128" s="59"/>
      <c r="Z128" s="59"/>
      <c r="AA128" s="59"/>
      <c r="AB128" s="59"/>
      <c r="AC128" s="59"/>
      <c r="AD128" s="59"/>
      <c r="AE128" s="59"/>
      <c r="AF128" s="61">
        <v>165</v>
      </c>
      <c r="AG128" s="61"/>
      <c r="AH128" s="61"/>
      <c r="AI128" s="61"/>
      <c r="AJ128" s="61"/>
      <c r="AK128" s="59">
        <v>7.1684276379813702E-4</v>
      </c>
      <c r="AL128" s="59"/>
      <c r="AM128" s="59"/>
      <c r="AN128" s="59"/>
      <c r="AO128" s="59"/>
    </row>
    <row r="129" spans="2:44" s="1" customFormat="1" ht="8.5500000000000007" customHeight="1" x14ac:dyDescent="0.15">
      <c r="B129" s="57" t="s">
        <v>1249</v>
      </c>
      <c r="C129" s="57"/>
      <c r="D129" s="57"/>
      <c r="E129" s="57"/>
      <c r="F129" s="57"/>
      <c r="G129" s="57"/>
      <c r="H129" s="57"/>
      <c r="I129" s="57"/>
      <c r="J129" s="57"/>
      <c r="K129" s="86">
        <v>46955053.979999997</v>
      </c>
      <c r="L129" s="86"/>
      <c r="M129" s="86"/>
      <c r="N129" s="86"/>
      <c r="O129" s="86"/>
      <c r="P129" s="86"/>
      <c r="Q129" s="86"/>
      <c r="R129" s="86"/>
      <c r="S129" s="86"/>
      <c r="T129" s="86"/>
      <c r="U129" s="86"/>
      <c r="V129" s="59">
        <v>3.1016267074640202E-3</v>
      </c>
      <c r="W129" s="59"/>
      <c r="X129" s="59"/>
      <c r="Y129" s="59"/>
      <c r="Z129" s="59"/>
      <c r="AA129" s="59"/>
      <c r="AB129" s="59"/>
      <c r="AC129" s="59"/>
      <c r="AD129" s="59"/>
      <c r="AE129" s="59"/>
      <c r="AF129" s="61">
        <v>437</v>
      </c>
      <c r="AG129" s="61"/>
      <c r="AH129" s="61"/>
      <c r="AI129" s="61"/>
      <c r="AJ129" s="61"/>
      <c r="AK129" s="59">
        <v>1.89854719866537E-3</v>
      </c>
      <c r="AL129" s="59"/>
      <c r="AM129" s="59"/>
      <c r="AN129" s="59"/>
      <c r="AO129" s="59"/>
    </row>
    <row r="130" spans="2:44" s="1" customFormat="1" ht="8.5500000000000007" customHeight="1" x14ac:dyDescent="0.15">
      <c r="B130" s="57" t="s">
        <v>1248</v>
      </c>
      <c r="C130" s="57"/>
      <c r="D130" s="57"/>
      <c r="E130" s="57"/>
      <c r="F130" s="57"/>
      <c r="G130" s="57"/>
      <c r="H130" s="57"/>
      <c r="I130" s="57"/>
      <c r="J130" s="57"/>
      <c r="K130" s="86">
        <v>296174421.19</v>
      </c>
      <c r="L130" s="86"/>
      <c r="M130" s="86"/>
      <c r="N130" s="86"/>
      <c r="O130" s="86"/>
      <c r="P130" s="86"/>
      <c r="Q130" s="86"/>
      <c r="R130" s="86"/>
      <c r="S130" s="86"/>
      <c r="T130" s="86"/>
      <c r="U130" s="86"/>
      <c r="V130" s="59">
        <v>1.9563868358491901E-2</v>
      </c>
      <c r="W130" s="59"/>
      <c r="X130" s="59"/>
      <c r="Y130" s="59"/>
      <c r="Z130" s="59"/>
      <c r="AA130" s="59"/>
      <c r="AB130" s="59"/>
      <c r="AC130" s="59"/>
      <c r="AD130" s="59"/>
      <c r="AE130" s="59"/>
      <c r="AF130" s="61">
        <v>3745</v>
      </c>
      <c r="AG130" s="61"/>
      <c r="AH130" s="61"/>
      <c r="AI130" s="61"/>
      <c r="AJ130" s="61"/>
      <c r="AK130" s="59">
        <v>1.62701584874183E-2</v>
      </c>
      <c r="AL130" s="59"/>
      <c r="AM130" s="59"/>
      <c r="AN130" s="59"/>
      <c r="AO130" s="59"/>
    </row>
    <row r="131" spans="2:44" s="1" customFormat="1" ht="8.5500000000000007" customHeight="1" x14ac:dyDescent="0.15">
      <c r="B131" s="57" t="s">
        <v>1247</v>
      </c>
      <c r="C131" s="57"/>
      <c r="D131" s="57"/>
      <c r="E131" s="57"/>
      <c r="F131" s="57"/>
      <c r="G131" s="57"/>
      <c r="H131" s="57"/>
      <c r="I131" s="57"/>
      <c r="J131" s="57"/>
      <c r="K131" s="86">
        <v>24913124.239999998</v>
      </c>
      <c r="L131" s="86"/>
      <c r="M131" s="86"/>
      <c r="N131" s="86"/>
      <c r="O131" s="86"/>
      <c r="P131" s="86"/>
      <c r="Q131" s="86"/>
      <c r="R131" s="86"/>
      <c r="S131" s="86"/>
      <c r="T131" s="86"/>
      <c r="U131" s="86"/>
      <c r="V131" s="59">
        <v>1.64564205467778E-3</v>
      </c>
      <c r="W131" s="59"/>
      <c r="X131" s="59"/>
      <c r="Y131" s="59"/>
      <c r="Z131" s="59"/>
      <c r="AA131" s="59"/>
      <c r="AB131" s="59"/>
      <c r="AC131" s="59"/>
      <c r="AD131" s="59"/>
      <c r="AE131" s="59"/>
      <c r="AF131" s="61">
        <v>332</v>
      </c>
      <c r="AG131" s="61"/>
      <c r="AH131" s="61"/>
      <c r="AI131" s="61"/>
      <c r="AJ131" s="61"/>
      <c r="AK131" s="59">
        <v>1.4423745307938301E-3</v>
      </c>
      <c r="AL131" s="59"/>
      <c r="AM131" s="59"/>
      <c r="AN131" s="59"/>
      <c r="AO131" s="59"/>
    </row>
    <row r="132" spans="2:44" s="1" customFormat="1" ht="8.5500000000000007" customHeight="1" x14ac:dyDescent="0.15">
      <c r="B132" s="57" t="s">
        <v>1246</v>
      </c>
      <c r="C132" s="57"/>
      <c r="D132" s="57"/>
      <c r="E132" s="57"/>
      <c r="F132" s="57"/>
      <c r="G132" s="57"/>
      <c r="H132" s="57"/>
      <c r="I132" s="57"/>
      <c r="J132" s="57"/>
      <c r="K132" s="86">
        <v>185755.21</v>
      </c>
      <c r="L132" s="86"/>
      <c r="M132" s="86"/>
      <c r="N132" s="86"/>
      <c r="O132" s="86"/>
      <c r="P132" s="86"/>
      <c r="Q132" s="86"/>
      <c r="R132" s="86"/>
      <c r="S132" s="86"/>
      <c r="T132" s="86"/>
      <c r="U132" s="86"/>
      <c r="V132" s="59">
        <v>1.22701023969004E-5</v>
      </c>
      <c r="W132" s="59"/>
      <c r="X132" s="59"/>
      <c r="Y132" s="59"/>
      <c r="Z132" s="59"/>
      <c r="AA132" s="59"/>
      <c r="AB132" s="59"/>
      <c r="AC132" s="59"/>
      <c r="AD132" s="59"/>
      <c r="AE132" s="59"/>
      <c r="AF132" s="61">
        <v>2</v>
      </c>
      <c r="AG132" s="61"/>
      <c r="AH132" s="61"/>
      <c r="AI132" s="61"/>
      <c r="AJ132" s="61"/>
      <c r="AK132" s="59">
        <v>8.6890031975531801E-6</v>
      </c>
      <c r="AL132" s="59"/>
      <c r="AM132" s="59"/>
      <c r="AN132" s="59"/>
      <c r="AO132" s="59"/>
    </row>
    <row r="133" spans="2:44" s="1" customFormat="1" ht="8.5500000000000007" customHeight="1" x14ac:dyDescent="0.15">
      <c r="B133" s="57" t="s">
        <v>1245</v>
      </c>
      <c r="C133" s="57"/>
      <c r="D133" s="57"/>
      <c r="E133" s="57"/>
      <c r="F133" s="57"/>
      <c r="G133" s="57"/>
      <c r="H133" s="57"/>
      <c r="I133" s="57"/>
      <c r="J133" s="57"/>
      <c r="K133" s="86">
        <v>98767.89</v>
      </c>
      <c r="L133" s="86"/>
      <c r="M133" s="86"/>
      <c r="N133" s="86"/>
      <c r="O133" s="86"/>
      <c r="P133" s="86"/>
      <c r="Q133" s="86"/>
      <c r="R133" s="86"/>
      <c r="S133" s="86"/>
      <c r="T133" s="86"/>
      <c r="U133" s="86"/>
      <c r="V133" s="59">
        <v>6.5241353059534597E-6</v>
      </c>
      <c r="W133" s="59"/>
      <c r="X133" s="59"/>
      <c r="Y133" s="59"/>
      <c r="Z133" s="59"/>
      <c r="AA133" s="59"/>
      <c r="AB133" s="59"/>
      <c r="AC133" s="59"/>
      <c r="AD133" s="59"/>
      <c r="AE133" s="59"/>
      <c r="AF133" s="61">
        <v>2</v>
      </c>
      <c r="AG133" s="61"/>
      <c r="AH133" s="61"/>
      <c r="AI133" s="61"/>
      <c r="AJ133" s="61"/>
      <c r="AK133" s="59">
        <v>8.6890031975531801E-6</v>
      </c>
      <c r="AL133" s="59"/>
      <c r="AM133" s="59"/>
      <c r="AN133" s="59"/>
      <c r="AO133" s="59"/>
    </row>
    <row r="134" spans="2:44" s="1" customFormat="1" ht="8.5500000000000007" customHeight="1" x14ac:dyDescent="0.15">
      <c r="B134" s="57" t="s">
        <v>1244</v>
      </c>
      <c r="C134" s="57"/>
      <c r="D134" s="57"/>
      <c r="E134" s="57"/>
      <c r="F134" s="57"/>
      <c r="G134" s="57"/>
      <c r="H134" s="57"/>
      <c r="I134" s="57"/>
      <c r="J134" s="57"/>
      <c r="K134" s="86">
        <v>106774.11</v>
      </c>
      <c r="L134" s="86"/>
      <c r="M134" s="86"/>
      <c r="N134" s="86"/>
      <c r="O134" s="86"/>
      <c r="P134" s="86"/>
      <c r="Q134" s="86"/>
      <c r="R134" s="86"/>
      <c r="S134" s="86"/>
      <c r="T134" s="86"/>
      <c r="U134" s="86"/>
      <c r="V134" s="59">
        <v>7.0529879783070997E-6</v>
      </c>
      <c r="W134" s="59"/>
      <c r="X134" s="59"/>
      <c r="Y134" s="59"/>
      <c r="Z134" s="59"/>
      <c r="AA134" s="59"/>
      <c r="AB134" s="59"/>
      <c r="AC134" s="59"/>
      <c r="AD134" s="59"/>
      <c r="AE134" s="59"/>
      <c r="AF134" s="61">
        <v>1</v>
      </c>
      <c r="AG134" s="61"/>
      <c r="AH134" s="61"/>
      <c r="AI134" s="61"/>
      <c r="AJ134" s="61"/>
      <c r="AK134" s="59">
        <v>4.34450159877659E-6</v>
      </c>
      <c r="AL134" s="59"/>
      <c r="AM134" s="59"/>
      <c r="AN134" s="59"/>
      <c r="AO134" s="59"/>
    </row>
    <row r="135" spans="2:44" s="1" customFormat="1" ht="8.5500000000000007" customHeight="1" x14ac:dyDescent="0.15">
      <c r="B135" s="57" t="s">
        <v>1243</v>
      </c>
      <c r="C135" s="57"/>
      <c r="D135" s="57"/>
      <c r="E135" s="57"/>
      <c r="F135" s="57"/>
      <c r="G135" s="57"/>
      <c r="H135" s="57"/>
      <c r="I135" s="57"/>
      <c r="J135" s="57"/>
      <c r="K135" s="86">
        <v>334679.65999999997</v>
      </c>
      <c r="L135" s="86"/>
      <c r="M135" s="86"/>
      <c r="N135" s="86"/>
      <c r="O135" s="86"/>
      <c r="P135" s="86"/>
      <c r="Q135" s="86"/>
      <c r="R135" s="86"/>
      <c r="S135" s="86"/>
      <c r="T135" s="86"/>
      <c r="U135" s="86"/>
      <c r="V135" s="59">
        <v>2.2107340614348399E-5</v>
      </c>
      <c r="W135" s="59"/>
      <c r="X135" s="59"/>
      <c r="Y135" s="59"/>
      <c r="Z135" s="59"/>
      <c r="AA135" s="59"/>
      <c r="AB135" s="59"/>
      <c r="AC135" s="59"/>
      <c r="AD135" s="59"/>
      <c r="AE135" s="59"/>
      <c r="AF135" s="61">
        <v>5</v>
      </c>
      <c r="AG135" s="61"/>
      <c r="AH135" s="61"/>
      <c r="AI135" s="61"/>
      <c r="AJ135" s="61"/>
      <c r="AK135" s="59">
        <v>2.17225079938829E-5</v>
      </c>
      <c r="AL135" s="59"/>
      <c r="AM135" s="59"/>
      <c r="AN135" s="59"/>
      <c r="AO135" s="59"/>
    </row>
    <row r="136" spans="2:44" s="1" customFormat="1" ht="8.5500000000000007" customHeight="1" x14ac:dyDescent="0.15">
      <c r="B136" s="57" t="s">
        <v>1242</v>
      </c>
      <c r="C136" s="57"/>
      <c r="D136" s="57"/>
      <c r="E136" s="57"/>
      <c r="F136" s="57"/>
      <c r="G136" s="57"/>
      <c r="H136" s="57"/>
      <c r="I136" s="57"/>
      <c r="J136" s="57"/>
      <c r="K136" s="86">
        <v>3124042.04</v>
      </c>
      <c r="L136" s="86"/>
      <c r="M136" s="86"/>
      <c r="N136" s="86"/>
      <c r="O136" s="86"/>
      <c r="P136" s="86"/>
      <c r="Q136" s="86"/>
      <c r="R136" s="86"/>
      <c r="S136" s="86"/>
      <c r="T136" s="86"/>
      <c r="U136" s="86"/>
      <c r="V136" s="59">
        <v>2.0635930331656201E-4</v>
      </c>
      <c r="W136" s="59"/>
      <c r="X136" s="59"/>
      <c r="Y136" s="59"/>
      <c r="Z136" s="59"/>
      <c r="AA136" s="59"/>
      <c r="AB136" s="59"/>
      <c r="AC136" s="59"/>
      <c r="AD136" s="59"/>
      <c r="AE136" s="59"/>
      <c r="AF136" s="61">
        <v>41</v>
      </c>
      <c r="AG136" s="61"/>
      <c r="AH136" s="61"/>
      <c r="AI136" s="61"/>
      <c r="AJ136" s="61"/>
      <c r="AK136" s="59">
        <v>1.7812456554984E-4</v>
      </c>
      <c r="AL136" s="59"/>
      <c r="AM136" s="59"/>
      <c r="AN136" s="59"/>
      <c r="AO136" s="59"/>
    </row>
    <row r="137" spans="2:44" s="1" customFormat="1" ht="8.5500000000000007" customHeight="1" x14ac:dyDescent="0.15">
      <c r="B137" s="57" t="s">
        <v>1241</v>
      </c>
      <c r="C137" s="57"/>
      <c r="D137" s="57"/>
      <c r="E137" s="57"/>
      <c r="F137" s="57"/>
      <c r="G137" s="57"/>
      <c r="H137" s="57"/>
      <c r="I137" s="57"/>
      <c r="J137" s="57"/>
      <c r="K137" s="86">
        <v>85792.38</v>
      </c>
      <c r="L137" s="86"/>
      <c r="M137" s="86"/>
      <c r="N137" s="86"/>
      <c r="O137" s="86"/>
      <c r="P137" s="86"/>
      <c r="Q137" s="86"/>
      <c r="R137" s="86"/>
      <c r="S137" s="86"/>
      <c r="T137" s="86"/>
      <c r="U137" s="86"/>
      <c r="V137" s="59">
        <v>5.6670350590639903E-6</v>
      </c>
      <c r="W137" s="59"/>
      <c r="X137" s="59"/>
      <c r="Y137" s="59"/>
      <c r="Z137" s="59"/>
      <c r="AA137" s="59"/>
      <c r="AB137" s="59"/>
      <c r="AC137" s="59"/>
      <c r="AD137" s="59"/>
      <c r="AE137" s="59"/>
      <c r="AF137" s="61">
        <v>4</v>
      </c>
      <c r="AG137" s="61"/>
      <c r="AH137" s="61"/>
      <c r="AI137" s="61"/>
      <c r="AJ137" s="61"/>
      <c r="AK137" s="59">
        <v>1.7378006395106401E-5</v>
      </c>
      <c r="AL137" s="59"/>
      <c r="AM137" s="59"/>
      <c r="AN137" s="59"/>
      <c r="AO137" s="59"/>
    </row>
    <row r="138" spans="2:44" s="1" customFormat="1" ht="8.5500000000000007" customHeight="1" x14ac:dyDescent="0.15">
      <c r="B138" s="57" t="s">
        <v>1240</v>
      </c>
      <c r="C138" s="57"/>
      <c r="D138" s="57"/>
      <c r="E138" s="57"/>
      <c r="F138" s="57"/>
      <c r="G138" s="57"/>
      <c r="H138" s="57"/>
      <c r="I138" s="57"/>
      <c r="J138" s="57"/>
      <c r="K138" s="86">
        <v>3774.43</v>
      </c>
      <c r="L138" s="86"/>
      <c r="M138" s="86"/>
      <c r="N138" s="86"/>
      <c r="O138" s="86"/>
      <c r="P138" s="86"/>
      <c r="Q138" s="86"/>
      <c r="R138" s="86"/>
      <c r="S138" s="86"/>
      <c r="T138" s="86"/>
      <c r="U138" s="86"/>
      <c r="V138" s="59">
        <v>2.4932082707092302E-7</v>
      </c>
      <c r="W138" s="59"/>
      <c r="X138" s="59"/>
      <c r="Y138" s="59"/>
      <c r="Z138" s="59"/>
      <c r="AA138" s="59"/>
      <c r="AB138" s="59"/>
      <c r="AC138" s="59"/>
      <c r="AD138" s="59"/>
      <c r="AE138" s="59"/>
      <c r="AF138" s="61">
        <v>1</v>
      </c>
      <c r="AG138" s="61"/>
      <c r="AH138" s="61"/>
      <c r="AI138" s="61"/>
      <c r="AJ138" s="61"/>
      <c r="AK138" s="59">
        <v>4.34450159877659E-6</v>
      </c>
      <c r="AL138" s="59"/>
      <c r="AM138" s="59"/>
      <c r="AN138" s="59"/>
      <c r="AO138" s="59"/>
    </row>
    <row r="139" spans="2:44" s="1" customFormat="1" ht="10.199999999999999" customHeight="1" x14ac:dyDescent="0.15">
      <c r="B139" s="88"/>
      <c r="C139" s="88"/>
      <c r="D139" s="88"/>
      <c r="E139" s="88"/>
      <c r="F139" s="88"/>
      <c r="G139" s="88"/>
      <c r="H139" s="88"/>
      <c r="I139" s="88"/>
      <c r="J139" s="88"/>
      <c r="K139" s="84">
        <v>15138847581.82</v>
      </c>
      <c r="L139" s="84"/>
      <c r="M139" s="84"/>
      <c r="N139" s="84"/>
      <c r="O139" s="84"/>
      <c r="P139" s="84"/>
      <c r="Q139" s="84"/>
      <c r="R139" s="84"/>
      <c r="S139" s="84"/>
      <c r="T139" s="84"/>
      <c r="U139" s="84"/>
      <c r="V139" s="82">
        <v>1</v>
      </c>
      <c r="W139" s="82"/>
      <c r="X139" s="82"/>
      <c r="Y139" s="82"/>
      <c r="Z139" s="82"/>
      <c r="AA139" s="82"/>
      <c r="AB139" s="82"/>
      <c r="AC139" s="82"/>
      <c r="AD139" s="82"/>
      <c r="AE139" s="82"/>
      <c r="AF139" s="83">
        <v>230176</v>
      </c>
      <c r="AG139" s="83"/>
      <c r="AH139" s="83"/>
      <c r="AI139" s="83"/>
      <c r="AJ139" s="83"/>
      <c r="AK139" s="82">
        <v>1</v>
      </c>
      <c r="AL139" s="82"/>
      <c r="AM139" s="82"/>
      <c r="AN139" s="82"/>
      <c r="AO139" s="82"/>
    </row>
    <row r="140" spans="2:44" s="1" customFormat="1" ht="7.2" customHeight="1" x14ac:dyDescent="0.15"/>
    <row r="141" spans="2:44" s="1" customFormat="1" ht="15.3" customHeight="1" x14ac:dyDescent="0.15">
      <c r="B141" s="54" t="s">
        <v>1239</v>
      </c>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row>
    <row r="142" spans="2:44" s="1" customFormat="1" ht="6.3" customHeight="1" x14ac:dyDescent="0.15"/>
    <row r="143" spans="2:44" s="1" customFormat="1" ht="10.199999999999999" customHeight="1" x14ac:dyDescent="0.15">
      <c r="B143" s="52" t="s">
        <v>1238</v>
      </c>
      <c r="C143" s="52"/>
      <c r="D143" s="52"/>
      <c r="E143" s="52"/>
      <c r="F143" s="52"/>
      <c r="G143" s="52"/>
      <c r="H143" s="52"/>
      <c r="I143" s="52"/>
      <c r="J143" s="52"/>
      <c r="K143" s="52" t="s">
        <v>1129</v>
      </c>
      <c r="L143" s="52"/>
      <c r="M143" s="52"/>
      <c r="N143" s="52"/>
      <c r="O143" s="52"/>
      <c r="P143" s="52"/>
      <c r="Q143" s="52"/>
      <c r="R143" s="52"/>
      <c r="S143" s="52"/>
      <c r="T143" s="52" t="s">
        <v>1127</v>
      </c>
      <c r="U143" s="52"/>
      <c r="V143" s="52"/>
      <c r="W143" s="52"/>
      <c r="X143" s="52"/>
      <c r="Y143" s="52"/>
      <c r="Z143" s="52"/>
      <c r="AA143" s="52"/>
      <c r="AB143" s="52"/>
      <c r="AC143" s="52"/>
      <c r="AD143" s="52"/>
      <c r="AE143" s="52" t="s">
        <v>1128</v>
      </c>
      <c r="AF143" s="52"/>
      <c r="AG143" s="52"/>
      <c r="AH143" s="52"/>
      <c r="AI143" s="52" t="s">
        <v>1127</v>
      </c>
      <c r="AJ143" s="52"/>
      <c r="AK143" s="52"/>
      <c r="AL143" s="52"/>
      <c r="AM143" s="52"/>
      <c r="AN143" s="52"/>
      <c r="AO143" s="52"/>
      <c r="AP143" s="52"/>
    </row>
    <row r="144" spans="2:44" s="1" customFormat="1" ht="9.75" customHeight="1" x14ac:dyDescent="0.15">
      <c r="B144" s="94">
        <v>1990</v>
      </c>
      <c r="C144" s="94"/>
      <c r="D144" s="94"/>
      <c r="E144" s="94"/>
      <c r="F144" s="94"/>
      <c r="G144" s="94"/>
      <c r="H144" s="94"/>
      <c r="I144" s="94"/>
      <c r="J144" s="94"/>
      <c r="K144" s="86">
        <v>18648.04</v>
      </c>
      <c r="L144" s="86"/>
      <c r="M144" s="86"/>
      <c r="N144" s="86"/>
      <c r="O144" s="86"/>
      <c r="P144" s="86"/>
      <c r="Q144" s="86"/>
      <c r="R144" s="86"/>
      <c r="S144" s="86"/>
      <c r="T144" s="59">
        <v>1.2318004986320201E-6</v>
      </c>
      <c r="U144" s="59"/>
      <c r="V144" s="59"/>
      <c r="W144" s="59"/>
      <c r="X144" s="59"/>
      <c r="Y144" s="59"/>
      <c r="Z144" s="59"/>
      <c r="AA144" s="59"/>
      <c r="AB144" s="59"/>
      <c r="AC144" s="59"/>
      <c r="AD144" s="59"/>
      <c r="AE144" s="61">
        <v>2</v>
      </c>
      <c r="AF144" s="61"/>
      <c r="AG144" s="61"/>
      <c r="AH144" s="61"/>
      <c r="AI144" s="59">
        <v>8.6890031975531801E-6</v>
      </c>
      <c r="AJ144" s="59"/>
      <c r="AK144" s="59"/>
      <c r="AL144" s="59"/>
      <c r="AM144" s="59"/>
      <c r="AN144" s="59"/>
      <c r="AO144" s="59"/>
      <c r="AP144" s="59"/>
    </row>
    <row r="145" spans="2:42" s="1" customFormat="1" ht="9.75" customHeight="1" x14ac:dyDescent="0.15">
      <c r="B145" s="94">
        <v>1996</v>
      </c>
      <c r="C145" s="94"/>
      <c r="D145" s="94"/>
      <c r="E145" s="94"/>
      <c r="F145" s="94"/>
      <c r="G145" s="94"/>
      <c r="H145" s="94"/>
      <c r="I145" s="94"/>
      <c r="J145" s="94"/>
      <c r="K145" s="86">
        <v>19597.310000000001</v>
      </c>
      <c r="L145" s="86"/>
      <c r="M145" s="86"/>
      <c r="N145" s="86"/>
      <c r="O145" s="86"/>
      <c r="P145" s="86"/>
      <c r="Q145" s="86"/>
      <c r="R145" s="86"/>
      <c r="S145" s="86"/>
      <c r="T145" s="59">
        <v>1.29450474311758E-6</v>
      </c>
      <c r="U145" s="59"/>
      <c r="V145" s="59"/>
      <c r="W145" s="59"/>
      <c r="X145" s="59"/>
      <c r="Y145" s="59"/>
      <c r="Z145" s="59"/>
      <c r="AA145" s="59"/>
      <c r="AB145" s="59"/>
      <c r="AC145" s="59"/>
      <c r="AD145" s="59"/>
      <c r="AE145" s="61">
        <v>2</v>
      </c>
      <c r="AF145" s="61"/>
      <c r="AG145" s="61"/>
      <c r="AH145" s="61"/>
      <c r="AI145" s="59">
        <v>8.6890031975531801E-6</v>
      </c>
      <c r="AJ145" s="59"/>
      <c r="AK145" s="59"/>
      <c r="AL145" s="59"/>
      <c r="AM145" s="59"/>
      <c r="AN145" s="59"/>
      <c r="AO145" s="59"/>
      <c r="AP145" s="59"/>
    </row>
    <row r="146" spans="2:42" s="1" customFormat="1" ht="9.75" customHeight="1" x14ac:dyDescent="0.15">
      <c r="B146" s="94">
        <v>1997</v>
      </c>
      <c r="C146" s="94"/>
      <c r="D146" s="94"/>
      <c r="E146" s="94"/>
      <c r="F146" s="94"/>
      <c r="G146" s="94"/>
      <c r="H146" s="94"/>
      <c r="I146" s="94"/>
      <c r="J146" s="94"/>
      <c r="K146" s="86">
        <v>95403.55</v>
      </c>
      <c r="L146" s="86"/>
      <c r="M146" s="86"/>
      <c r="N146" s="86"/>
      <c r="O146" s="86"/>
      <c r="P146" s="86"/>
      <c r="Q146" s="86"/>
      <c r="R146" s="86"/>
      <c r="S146" s="86"/>
      <c r="T146" s="59">
        <v>6.3019030665563097E-6</v>
      </c>
      <c r="U146" s="59"/>
      <c r="V146" s="59"/>
      <c r="W146" s="59"/>
      <c r="X146" s="59"/>
      <c r="Y146" s="59"/>
      <c r="Z146" s="59"/>
      <c r="AA146" s="59"/>
      <c r="AB146" s="59"/>
      <c r="AC146" s="59"/>
      <c r="AD146" s="59"/>
      <c r="AE146" s="61">
        <v>4</v>
      </c>
      <c r="AF146" s="61"/>
      <c r="AG146" s="61"/>
      <c r="AH146" s="61"/>
      <c r="AI146" s="59">
        <v>1.7378006395106401E-5</v>
      </c>
      <c r="AJ146" s="59"/>
      <c r="AK146" s="59"/>
      <c r="AL146" s="59"/>
      <c r="AM146" s="59"/>
      <c r="AN146" s="59"/>
      <c r="AO146" s="59"/>
      <c r="AP146" s="59"/>
    </row>
    <row r="147" spans="2:42" s="1" customFormat="1" ht="9.75" customHeight="1" x14ac:dyDescent="0.15">
      <c r="B147" s="94">
        <v>1998</v>
      </c>
      <c r="C147" s="94"/>
      <c r="D147" s="94"/>
      <c r="E147" s="94"/>
      <c r="F147" s="94"/>
      <c r="G147" s="94"/>
      <c r="H147" s="94"/>
      <c r="I147" s="94"/>
      <c r="J147" s="94"/>
      <c r="K147" s="86">
        <v>53722.45</v>
      </c>
      <c r="L147" s="86"/>
      <c r="M147" s="86"/>
      <c r="N147" s="86"/>
      <c r="O147" s="86"/>
      <c r="P147" s="86"/>
      <c r="Q147" s="86"/>
      <c r="R147" s="86"/>
      <c r="S147" s="86"/>
      <c r="T147" s="59">
        <v>3.5486485817133501E-6</v>
      </c>
      <c r="U147" s="59"/>
      <c r="V147" s="59"/>
      <c r="W147" s="59"/>
      <c r="X147" s="59"/>
      <c r="Y147" s="59"/>
      <c r="Z147" s="59"/>
      <c r="AA147" s="59"/>
      <c r="AB147" s="59"/>
      <c r="AC147" s="59"/>
      <c r="AD147" s="59"/>
      <c r="AE147" s="61">
        <v>2</v>
      </c>
      <c r="AF147" s="61"/>
      <c r="AG147" s="61"/>
      <c r="AH147" s="61"/>
      <c r="AI147" s="59">
        <v>8.6890031975531801E-6</v>
      </c>
      <c r="AJ147" s="59"/>
      <c r="AK147" s="59"/>
      <c r="AL147" s="59"/>
      <c r="AM147" s="59"/>
      <c r="AN147" s="59"/>
      <c r="AO147" s="59"/>
      <c r="AP147" s="59"/>
    </row>
    <row r="148" spans="2:42" s="1" customFormat="1" ht="9.75" customHeight="1" x14ac:dyDescent="0.15">
      <c r="B148" s="94">
        <v>1999</v>
      </c>
      <c r="C148" s="94"/>
      <c r="D148" s="94"/>
      <c r="E148" s="94"/>
      <c r="F148" s="94"/>
      <c r="G148" s="94"/>
      <c r="H148" s="94"/>
      <c r="I148" s="94"/>
      <c r="J148" s="94"/>
      <c r="K148" s="86">
        <v>333478.62</v>
      </c>
      <c r="L148" s="86"/>
      <c r="M148" s="86"/>
      <c r="N148" s="86"/>
      <c r="O148" s="86"/>
      <c r="P148" s="86"/>
      <c r="Q148" s="86"/>
      <c r="R148" s="86"/>
      <c r="S148" s="86"/>
      <c r="T148" s="59">
        <v>2.2028005645586198E-5</v>
      </c>
      <c r="U148" s="59"/>
      <c r="V148" s="59"/>
      <c r="W148" s="59"/>
      <c r="X148" s="59"/>
      <c r="Y148" s="59"/>
      <c r="Z148" s="59"/>
      <c r="AA148" s="59"/>
      <c r="AB148" s="59"/>
      <c r="AC148" s="59"/>
      <c r="AD148" s="59"/>
      <c r="AE148" s="61">
        <v>80</v>
      </c>
      <c r="AF148" s="61"/>
      <c r="AG148" s="61"/>
      <c r="AH148" s="61"/>
      <c r="AI148" s="59">
        <v>3.47560127902127E-4</v>
      </c>
      <c r="AJ148" s="59"/>
      <c r="AK148" s="59"/>
      <c r="AL148" s="59"/>
      <c r="AM148" s="59"/>
      <c r="AN148" s="59"/>
      <c r="AO148" s="59"/>
      <c r="AP148" s="59"/>
    </row>
    <row r="149" spans="2:42" s="1" customFormat="1" ht="9.75" customHeight="1" x14ac:dyDescent="0.15">
      <c r="B149" s="94">
        <v>2000</v>
      </c>
      <c r="C149" s="94"/>
      <c r="D149" s="94"/>
      <c r="E149" s="94"/>
      <c r="F149" s="94"/>
      <c r="G149" s="94"/>
      <c r="H149" s="94"/>
      <c r="I149" s="94"/>
      <c r="J149" s="94"/>
      <c r="K149" s="86">
        <v>265364.37</v>
      </c>
      <c r="L149" s="86"/>
      <c r="M149" s="86"/>
      <c r="N149" s="86"/>
      <c r="O149" s="86"/>
      <c r="P149" s="86"/>
      <c r="Q149" s="86"/>
      <c r="R149" s="86"/>
      <c r="S149" s="86"/>
      <c r="T149" s="59">
        <v>1.75287034608019E-5</v>
      </c>
      <c r="U149" s="59"/>
      <c r="V149" s="59"/>
      <c r="W149" s="59"/>
      <c r="X149" s="59"/>
      <c r="Y149" s="59"/>
      <c r="Z149" s="59"/>
      <c r="AA149" s="59"/>
      <c r="AB149" s="59"/>
      <c r="AC149" s="59"/>
      <c r="AD149" s="59"/>
      <c r="AE149" s="61">
        <v>40</v>
      </c>
      <c r="AF149" s="61"/>
      <c r="AG149" s="61"/>
      <c r="AH149" s="61"/>
      <c r="AI149" s="59">
        <v>1.7378006395106399E-4</v>
      </c>
      <c r="AJ149" s="59"/>
      <c r="AK149" s="59"/>
      <c r="AL149" s="59"/>
      <c r="AM149" s="59"/>
      <c r="AN149" s="59"/>
      <c r="AO149" s="59"/>
      <c r="AP149" s="59"/>
    </row>
    <row r="150" spans="2:42" s="1" customFormat="1" ht="9.75" customHeight="1" x14ac:dyDescent="0.15">
      <c r="B150" s="94">
        <v>2001</v>
      </c>
      <c r="C150" s="94"/>
      <c r="D150" s="94"/>
      <c r="E150" s="94"/>
      <c r="F150" s="94"/>
      <c r="G150" s="94"/>
      <c r="H150" s="94"/>
      <c r="I150" s="94"/>
      <c r="J150" s="94"/>
      <c r="K150" s="86">
        <v>181010.48</v>
      </c>
      <c r="L150" s="86"/>
      <c r="M150" s="86"/>
      <c r="N150" s="86"/>
      <c r="O150" s="86"/>
      <c r="P150" s="86"/>
      <c r="Q150" s="86"/>
      <c r="R150" s="86"/>
      <c r="S150" s="86"/>
      <c r="T150" s="59">
        <v>1.1956688183939001E-5</v>
      </c>
      <c r="U150" s="59"/>
      <c r="V150" s="59"/>
      <c r="W150" s="59"/>
      <c r="X150" s="59"/>
      <c r="Y150" s="59"/>
      <c r="Z150" s="59"/>
      <c r="AA150" s="59"/>
      <c r="AB150" s="59"/>
      <c r="AC150" s="59"/>
      <c r="AD150" s="59"/>
      <c r="AE150" s="61">
        <v>22</v>
      </c>
      <c r="AF150" s="61"/>
      <c r="AG150" s="61"/>
      <c r="AH150" s="61"/>
      <c r="AI150" s="59">
        <v>9.5579035173084904E-5</v>
      </c>
      <c r="AJ150" s="59"/>
      <c r="AK150" s="59"/>
      <c r="AL150" s="59"/>
      <c r="AM150" s="59"/>
      <c r="AN150" s="59"/>
      <c r="AO150" s="59"/>
      <c r="AP150" s="59"/>
    </row>
    <row r="151" spans="2:42" s="1" customFormat="1" ht="9.75" customHeight="1" x14ac:dyDescent="0.15">
      <c r="B151" s="94">
        <v>2002</v>
      </c>
      <c r="C151" s="94"/>
      <c r="D151" s="94"/>
      <c r="E151" s="94"/>
      <c r="F151" s="94"/>
      <c r="G151" s="94"/>
      <c r="H151" s="94"/>
      <c r="I151" s="94"/>
      <c r="J151" s="94"/>
      <c r="K151" s="86">
        <v>814467.75</v>
      </c>
      <c r="L151" s="86"/>
      <c r="M151" s="86"/>
      <c r="N151" s="86"/>
      <c r="O151" s="86"/>
      <c r="P151" s="86"/>
      <c r="Q151" s="86"/>
      <c r="R151" s="86"/>
      <c r="S151" s="86"/>
      <c r="T151" s="59">
        <v>5.3799851382220303E-5</v>
      </c>
      <c r="U151" s="59"/>
      <c r="V151" s="59"/>
      <c r="W151" s="59"/>
      <c r="X151" s="59"/>
      <c r="Y151" s="59"/>
      <c r="Z151" s="59"/>
      <c r="AA151" s="59"/>
      <c r="AB151" s="59"/>
      <c r="AC151" s="59"/>
      <c r="AD151" s="59"/>
      <c r="AE151" s="61">
        <v>54</v>
      </c>
      <c r="AF151" s="61"/>
      <c r="AG151" s="61"/>
      <c r="AH151" s="61"/>
      <c r="AI151" s="59">
        <v>2.3460308633393599E-4</v>
      </c>
      <c r="AJ151" s="59"/>
      <c r="AK151" s="59"/>
      <c r="AL151" s="59"/>
      <c r="AM151" s="59"/>
      <c r="AN151" s="59"/>
      <c r="AO151" s="59"/>
      <c r="AP151" s="59"/>
    </row>
    <row r="152" spans="2:42" s="1" customFormat="1" ht="9.75" customHeight="1" x14ac:dyDescent="0.15">
      <c r="B152" s="94">
        <v>2003</v>
      </c>
      <c r="C152" s="94"/>
      <c r="D152" s="94"/>
      <c r="E152" s="94"/>
      <c r="F152" s="94"/>
      <c r="G152" s="94"/>
      <c r="H152" s="94"/>
      <c r="I152" s="94"/>
      <c r="J152" s="94"/>
      <c r="K152" s="86">
        <v>3477575.04</v>
      </c>
      <c r="L152" s="86"/>
      <c r="M152" s="86"/>
      <c r="N152" s="86"/>
      <c r="O152" s="86"/>
      <c r="P152" s="86"/>
      <c r="Q152" s="86"/>
      <c r="R152" s="86"/>
      <c r="S152" s="86"/>
      <c r="T152" s="59">
        <v>2.2971200556746299E-4</v>
      </c>
      <c r="U152" s="59"/>
      <c r="V152" s="59"/>
      <c r="W152" s="59"/>
      <c r="X152" s="59"/>
      <c r="Y152" s="59"/>
      <c r="Z152" s="59"/>
      <c r="AA152" s="59"/>
      <c r="AB152" s="59"/>
      <c r="AC152" s="59"/>
      <c r="AD152" s="59"/>
      <c r="AE152" s="61">
        <v>137</v>
      </c>
      <c r="AF152" s="61"/>
      <c r="AG152" s="61"/>
      <c r="AH152" s="61"/>
      <c r="AI152" s="59">
        <v>5.9519671903239296E-4</v>
      </c>
      <c r="AJ152" s="59"/>
      <c r="AK152" s="59"/>
      <c r="AL152" s="59"/>
      <c r="AM152" s="59"/>
      <c r="AN152" s="59"/>
      <c r="AO152" s="59"/>
      <c r="AP152" s="59"/>
    </row>
    <row r="153" spans="2:42" s="1" customFormat="1" ht="9.75" customHeight="1" x14ac:dyDescent="0.15">
      <c r="B153" s="94">
        <v>2004</v>
      </c>
      <c r="C153" s="94"/>
      <c r="D153" s="94"/>
      <c r="E153" s="94"/>
      <c r="F153" s="94"/>
      <c r="G153" s="94"/>
      <c r="H153" s="94"/>
      <c r="I153" s="94"/>
      <c r="J153" s="94"/>
      <c r="K153" s="86">
        <v>13644267.15</v>
      </c>
      <c r="L153" s="86"/>
      <c r="M153" s="86"/>
      <c r="N153" s="86"/>
      <c r="O153" s="86"/>
      <c r="P153" s="86"/>
      <c r="Q153" s="86"/>
      <c r="R153" s="86"/>
      <c r="S153" s="86"/>
      <c r="T153" s="59">
        <v>9.01275151642665E-4</v>
      </c>
      <c r="U153" s="59"/>
      <c r="V153" s="59"/>
      <c r="W153" s="59"/>
      <c r="X153" s="59"/>
      <c r="Y153" s="59"/>
      <c r="Z153" s="59"/>
      <c r="AA153" s="59"/>
      <c r="AB153" s="59"/>
      <c r="AC153" s="59"/>
      <c r="AD153" s="59"/>
      <c r="AE153" s="61">
        <v>811</v>
      </c>
      <c r="AF153" s="61"/>
      <c r="AG153" s="61"/>
      <c r="AH153" s="61"/>
      <c r="AI153" s="59">
        <v>3.52339079660781E-3</v>
      </c>
      <c r="AJ153" s="59"/>
      <c r="AK153" s="59"/>
      <c r="AL153" s="59"/>
      <c r="AM153" s="59"/>
      <c r="AN153" s="59"/>
      <c r="AO153" s="59"/>
      <c r="AP153" s="59"/>
    </row>
    <row r="154" spans="2:42" s="1" customFormat="1" ht="9.75" customHeight="1" x14ac:dyDescent="0.15">
      <c r="B154" s="94">
        <v>2005</v>
      </c>
      <c r="C154" s="94"/>
      <c r="D154" s="94"/>
      <c r="E154" s="94"/>
      <c r="F154" s="94"/>
      <c r="G154" s="94"/>
      <c r="H154" s="94"/>
      <c r="I154" s="94"/>
      <c r="J154" s="94"/>
      <c r="K154" s="86">
        <v>40320209.519999899</v>
      </c>
      <c r="L154" s="86"/>
      <c r="M154" s="86"/>
      <c r="N154" s="86"/>
      <c r="O154" s="86"/>
      <c r="P154" s="86"/>
      <c r="Q154" s="86"/>
      <c r="R154" s="86"/>
      <c r="S154" s="86"/>
      <c r="T154" s="59">
        <v>2.6633605564811802E-3</v>
      </c>
      <c r="U154" s="59"/>
      <c r="V154" s="59"/>
      <c r="W154" s="59"/>
      <c r="X154" s="59"/>
      <c r="Y154" s="59"/>
      <c r="Z154" s="59"/>
      <c r="AA154" s="59"/>
      <c r="AB154" s="59"/>
      <c r="AC154" s="59"/>
      <c r="AD154" s="59"/>
      <c r="AE154" s="61">
        <v>1832</v>
      </c>
      <c r="AF154" s="61"/>
      <c r="AG154" s="61"/>
      <c r="AH154" s="61"/>
      <c r="AI154" s="59">
        <v>7.9591269289587107E-3</v>
      </c>
      <c r="AJ154" s="59"/>
      <c r="AK154" s="59"/>
      <c r="AL154" s="59"/>
      <c r="AM154" s="59"/>
      <c r="AN154" s="59"/>
      <c r="AO154" s="59"/>
      <c r="AP154" s="59"/>
    </row>
    <row r="155" spans="2:42" s="1" customFormat="1" ht="9.75" customHeight="1" x14ac:dyDescent="0.15">
      <c r="B155" s="94">
        <v>2006</v>
      </c>
      <c r="C155" s="94"/>
      <c r="D155" s="94"/>
      <c r="E155" s="94"/>
      <c r="F155" s="94"/>
      <c r="G155" s="94"/>
      <c r="H155" s="94"/>
      <c r="I155" s="94"/>
      <c r="J155" s="94"/>
      <c r="K155" s="86">
        <v>14361088.449999999</v>
      </c>
      <c r="L155" s="86"/>
      <c r="M155" s="86"/>
      <c r="N155" s="86"/>
      <c r="O155" s="86"/>
      <c r="P155" s="86"/>
      <c r="Q155" s="86"/>
      <c r="R155" s="86"/>
      <c r="S155" s="86"/>
      <c r="T155" s="59">
        <v>9.4862494469169696E-4</v>
      </c>
      <c r="U155" s="59"/>
      <c r="V155" s="59"/>
      <c r="W155" s="59"/>
      <c r="X155" s="59"/>
      <c r="Y155" s="59"/>
      <c r="Z155" s="59"/>
      <c r="AA155" s="59"/>
      <c r="AB155" s="59"/>
      <c r="AC155" s="59"/>
      <c r="AD155" s="59"/>
      <c r="AE155" s="61">
        <v>564</v>
      </c>
      <c r="AF155" s="61"/>
      <c r="AG155" s="61"/>
      <c r="AH155" s="61"/>
      <c r="AI155" s="59">
        <v>2.4502989017100001E-3</v>
      </c>
      <c r="AJ155" s="59"/>
      <c r="AK155" s="59"/>
      <c r="AL155" s="59"/>
      <c r="AM155" s="59"/>
      <c r="AN155" s="59"/>
      <c r="AO155" s="59"/>
      <c r="AP155" s="59"/>
    </row>
    <row r="156" spans="2:42" s="1" customFormat="1" ht="9.75" customHeight="1" x14ac:dyDescent="0.15">
      <c r="B156" s="94">
        <v>2007</v>
      </c>
      <c r="C156" s="94"/>
      <c r="D156" s="94"/>
      <c r="E156" s="94"/>
      <c r="F156" s="94"/>
      <c r="G156" s="94"/>
      <c r="H156" s="94"/>
      <c r="I156" s="94"/>
      <c r="J156" s="94"/>
      <c r="K156" s="86">
        <v>12318190.98</v>
      </c>
      <c r="L156" s="86"/>
      <c r="M156" s="86"/>
      <c r="N156" s="86"/>
      <c r="O156" s="86"/>
      <c r="P156" s="86"/>
      <c r="Q156" s="86"/>
      <c r="R156" s="86"/>
      <c r="S156" s="86"/>
      <c r="T156" s="59">
        <v>8.1368089039965798E-4</v>
      </c>
      <c r="U156" s="59"/>
      <c r="V156" s="59"/>
      <c r="W156" s="59"/>
      <c r="X156" s="59"/>
      <c r="Y156" s="59"/>
      <c r="Z156" s="59"/>
      <c r="AA156" s="59"/>
      <c r="AB156" s="59"/>
      <c r="AC156" s="59"/>
      <c r="AD156" s="59"/>
      <c r="AE156" s="61">
        <v>292</v>
      </c>
      <c r="AF156" s="61"/>
      <c r="AG156" s="61"/>
      <c r="AH156" s="61"/>
      <c r="AI156" s="59">
        <v>1.26859446684276E-3</v>
      </c>
      <c r="AJ156" s="59"/>
      <c r="AK156" s="59"/>
      <c r="AL156" s="59"/>
      <c r="AM156" s="59"/>
      <c r="AN156" s="59"/>
      <c r="AO156" s="59"/>
      <c r="AP156" s="59"/>
    </row>
    <row r="157" spans="2:42" s="1" customFormat="1" ht="9.75" customHeight="1" x14ac:dyDescent="0.15">
      <c r="B157" s="94">
        <v>2008</v>
      </c>
      <c r="C157" s="94"/>
      <c r="D157" s="94"/>
      <c r="E157" s="94"/>
      <c r="F157" s="94"/>
      <c r="G157" s="94"/>
      <c r="H157" s="94"/>
      <c r="I157" s="94"/>
      <c r="J157" s="94"/>
      <c r="K157" s="86">
        <v>12553461.32</v>
      </c>
      <c r="L157" s="86"/>
      <c r="M157" s="86"/>
      <c r="N157" s="86"/>
      <c r="O157" s="86"/>
      <c r="P157" s="86"/>
      <c r="Q157" s="86"/>
      <c r="R157" s="86"/>
      <c r="S157" s="86"/>
      <c r="T157" s="59">
        <v>8.2922172590437198E-4</v>
      </c>
      <c r="U157" s="59"/>
      <c r="V157" s="59"/>
      <c r="W157" s="59"/>
      <c r="X157" s="59"/>
      <c r="Y157" s="59"/>
      <c r="Z157" s="59"/>
      <c r="AA157" s="59"/>
      <c r="AB157" s="59"/>
      <c r="AC157" s="59"/>
      <c r="AD157" s="59"/>
      <c r="AE157" s="61">
        <v>438</v>
      </c>
      <c r="AF157" s="61"/>
      <c r="AG157" s="61"/>
      <c r="AH157" s="61"/>
      <c r="AI157" s="59">
        <v>1.9028917002641499E-3</v>
      </c>
      <c r="AJ157" s="59"/>
      <c r="AK157" s="59"/>
      <c r="AL157" s="59"/>
      <c r="AM157" s="59"/>
      <c r="AN157" s="59"/>
      <c r="AO157" s="59"/>
      <c r="AP157" s="59"/>
    </row>
    <row r="158" spans="2:42" s="1" customFormat="1" ht="9.75" customHeight="1" x14ac:dyDescent="0.15">
      <c r="B158" s="94">
        <v>2009</v>
      </c>
      <c r="C158" s="94"/>
      <c r="D158" s="94"/>
      <c r="E158" s="94"/>
      <c r="F158" s="94"/>
      <c r="G158" s="94"/>
      <c r="H158" s="94"/>
      <c r="I158" s="94"/>
      <c r="J158" s="94"/>
      <c r="K158" s="86">
        <v>112391185.62</v>
      </c>
      <c r="L158" s="86"/>
      <c r="M158" s="86"/>
      <c r="N158" s="86"/>
      <c r="O158" s="86"/>
      <c r="P158" s="86"/>
      <c r="Q158" s="86"/>
      <c r="R158" s="86"/>
      <c r="S158" s="86"/>
      <c r="T158" s="59">
        <v>7.4240251784401896E-3</v>
      </c>
      <c r="U158" s="59"/>
      <c r="V158" s="59"/>
      <c r="W158" s="59"/>
      <c r="X158" s="59"/>
      <c r="Y158" s="59"/>
      <c r="Z158" s="59"/>
      <c r="AA158" s="59"/>
      <c r="AB158" s="59"/>
      <c r="AC158" s="59"/>
      <c r="AD158" s="59"/>
      <c r="AE158" s="61">
        <v>3232</v>
      </c>
      <c r="AF158" s="61"/>
      <c r="AG158" s="61"/>
      <c r="AH158" s="61"/>
      <c r="AI158" s="59">
        <v>1.4041429167245901E-2</v>
      </c>
      <c r="AJ158" s="59"/>
      <c r="AK158" s="59"/>
      <c r="AL158" s="59"/>
      <c r="AM158" s="59"/>
      <c r="AN158" s="59"/>
      <c r="AO158" s="59"/>
      <c r="AP158" s="59"/>
    </row>
    <row r="159" spans="2:42" s="1" customFormat="1" ht="9.75" customHeight="1" x14ac:dyDescent="0.15">
      <c r="B159" s="94">
        <v>2010</v>
      </c>
      <c r="C159" s="94"/>
      <c r="D159" s="94"/>
      <c r="E159" s="94"/>
      <c r="F159" s="94"/>
      <c r="G159" s="94"/>
      <c r="H159" s="94"/>
      <c r="I159" s="94"/>
      <c r="J159" s="94"/>
      <c r="K159" s="86">
        <v>202818365.93000001</v>
      </c>
      <c r="L159" s="86"/>
      <c r="M159" s="86"/>
      <c r="N159" s="86"/>
      <c r="O159" s="86"/>
      <c r="P159" s="86"/>
      <c r="Q159" s="86"/>
      <c r="R159" s="86"/>
      <c r="S159" s="86"/>
      <c r="T159" s="59">
        <v>1.3397213019936899E-2</v>
      </c>
      <c r="U159" s="59"/>
      <c r="V159" s="59"/>
      <c r="W159" s="59"/>
      <c r="X159" s="59"/>
      <c r="Y159" s="59"/>
      <c r="Z159" s="59"/>
      <c r="AA159" s="59"/>
      <c r="AB159" s="59"/>
      <c r="AC159" s="59"/>
      <c r="AD159" s="59"/>
      <c r="AE159" s="61">
        <v>5901</v>
      </c>
      <c r="AF159" s="61"/>
      <c r="AG159" s="61"/>
      <c r="AH159" s="61"/>
      <c r="AI159" s="59">
        <v>2.56369039343807E-2</v>
      </c>
      <c r="AJ159" s="59"/>
      <c r="AK159" s="59"/>
      <c r="AL159" s="59"/>
      <c r="AM159" s="59"/>
      <c r="AN159" s="59"/>
      <c r="AO159" s="59"/>
      <c r="AP159" s="59"/>
    </row>
    <row r="160" spans="2:42" s="1" customFormat="1" ht="9.75" customHeight="1" x14ac:dyDescent="0.15">
      <c r="B160" s="94">
        <v>2011</v>
      </c>
      <c r="C160" s="94"/>
      <c r="D160" s="94"/>
      <c r="E160" s="94"/>
      <c r="F160" s="94"/>
      <c r="G160" s="94"/>
      <c r="H160" s="94"/>
      <c r="I160" s="94"/>
      <c r="J160" s="94"/>
      <c r="K160" s="86">
        <v>119584512.31999999</v>
      </c>
      <c r="L160" s="86"/>
      <c r="M160" s="86"/>
      <c r="N160" s="86"/>
      <c r="O160" s="86"/>
      <c r="P160" s="86"/>
      <c r="Q160" s="86"/>
      <c r="R160" s="86"/>
      <c r="S160" s="86"/>
      <c r="T160" s="59">
        <v>7.8991820000623401E-3</v>
      </c>
      <c r="U160" s="59"/>
      <c r="V160" s="59"/>
      <c r="W160" s="59"/>
      <c r="X160" s="59"/>
      <c r="Y160" s="59"/>
      <c r="Z160" s="59"/>
      <c r="AA160" s="59"/>
      <c r="AB160" s="59"/>
      <c r="AC160" s="59"/>
      <c r="AD160" s="59"/>
      <c r="AE160" s="61">
        <v>5011</v>
      </c>
      <c r="AF160" s="61"/>
      <c r="AG160" s="61"/>
      <c r="AH160" s="61"/>
      <c r="AI160" s="59">
        <v>2.17702975114695E-2</v>
      </c>
      <c r="AJ160" s="59"/>
      <c r="AK160" s="59"/>
      <c r="AL160" s="59"/>
      <c r="AM160" s="59"/>
      <c r="AN160" s="59"/>
      <c r="AO160" s="59"/>
      <c r="AP160" s="59"/>
    </row>
    <row r="161" spans="2:44" s="1" customFormat="1" ht="9.75" customHeight="1" x14ac:dyDescent="0.15">
      <c r="B161" s="94">
        <v>2012</v>
      </c>
      <c r="C161" s="94"/>
      <c r="D161" s="94"/>
      <c r="E161" s="94"/>
      <c r="F161" s="94"/>
      <c r="G161" s="94"/>
      <c r="H161" s="94"/>
      <c r="I161" s="94"/>
      <c r="J161" s="94"/>
      <c r="K161" s="86">
        <v>35154610.309999898</v>
      </c>
      <c r="L161" s="86"/>
      <c r="M161" s="86"/>
      <c r="N161" s="86"/>
      <c r="O161" s="86"/>
      <c r="P161" s="86"/>
      <c r="Q161" s="86"/>
      <c r="R161" s="86"/>
      <c r="S161" s="86"/>
      <c r="T161" s="59">
        <v>2.3221457326921399E-3</v>
      </c>
      <c r="U161" s="59"/>
      <c r="V161" s="59"/>
      <c r="W161" s="59"/>
      <c r="X161" s="59"/>
      <c r="Y161" s="59"/>
      <c r="Z161" s="59"/>
      <c r="AA161" s="59"/>
      <c r="AB161" s="59"/>
      <c r="AC161" s="59"/>
      <c r="AD161" s="59"/>
      <c r="AE161" s="61">
        <v>1115</v>
      </c>
      <c r="AF161" s="61"/>
      <c r="AG161" s="61"/>
      <c r="AH161" s="61"/>
      <c r="AI161" s="59">
        <v>4.8441192826359E-3</v>
      </c>
      <c r="AJ161" s="59"/>
      <c r="AK161" s="59"/>
      <c r="AL161" s="59"/>
      <c r="AM161" s="59"/>
      <c r="AN161" s="59"/>
      <c r="AO161" s="59"/>
      <c r="AP161" s="59"/>
    </row>
    <row r="162" spans="2:44" s="1" customFormat="1" ht="9.75" customHeight="1" x14ac:dyDescent="0.15">
      <c r="B162" s="94">
        <v>2013</v>
      </c>
      <c r="C162" s="94"/>
      <c r="D162" s="94"/>
      <c r="E162" s="94"/>
      <c r="F162" s="94"/>
      <c r="G162" s="94"/>
      <c r="H162" s="94"/>
      <c r="I162" s="94"/>
      <c r="J162" s="94"/>
      <c r="K162" s="86">
        <v>57844467.43</v>
      </c>
      <c r="L162" s="86"/>
      <c r="M162" s="86"/>
      <c r="N162" s="86"/>
      <c r="O162" s="86"/>
      <c r="P162" s="86"/>
      <c r="Q162" s="86"/>
      <c r="R162" s="86"/>
      <c r="S162" s="86"/>
      <c r="T162" s="59">
        <v>3.8209293750644901E-3</v>
      </c>
      <c r="U162" s="59"/>
      <c r="V162" s="59"/>
      <c r="W162" s="59"/>
      <c r="X162" s="59"/>
      <c r="Y162" s="59"/>
      <c r="Z162" s="59"/>
      <c r="AA162" s="59"/>
      <c r="AB162" s="59"/>
      <c r="AC162" s="59"/>
      <c r="AD162" s="59"/>
      <c r="AE162" s="61">
        <v>1462</v>
      </c>
      <c r="AF162" s="61"/>
      <c r="AG162" s="61"/>
      <c r="AH162" s="61"/>
      <c r="AI162" s="59">
        <v>6.3516613374113703E-3</v>
      </c>
      <c r="AJ162" s="59"/>
      <c r="AK162" s="59"/>
      <c r="AL162" s="59"/>
      <c r="AM162" s="59"/>
      <c r="AN162" s="59"/>
      <c r="AO162" s="59"/>
      <c r="AP162" s="59"/>
    </row>
    <row r="163" spans="2:44" s="1" customFormat="1" ht="9.75" customHeight="1" x14ac:dyDescent="0.15">
      <c r="B163" s="94">
        <v>2014</v>
      </c>
      <c r="C163" s="94"/>
      <c r="D163" s="94"/>
      <c r="E163" s="94"/>
      <c r="F163" s="94"/>
      <c r="G163" s="94"/>
      <c r="H163" s="94"/>
      <c r="I163" s="94"/>
      <c r="J163" s="94"/>
      <c r="K163" s="86">
        <v>154649114.84999999</v>
      </c>
      <c r="L163" s="86"/>
      <c r="M163" s="86"/>
      <c r="N163" s="86"/>
      <c r="O163" s="86"/>
      <c r="P163" s="86"/>
      <c r="Q163" s="86"/>
      <c r="R163" s="86"/>
      <c r="S163" s="86"/>
      <c r="T163" s="59">
        <v>1.0215382248495299E-2</v>
      </c>
      <c r="U163" s="59"/>
      <c r="V163" s="59"/>
      <c r="W163" s="59"/>
      <c r="X163" s="59"/>
      <c r="Y163" s="59"/>
      <c r="Z163" s="59"/>
      <c r="AA163" s="59"/>
      <c r="AB163" s="59"/>
      <c r="AC163" s="59"/>
      <c r="AD163" s="59"/>
      <c r="AE163" s="61">
        <v>4464</v>
      </c>
      <c r="AF163" s="61"/>
      <c r="AG163" s="61"/>
      <c r="AH163" s="61"/>
      <c r="AI163" s="59">
        <v>1.9393855136938701E-2</v>
      </c>
      <c r="AJ163" s="59"/>
      <c r="AK163" s="59"/>
      <c r="AL163" s="59"/>
      <c r="AM163" s="59"/>
      <c r="AN163" s="59"/>
      <c r="AO163" s="59"/>
      <c r="AP163" s="59"/>
    </row>
    <row r="164" spans="2:44" s="1" customFormat="1" ht="9.75" customHeight="1" x14ac:dyDescent="0.15">
      <c r="B164" s="94">
        <v>2015</v>
      </c>
      <c r="C164" s="94"/>
      <c r="D164" s="94"/>
      <c r="E164" s="94"/>
      <c r="F164" s="94"/>
      <c r="G164" s="94"/>
      <c r="H164" s="94"/>
      <c r="I164" s="94"/>
      <c r="J164" s="94"/>
      <c r="K164" s="86">
        <v>632881354.12000096</v>
      </c>
      <c r="L164" s="86"/>
      <c r="M164" s="86"/>
      <c r="N164" s="86"/>
      <c r="O164" s="86"/>
      <c r="P164" s="86"/>
      <c r="Q164" s="86"/>
      <c r="R164" s="86"/>
      <c r="S164" s="86"/>
      <c r="T164" s="59">
        <v>4.1805120944610002E-2</v>
      </c>
      <c r="U164" s="59"/>
      <c r="V164" s="59"/>
      <c r="W164" s="59"/>
      <c r="X164" s="59"/>
      <c r="Y164" s="59"/>
      <c r="Z164" s="59"/>
      <c r="AA164" s="59"/>
      <c r="AB164" s="59"/>
      <c r="AC164" s="59"/>
      <c r="AD164" s="59"/>
      <c r="AE164" s="61">
        <v>16632</v>
      </c>
      <c r="AF164" s="61"/>
      <c r="AG164" s="61"/>
      <c r="AH164" s="61"/>
      <c r="AI164" s="59">
        <v>7.2257750590852196E-2</v>
      </c>
      <c r="AJ164" s="59"/>
      <c r="AK164" s="59"/>
      <c r="AL164" s="59"/>
      <c r="AM164" s="59"/>
      <c r="AN164" s="59"/>
      <c r="AO164" s="59"/>
      <c r="AP164" s="59"/>
    </row>
    <row r="165" spans="2:44" s="1" customFormat="1" ht="9.75" customHeight="1" x14ac:dyDescent="0.15">
      <c r="B165" s="94">
        <v>2016</v>
      </c>
      <c r="C165" s="94"/>
      <c r="D165" s="94"/>
      <c r="E165" s="94"/>
      <c r="F165" s="94"/>
      <c r="G165" s="94"/>
      <c r="H165" s="94"/>
      <c r="I165" s="94"/>
      <c r="J165" s="94"/>
      <c r="K165" s="86">
        <v>1350811404.48</v>
      </c>
      <c r="L165" s="86"/>
      <c r="M165" s="86"/>
      <c r="N165" s="86"/>
      <c r="O165" s="86"/>
      <c r="P165" s="86"/>
      <c r="Q165" s="86"/>
      <c r="R165" s="86"/>
      <c r="S165" s="86"/>
      <c r="T165" s="59">
        <v>8.92281527493657E-2</v>
      </c>
      <c r="U165" s="59"/>
      <c r="V165" s="59"/>
      <c r="W165" s="59"/>
      <c r="X165" s="59"/>
      <c r="Y165" s="59"/>
      <c r="Z165" s="59"/>
      <c r="AA165" s="59"/>
      <c r="AB165" s="59"/>
      <c r="AC165" s="59"/>
      <c r="AD165" s="59"/>
      <c r="AE165" s="61">
        <v>30000</v>
      </c>
      <c r="AF165" s="61"/>
      <c r="AG165" s="61"/>
      <c r="AH165" s="61"/>
      <c r="AI165" s="59">
        <v>0.13033504796329801</v>
      </c>
      <c r="AJ165" s="59"/>
      <c r="AK165" s="59"/>
      <c r="AL165" s="59"/>
      <c r="AM165" s="59"/>
      <c r="AN165" s="59"/>
      <c r="AO165" s="59"/>
      <c r="AP165" s="59"/>
    </row>
    <row r="166" spans="2:44" s="1" customFormat="1" ht="9.75" customHeight="1" x14ac:dyDescent="0.15">
      <c r="B166" s="94">
        <v>2017</v>
      </c>
      <c r="C166" s="94"/>
      <c r="D166" s="94"/>
      <c r="E166" s="94"/>
      <c r="F166" s="94"/>
      <c r="G166" s="94"/>
      <c r="H166" s="94"/>
      <c r="I166" s="94"/>
      <c r="J166" s="94"/>
      <c r="K166" s="86">
        <v>1007790596.24</v>
      </c>
      <c r="L166" s="86"/>
      <c r="M166" s="86"/>
      <c r="N166" s="86"/>
      <c r="O166" s="86"/>
      <c r="P166" s="86"/>
      <c r="Q166" s="86"/>
      <c r="R166" s="86"/>
      <c r="S166" s="86"/>
      <c r="T166" s="59">
        <v>6.6569835702041003E-2</v>
      </c>
      <c r="U166" s="59"/>
      <c r="V166" s="59"/>
      <c r="W166" s="59"/>
      <c r="X166" s="59"/>
      <c r="Y166" s="59"/>
      <c r="Z166" s="59"/>
      <c r="AA166" s="59"/>
      <c r="AB166" s="59"/>
      <c r="AC166" s="59"/>
      <c r="AD166" s="59"/>
      <c r="AE166" s="61">
        <v>18120</v>
      </c>
      <c r="AF166" s="61"/>
      <c r="AG166" s="61"/>
      <c r="AH166" s="61"/>
      <c r="AI166" s="59">
        <v>7.8722368969831799E-2</v>
      </c>
      <c r="AJ166" s="59"/>
      <c r="AK166" s="59"/>
      <c r="AL166" s="59"/>
      <c r="AM166" s="59"/>
      <c r="AN166" s="59"/>
      <c r="AO166" s="59"/>
      <c r="AP166" s="59"/>
    </row>
    <row r="167" spans="2:44" s="1" customFormat="1" ht="9.75" customHeight="1" x14ac:dyDescent="0.15">
      <c r="B167" s="94">
        <v>2018</v>
      </c>
      <c r="C167" s="94"/>
      <c r="D167" s="94"/>
      <c r="E167" s="94"/>
      <c r="F167" s="94"/>
      <c r="G167" s="94"/>
      <c r="H167" s="94"/>
      <c r="I167" s="94"/>
      <c r="J167" s="94"/>
      <c r="K167" s="86">
        <v>1673512036.1100199</v>
      </c>
      <c r="L167" s="86"/>
      <c r="M167" s="86"/>
      <c r="N167" s="86"/>
      <c r="O167" s="86"/>
      <c r="P167" s="86"/>
      <c r="Q167" s="86"/>
      <c r="R167" s="86"/>
      <c r="S167" s="86"/>
      <c r="T167" s="59">
        <v>0.110544215936206</v>
      </c>
      <c r="U167" s="59"/>
      <c r="V167" s="59"/>
      <c r="W167" s="59"/>
      <c r="X167" s="59"/>
      <c r="Y167" s="59"/>
      <c r="Z167" s="59"/>
      <c r="AA167" s="59"/>
      <c r="AB167" s="59"/>
      <c r="AC167" s="59"/>
      <c r="AD167" s="59"/>
      <c r="AE167" s="61">
        <v>26928</v>
      </c>
      <c r="AF167" s="61"/>
      <c r="AG167" s="61"/>
      <c r="AH167" s="61"/>
      <c r="AI167" s="59">
        <v>0.116988739051856</v>
      </c>
      <c r="AJ167" s="59"/>
      <c r="AK167" s="59"/>
      <c r="AL167" s="59"/>
      <c r="AM167" s="59"/>
      <c r="AN167" s="59"/>
      <c r="AO167" s="59"/>
      <c r="AP167" s="59"/>
    </row>
    <row r="168" spans="2:44" s="1" customFormat="1" ht="9.75" customHeight="1" x14ac:dyDescent="0.15">
      <c r="B168" s="94">
        <v>2019</v>
      </c>
      <c r="C168" s="94"/>
      <c r="D168" s="94"/>
      <c r="E168" s="94"/>
      <c r="F168" s="94"/>
      <c r="G168" s="94"/>
      <c r="H168" s="94"/>
      <c r="I168" s="94"/>
      <c r="J168" s="94"/>
      <c r="K168" s="86">
        <v>3655414505.1399798</v>
      </c>
      <c r="L168" s="86"/>
      <c r="M168" s="86"/>
      <c r="N168" s="86"/>
      <c r="O168" s="86"/>
      <c r="P168" s="86"/>
      <c r="Q168" s="86"/>
      <c r="R168" s="86"/>
      <c r="S168" s="86"/>
      <c r="T168" s="59">
        <v>0.241459231647838</v>
      </c>
      <c r="U168" s="59"/>
      <c r="V168" s="59"/>
      <c r="W168" s="59"/>
      <c r="X168" s="59"/>
      <c r="Y168" s="59"/>
      <c r="Z168" s="59"/>
      <c r="AA168" s="59"/>
      <c r="AB168" s="59"/>
      <c r="AC168" s="59"/>
      <c r="AD168" s="59"/>
      <c r="AE168" s="61">
        <v>49566</v>
      </c>
      <c r="AF168" s="61"/>
      <c r="AG168" s="61"/>
      <c r="AH168" s="61"/>
      <c r="AI168" s="59">
        <v>0.21533956624496001</v>
      </c>
      <c r="AJ168" s="59"/>
      <c r="AK168" s="59"/>
      <c r="AL168" s="59"/>
      <c r="AM168" s="59"/>
      <c r="AN168" s="59"/>
      <c r="AO168" s="59"/>
      <c r="AP168" s="59"/>
    </row>
    <row r="169" spans="2:44" s="1" customFormat="1" ht="9.75" customHeight="1" x14ac:dyDescent="0.15">
      <c r="B169" s="94">
        <v>2020</v>
      </c>
      <c r="C169" s="94"/>
      <c r="D169" s="94"/>
      <c r="E169" s="94"/>
      <c r="F169" s="94"/>
      <c r="G169" s="94"/>
      <c r="H169" s="94"/>
      <c r="I169" s="94"/>
      <c r="J169" s="94"/>
      <c r="K169" s="86">
        <v>2492919870.3399801</v>
      </c>
      <c r="L169" s="86"/>
      <c r="M169" s="86"/>
      <c r="N169" s="86"/>
      <c r="O169" s="86"/>
      <c r="P169" s="86"/>
      <c r="Q169" s="86"/>
      <c r="R169" s="86"/>
      <c r="S169" s="86"/>
      <c r="T169" s="59">
        <v>0.16467038569921899</v>
      </c>
      <c r="U169" s="59"/>
      <c r="V169" s="59"/>
      <c r="W169" s="59"/>
      <c r="X169" s="59"/>
      <c r="Y169" s="59"/>
      <c r="Z169" s="59"/>
      <c r="AA169" s="59"/>
      <c r="AB169" s="59"/>
      <c r="AC169" s="59"/>
      <c r="AD169" s="59"/>
      <c r="AE169" s="61">
        <v>29479</v>
      </c>
      <c r="AF169" s="61"/>
      <c r="AG169" s="61"/>
      <c r="AH169" s="61"/>
      <c r="AI169" s="59">
        <v>0.12807156263033501</v>
      </c>
      <c r="AJ169" s="59"/>
      <c r="AK169" s="59"/>
      <c r="AL169" s="59"/>
      <c r="AM169" s="59"/>
      <c r="AN169" s="59"/>
      <c r="AO169" s="59"/>
      <c r="AP169" s="59"/>
    </row>
    <row r="170" spans="2:44" s="1" customFormat="1" ht="9.75" customHeight="1" x14ac:dyDescent="0.15">
      <c r="B170" s="94">
        <v>2021</v>
      </c>
      <c r="C170" s="94"/>
      <c r="D170" s="94"/>
      <c r="E170" s="94"/>
      <c r="F170" s="94"/>
      <c r="G170" s="94"/>
      <c r="H170" s="94"/>
      <c r="I170" s="94"/>
      <c r="J170" s="94"/>
      <c r="K170" s="86">
        <v>2023051967.1800101</v>
      </c>
      <c r="L170" s="86"/>
      <c r="M170" s="86"/>
      <c r="N170" s="86"/>
      <c r="O170" s="86"/>
      <c r="P170" s="86"/>
      <c r="Q170" s="86"/>
      <c r="R170" s="86"/>
      <c r="S170" s="86"/>
      <c r="T170" s="59">
        <v>0.13363315511607801</v>
      </c>
      <c r="U170" s="59"/>
      <c r="V170" s="59"/>
      <c r="W170" s="59"/>
      <c r="X170" s="59"/>
      <c r="Y170" s="59"/>
      <c r="Z170" s="59"/>
      <c r="AA170" s="59"/>
      <c r="AB170" s="59"/>
      <c r="AC170" s="59"/>
      <c r="AD170" s="59"/>
      <c r="AE170" s="61">
        <v>19908</v>
      </c>
      <c r="AF170" s="61"/>
      <c r="AG170" s="61"/>
      <c r="AH170" s="61"/>
      <c r="AI170" s="59">
        <v>8.64903378284443E-2</v>
      </c>
      <c r="AJ170" s="59"/>
      <c r="AK170" s="59"/>
      <c r="AL170" s="59"/>
      <c r="AM170" s="59"/>
      <c r="AN170" s="59"/>
      <c r="AO170" s="59"/>
      <c r="AP170" s="59"/>
    </row>
    <row r="171" spans="2:44" s="1" customFormat="1" ht="9.75" customHeight="1" x14ac:dyDescent="0.15">
      <c r="B171" s="94">
        <v>2022</v>
      </c>
      <c r="C171" s="94"/>
      <c r="D171" s="94"/>
      <c r="E171" s="94"/>
      <c r="F171" s="94"/>
      <c r="G171" s="94"/>
      <c r="H171" s="94"/>
      <c r="I171" s="94"/>
      <c r="J171" s="94"/>
      <c r="K171" s="86">
        <v>1157634996.4400001</v>
      </c>
      <c r="L171" s="86"/>
      <c r="M171" s="86"/>
      <c r="N171" s="86"/>
      <c r="O171" s="86"/>
      <c r="P171" s="86"/>
      <c r="Q171" s="86"/>
      <c r="R171" s="86"/>
      <c r="S171" s="86"/>
      <c r="T171" s="59">
        <v>7.6467841437956305E-2</v>
      </c>
      <c r="U171" s="59"/>
      <c r="V171" s="59"/>
      <c r="W171" s="59"/>
      <c r="X171" s="59"/>
      <c r="Y171" s="59"/>
      <c r="Z171" s="59"/>
      <c r="AA171" s="59"/>
      <c r="AB171" s="59"/>
      <c r="AC171" s="59"/>
      <c r="AD171" s="59"/>
      <c r="AE171" s="61">
        <v>10629</v>
      </c>
      <c r="AF171" s="61"/>
      <c r="AG171" s="61"/>
      <c r="AH171" s="61"/>
      <c r="AI171" s="59">
        <v>4.6177707493396399E-2</v>
      </c>
      <c r="AJ171" s="59"/>
      <c r="AK171" s="59"/>
      <c r="AL171" s="59"/>
      <c r="AM171" s="59"/>
      <c r="AN171" s="59"/>
      <c r="AO171" s="59"/>
      <c r="AP171" s="59"/>
    </row>
    <row r="172" spans="2:44" s="1" customFormat="1" ht="9.75" customHeight="1" x14ac:dyDescent="0.15">
      <c r="B172" s="94">
        <v>2023</v>
      </c>
      <c r="C172" s="94"/>
      <c r="D172" s="94"/>
      <c r="E172" s="94"/>
      <c r="F172" s="94"/>
      <c r="G172" s="94"/>
      <c r="H172" s="94"/>
      <c r="I172" s="94"/>
      <c r="J172" s="94"/>
      <c r="K172" s="86">
        <v>363932110.27999902</v>
      </c>
      <c r="L172" s="86"/>
      <c r="M172" s="86"/>
      <c r="N172" s="86"/>
      <c r="O172" s="86"/>
      <c r="P172" s="86"/>
      <c r="Q172" s="86"/>
      <c r="R172" s="86"/>
      <c r="S172" s="86"/>
      <c r="T172" s="59">
        <v>2.4039617831745599E-2</v>
      </c>
      <c r="U172" s="59"/>
      <c r="V172" s="59"/>
      <c r="W172" s="59"/>
      <c r="X172" s="59"/>
      <c r="Y172" s="59"/>
      <c r="Z172" s="59"/>
      <c r="AA172" s="59"/>
      <c r="AB172" s="59"/>
      <c r="AC172" s="59"/>
      <c r="AD172" s="59"/>
      <c r="AE172" s="61">
        <v>3449</v>
      </c>
      <c r="AF172" s="61"/>
      <c r="AG172" s="61"/>
      <c r="AH172" s="61"/>
      <c r="AI172" s="59">
        <v>1.4984186014180501E-2</v>
      </c>
      <c r="AJ172" s="59"/>
      <c r="AK172" s="59"/>
      <c r="AL172" s="59"/>
      <c r="AM172" s="59"/>
      <c r="AN172" s="59"/>
      <c r="AO172" s="59"/>
      <c r="AP172" s="59"/>
    </row>
    <row r="173" spans="2:44" s="1" customFormat="1" ht="9.75" customHeight="1" x14ac:dyDescent="0.15">
      <c r="B173" s="88"/>
      <c r="C173" s="88"/>
      <c r="D173" s="88"/>
      <c r="E173" s="88"/>
      <c r="F173" s="88"/>
      <c r="G173" s="88"/>
      <c r="H173" s="88"/>
      <c r="I173" s="88"/>
      <c r="J173" s="88"/>
      <c r="K173" s="84">
        <v>15138847581.82</v>
      </c>
      <c r="L173" s="84"/>
      <c r="M173" s="84"/>
      <c r="N173" s="84"/>
      <c r="O173" s="84"/>
      <c r="P173" s="84"/>
      <c r="Q173" s="84"/>
      <c r="R173" s="84"/>
      <c r="S173" s="84"/>
      <c r="T173" s="82">
        <v>1</v>
      </c>
      <c r="U173" s="82"/>
      <c r="V173" s="82"/>
      <c r="W173" s="82"/>
      <c r="X173" s="82"/>
      <c r="Y173" s="82"/>
      <c r="Z173" s="82"/>
      <c r="AA173" s="82"/>
      <c r="AB173" s="82"/>
      <c r="AC173" s="82"/>
      <c r="AD173" s="82"/>
      <c r="AE173" s="83">
        <v>230176</v>
      </c>
      <c r="AF173" s="83"/>
      <c r="AG173" s="83"/>
      <c r="AH173" s="83"/>
      <c r="AI173" s="82">
        <v>1</v>
      </c>
      <c r="AJ173" s="82"/>
      <c r="AK173" s="82"/>
      <c r="AL173" s="82"/>
      <c r="AM173" s="82"/>
      <c r="AN173" s="82"/>
      <c r="AO173" s="82"/>
      <c r="AP173" s="82"/>
    </row>
    <row r="174" spans="2:44" s="1" customFormat="1" ht="7.2" customHeight="1" x14ac:dyDescent="0.15"/>
    <row r="175" spans="2:44" s="1" customFormat="1" ht="15.3" customHeight="1" x14ac:dyDescent="0.15">
      <c r="B175" s="54" t="s">
        <v>1237</v>
      </c>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row>
    <row r="176" spans="2:44" s="1" customFormat="1" ht="6.3" customHeight="1" x14ac:dyDescent="0.15"/>
    <row r="177" spans="2:44" s="1" customFormat="1" ht="8.85" customHeight="1" x14ac:dyDescent="0.15">
      <c r="B177" s="52" t="s">
        <v>1236</v>
      </c>
      <c r="C177" s="52"/>
      <c r="D177" s="52"/>
      <c r="E177" s="52"/>
      <c r="F177" s="52"/>
      <c r="G177" s="52"/>
      <c r="H177" s="52"/>
      <c r="I177" s="52"/>
      <c r="J177" s="52" t="s">
        <v>1129</v>
      </c>
      <c r="K177" s="52"/>
      <c r="L177" s="52"/>
      <c r="M177" s="52"/>
      <c r="N177" s="52"/>
      <c r="O177" s="52"/>
      <c r="P177" s="52"/>
      <c r="Q177" s="52"/>
      <c r="R177" s="52"/>
      <c r="S177" s="52"/>
      <c r="T177" s="52"/>
      <c r="U177" s="52" t="s">
        <v>1127</v>
      </c>
      <c r="V177" s="52"/>
      <c r="W177" s="52"/>
      <c r="X177" s="52"/>
      <c r="Y177" s="52"/>
      <c r="Z177" s="52"/>
      <c r="AA177" s="52"/>
      <c r="AB177" s="52"/>
      <c r="AC177" s="52"/>
      <c r="AD177" s="52"/>
      <c r="AE177" s="52" t="s">
        <v>1235</v>
      </c>
      <c r="AF177" s="52"/>
      <c r="AG177" s="52"/>
      <c r="AH177" s="52"/>
      <c r="AI177" s="52"/>
      <c r="AJ177" s="52" t="s">
        <v>1127</v>
      </c>
      <c r="AK177" s="52"/>
      <c r="AL177" s="52"/>
      <c r="AM177" s="52"/>
      <c r="AN177" s="52"/>
      <c r="AO177" s="52"/>
      <c r="AP177" s="52"/>
    </row>
    <row r="178" spans="2:44" s="1" customFormat="1" ht="8.5500000000000007" customHeight="1" x14ac:dyDescent="0.15">
      <c r="B178" s="57" t="s">
        <v>1234</v>
      </c>
      <c r="C178" s="57"/>
      <c r="D178" s="57"/>
      <c r="E178" s="57"/>
      <c r="F178" s="57"/>
      <c r="G178" s="57"/>
      <c r="H178" s="57"/>
      <c r="I178" s="57"/>
      <c r="J178" s="86">
        <v>2199641605.6599898</v>
      </c>
      <c r="K178" s="86"/>
      <c r="L178" s="86"/>
      <c r="M178" s="86"/>
      <c r="N178" s="86"/>
      <c r="O178" s="86"/>
      <c r="P178" s="86"/>
      <c r="Q178" s="86"/>
      <c r="R178" s="86"/>
      <c r="S178" s="86"/>
      <c r="T178" s="86"/>
      <c r="U178" s="59">
        <v>0.145297823613834</v>
      </c>
      <c r="V178" s="59"/>
      <c r="W178" s="59"/>
      <c r="X178" s="59"/>
      <c r="Y178" s="59"/>
      <c r="Z178" s="59"/>
      <c r="AA178" s="59"/>
      <c r="AB178" s="59"/>
      <c r="AC178" s="59"/>
      <c r="AD178" s="59"/>
      <c r="AE178" s="61">
        <v>47976</v>
      </c>
      <c r="AF178" s="61"/>
      <c r="AG178" s="61"/>
      <c r="AH178" s="61"/>
      <c r="AI178" s="61"/>
      <c r="AJ178" s="59">
        <v>0.45017452989528201</v>
      </c>
      <c r="AK178" s="59"/>
      <c r="AL178" s="59"/>
      <c r="AM178" s="59"/>
      <c r="AN178" s="59"/>
      <c r="AO178" s="59"/>
      <c r="AP178" s="59"/>
    </row>
    <row r="179" spans="2:44" s="1" customFormat="1" ht="8.5500000000000007" customHeight="1" x14ac:dyDescent="0.15">
      <c r="B179" s="57" t="s">
        <v>1233</v>
      </c>
      <c r="C179" s="57"/>
      <c r="D179" s="57"/>
      <c r="E179" s="57"/>
      <c r="F179" s="57"/>
      <c r="G179" s="57"/>
      <c r="H179" s="57"/>
      <c r="I179" s="57"/>
      <c r="J179" s="86">
        <v>4859155395.5899801</v>
      </c>
      <c r="K179" s="86"/>
      <c r="L179" s="86"/>
      <c r="M179" s="86"/>
      <c r="N179" s="86"/>
      <c r="O179" s="86"/>
      <c r="P179" s="86"/>
      <c r="Q179" s="86"/>
      <c r="R179" s="86"/>
      <c r="S179" s="86"/>
      <c r="T179" s="86"/>
      <c r="U179" s="59">
        <v>0.32097260833944002</v>
      </c>
      <c r="V179" s="59"/>
      <c r="W179" s="59"/>
      <c r="X179" s="59"/>
      <c r="Y179" s="59"/>
      <c r="Z179" s="59"/>
      <c r="AA179" s="59"/>
      <c r="AB179" s="59"/>
      <c r="AC179" s="59"/>
      <c r="AD179" s="59"/>
      <c r="AE179" s="61">
        <v>33287</v>
      </c>
      <c r="AF179" s="61"/>
      <c r="AG179" s="61"/>
      <c r="AH179" s="61"/>
      <c r="AI179" s="61"/>
      <c r="AJ179" s="59">
        <v>0.31234282926096901</v>
      </c>
      <c r="AK179" s="59"/>
      <c r="AL179" s="59"/>
      <c r="AM179" s="59"/>
      <c r="AN179" s="59"/>
      <c r="AO179" s="59"/>
      <c r="AP179" s="59"/>
    </row>
    <row r="180" spans="2:44" s="1" customFormat="1" ht="8.5500000000000007" customHeight="1" x14ac:dyDescent="0.15">
      <c r="B180" s="57" t="s">
        <v>1232</v>
      </c>
      <c r="C180" s="57"/>
      <c r="D180" s="57"/>
      <c r="E180" s="57"/>
      <c r="F180" s="57"/>
      <c r="G180" s="57"/>
      <c r="H180" s="57"/>
      <c r="I180" s="57"/>
      <c r="J180" s="86">
        <v>3954157594.9300098</v>
      </c>
      <c r="K180" s="86"/>
      <c r="L180" s="86"/>
      <c r="M180" s="86"/>
      <c r="N180" s="86"/>
      <c r="O180" s="86"/>
      <c r="P180" s="86"/>
      <c r="Q180" s="86"/>
      <c r="R180" s="86"/>
      <c r="S180" s="86"/>
      <c r="T180" s="86"/>
      <c r="U180" s="59">
        <v>0.26119277399149599</v>
      </c>
      <c r="V180" s="59"/>
      <c r="W180" s="59"/>
      <c r="X180" s="59"/>
      <c r="Y180" s="59"/>
      <c r="Z180" s="59"/>
      <c r="AA180" s="59"/>
      <c r="AB180" s="59"/>
      <c r="AC180" s="59"/>
      <c r="AD180" s="59"/>
      <c r="AE180" s="61">
        <v>16324</v>
      </c>
      <c r="AF180" s="61"/>
      <c r="AG180" s="61"/>
      <c r="AH180" s="61"/>
      <c r="AI180" s="61"/>
      <c r="AJ180" s="59">
        <v>0.153173441429268</v>
      </c>
      <c r="AK180" s="59"/>
      <c r="AL180" s="59"/>
      <c r="AM180" s="59"/>
      <c r="AN180" s="59"/>
      <c r="AO180" s="59"/>
      <c r="AP180" s="59"/>
    </row>
    <row r="181" spans="2:44" s="1" customFormat="1" ht="8.5500000000000007" customHeight="1" x14ac:dyDescent="0.15">
      <c r="B181" s="57" t="s">
        <v>1231</v>
      </c>
      <c r="C181" s="57"/>
      <c r="D181" s="57"/>
      <c r="E181" s="57"/>
      <c r="F181" s="57"/>
      <c r="G181" s="57"/>
      <c r="H181" s="57"/>
      <c r="I181" s="57"/>
      <c r="J181" s="86">
        <v>1819747580.95</v>
      </c>
      <c r="K181" s="86"/>
      <c r="L181" s="86"/>
      <c r="M181" s="86"/>
      <c r="N181" s="86"/>
      <c r="O181" s="86"/>
      <c r="P181" s="86"/>
      <c r="Q181" s="86"/>
      <c r="R181" s="86"/>
      <c r="S181" s="86"/>
      <c r="T181" s="86"/>
      <c r="U181" s="59">
        <v>0.120203837915332</v>
      </c>
      <c r="V181" s="59"/>
      <c r="W181" s="59"/>
      <c r="X181" s="59"/>
      <c r="Y181" s="59"/>
      <c r="Z181" s="59"/>
      <c r="AA181" s="59"/>
      <c r="AB181" s="59"/>
      <c r="AC181" s="59"/>
      <c r="AD181" s="59"/>
      <c r="AE181" s="61">
        <v>5351</v>
      </c>
      <c r="AF181" s="61"/>
      <c r="AG181" s="61"/>
      <c r="AH181" s="61"/>
      <c r="AI181" s="61"/>
      <c r="AJ181" s="59">
        <v>5.0210186540554702E-2</v>
      </c>
      <c r="AK181" s="59"/>
      <c r="AL181" s="59"/>
      <c r="AM181" s="59"/>
      <c r="AN181" s="59"/>
      <c r="AO181" s="59"/>
      <c r="AP181" s="59"/>
    </row>
    <row r="182" spans="2:44" s="1" customFormat="1" ht="8.5500000000000007" customHeight="1" x14ac:dyDescent="0.15">
      <c r="B182" s="57" t="s">
        <v>1230</v>
      </c>
      <c r="C182" s="57"/>
      <c r="D182" s="57"/>
      <c r="E182" s="57"/>
      <c r="F182" s="57"/>
      <c r="G182" s="57"/>
      <c r="H182" s="57"/>
      <c r="I182" s="57"/>
      <c r="J182" s="86">
        <v>2306145404.6900001</v>
      </c>
      <c r="K182" s="86"/>
      <c r="L182" s="86"/>
      <c r="M182" s="86"/>
      <c r="N182" s="86"/>
      <c r="O182" s="86"/>
      <c r="P182" s="86"/>
      <c r="Q182" s="86"/>
      <c r="R182" s="86"/>
      <c r="S182" s="86"/>
      <c r="T182" s="86"/>
      <c r="U182" s="59">
        <v>0.152332956139899</v>
      </c>
      <c r="V182" s="59"/>
      <c r="W182" s="59"/>
      <c r="X182" s="59"/>
      <c r="Y182" s="59"/>
      <c r="Z182" s="59"/>
      <c r="AA182" s="59"/>
      <c r="AB182" s="59"/>
      <c r="AC182" s="59"/>
      <c r="AD182" s="59"/>
      <c r="AE182" s="61">
        <v>3634</v>
      </c>
      <c r="AF182" s="61"/>
      <c r="AG182" s="61"/>
      <c r="AH182" s="61"/>
      <c r="AI182" s="61"/>
      <c r="AJ182" s="59">
        <v>3.4099012873925597E-2</v>
      </c>
      <c r="AK182" s="59"/>
      <c r="AL182" s="59"/>
      <c r="AM182" s="59"/>
      <c r="AN182" s="59"/>
      <c r="AO182" s="59"/>
      <c r="AP182" s="59"/>
    </row>
    <row r="183" spans="2:44" s="1" customFormat="1" ht="9.75" customHeight="1" x14ac:dyDescent="0.15">
      <c r="B183" s="88"/>
      <c r="C183" s="88"/>
      <c r="D183" s="88"/>
      <c r="E183" s="88"/>
      <c r="F183" s="88"/>
      <c r="G183" s="88"/>
      <c r="H183" s="88"/>
      <c r="I183" s="88"/>
      <c r="J183" s="84">
        <v>15138847581.82</v>
      </c>
      <c r="K183" s="84"/>
      <c r="L183" s="84"/>
      <c r="M183" s="84"/>
      <c r="N183" s="84"/>
      <c r="O183" s="84"/>
      <c r="P183" s="84"/>
      <c r="Q183" s="84"/>
      <c r="R183" s="84"/>
      <c r="S183" s="84"/>
      <c r="T183" s="84"/>
      <c r="U183" s="82">
        <v>1</v>
      </c>
      <c r="V183" s="82"/>
      <c r="W183" s="82"/>
      <c r="X183" s="82"/>
      <c r="Y183" s="82"/>
      <c r="Z183" s="82"/>
      <c r="AA183" s="82"/>
      <c r="AB183" s="82"/>
      <c r="AC183" s="82"/>
      <c r="AD183" s="82"/>
      <c r="AE183" s="83">
        <v>106572</v>
      </c>
      <c r="AF183" s="83"/>
      <c r="AG183" s="83"/>
      <c r="AH183" s="83"/>
      <c r="AI183" s="83"/>
      <c r="AJ183" s="82">
        <v>1</v>
      </c>
      <c r="AK183" s="82"/>
      <c r="AL183" s="82"/>
      <c r="AM183" s="82"/>
      <c r="AN183" s="82"/>
      <c r="AO183" s="82"/>
      <c r="AP183" s="82"/>
    </row>
    <row r="184" spans="2:44" s="1" customFormat="1" ht="7.2" customHeight="1" x14ac:dyDescent="0.15"/>
    <row r="185" spans="2:44" s="1" customFormat="1" ht="15.3" customHeight="1" x14ac:dyDescent="0.15">
      <c r="B185" s="54" t="s">
        <v>1229</v>
      </c>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c r="AR185" s="54"/>
    </row>
    <row r="186" spans="2:44" s="1" customFormat="1" ht="6.3" customHeight="1" x14ac:dyDescent="0.15"/>
    <row r="187" spans="2:44" s="1" customFormat="1" ht="8.85" customHeight="1" x14ac:dyDescent="0.15">
      <c r="B187" s="88"/>
      <c r="C187" s="88"/>
      <c r="D187" s="88"/>
      <c r="E187" s="88"/>
      <c r="F187" s="88"/>
      <c r="G187" s="88"/>
      <c r="H187" s="88"/>
      <c r="I187" s="52" t="s">
        <v>1129</v>
      </c>
      <c r="J187" s="52"/>
      <c r="K187" s="52"/>
      <c r="L187" s="52"/>
      <c r="M187" s="52"/>
      <c r="N187" s="52"/>
      <c r="O187" s="52"/>
      <c r="P187" s="52"/>
      <c r="Q187" s="52"/>
      <c r="R187" s="52"/>
      <c r="S187" s="52"/>
      <c r="T187" s="52" t="s">
        <v>1127</v>
      </c>
      <c r="U187" s="52"/>
      <c r="V187" s="52"/>
      <c r="W187" s="52"/>
      <c r="X187" s="52"/>
      <c r="Y187" s="52"/>
      <c r="Z187" s="52"/>
      <c r="AA187" s="52"/>
      <c r="AB187" s="52"/>
      <c r="AC187" s="52"/>
      <c r="AD187" s="52" t="s">
        <v>1128</v>
      </c>
      <c r="AE187" s="52"/>
      <c r="AF187" s="52"/>
      <c r="AG187" s="52"/>
      <c r="AH187" s="52"/>
      <c r="AI187" s="52"/>
      <c r="AJ187" s="52"/>
      <c r="AK187" s="52"/>
      <c r="AL187" s="52"/>
      <c r="AM187" s="52" t="s">
        <v>1127</v>
      </c>
      <c r="AN187" s="52"/>
      <c r="AO187" s="52"/>
      <c r="AP187" s="52"/>
    </row>
    <row r="188" spans="2:44" s="1" customFormat="1" ht="8.85" customHeight="1" x14ac:dyDescent="0.15">
      <c r="B188" s="57" t="s">
        <v>1228</v>
      </c>
      <c r="C188" s="57"/>
      <c r="D188" s="57"/>
      <c r="E188" s="57"/>
      <c r="F188" s="57"/>
      <c r="G188" s="57"/>
      <c r="H188" s="57"/>
      <c r="I188" s="86">
        <v>27666940.77</v>
      </c>
      <c r="J188" s="86"/>
      <c r="K188" s="86"/>
      <c r="L188" s="86"/>
      <c r="M188" s="86"/>
      <c r="N188" s="86"/>
      <c r="O188" s="86"/>
      <c r="P188" s="86"/>
      <c r="Q188" s="86"/>
      <c r="R188" s="86"/>
      <c r="S188" s="86"/>
      <c r="T188" s="59">
        <v>1.8275460282211201E-3</v>
      </c>
      <c r="U188" s="59"/>
      <c r="V188" s="59"/>
      <c r="W188" s="59"/>
      <c r="X188" s="59"/>
      <c r="Y188" s="59"/>
      <c r="Z188" s="59"/>
      <c r="AA188" s="59"/>
      <c r="AB188" s="59"/>
      <c r="AC188" s="59"/>
      <c r="AD188" s="61">
        <v>568</v>
      </c>
      <c r="AE188" s="61"/>
      <c r="AF188" s="61"/>
      <c r="AG188" s="61"/>
      <c r="AH188" s="61"/>
      <c r="AI188" s="61"/>
      <c r="AJ188" s="61"/>
      <c r="AK188" s="61"/>
      <c r="AL188" s="61"/>
      <c r="AM188" s="59">
        <v>2.4676769081051E-3</v>
      </c>
      <c r="AN188" s="59"/>
      <c r="AO188" s="59"/>
      <c r="AP188" s="59"/>
    </row>
    <row r="189" spans="2:44" s="1" customFormat="1" ht="8.85" customHeight="1" x14ac:dyDescent="0.15">
      <c r="B189" s="57" t="s">
        <v>1227</v>
      </c>
      <c r="C189" s="57"/>
      <c r="D189" s="57"/>
      <c r="E189" s="57"/>
      <c r="F189" s="57"/>
      <c r="G189" s="57"/>
      <c r="H189" s="57"/>
      <c r="I189" s="86">
        <v>662516861.73000205</v>
      </c>
      <c r="J189" s="86"/>
      <c r="K189" s="86"/>
      <c r="L189" s="86"/>
      <c r="M189" s="86"/>
      <c r="N189" s="86"/>
      <c r="O189" s="86"/>
      <c r="P189" s="86"/>
      <c r="Q189" s="86"/>
      <c r="R189" s="86"/>
      <c r="S189" s="86"/>
      <c r="T189" s="59">
        <v>4.3762701100552102E-2</v>
      </c>
      <c r="U189" s="59"/>
      <c r="V189" s="59"/>
      <c r="W189" s="59"/>
      <c r="X189" s="59"/>
      <c r="Y189" s="59"/>
      <c r="Z189" s="59"/>
      <c r="AA189" s="59"/>
      <c r="AB189" s="59"/>
      <c r="AC189" s="59"/>
      <c r="AD189" s="61">
        <v>7154</v>
      </c>
      <c r="AE189" s="61"/>
      <c r="AF189" s="61"/>
      <c r="AG189" s="61"/>
      <c r="AH189" s="61"/>
      <c r="AI189" s="61"/>
      <c r="AJ189" s="61"/>
      <c r="AK189" s="61"/>
      <c r="AL189" s="61"/>
      <c r="AM189" s="59">
        <v>3.1080564437647701E-2</v>
      </c>
      <c r="AN189" s="59"/>
      <c r="AO189" s="59"/>
      <c r="AP189" s="59"/>
    </row>
    <row r="190" spans="2:44" s="1" customFormat="1" ht="8.85" customHeight="1" x14ac:dyDescent="0.15">
      <c r="B190" s="57" t="s">
        <v>1226</v>
      </c>
      <c r="C190" s="57"/>
      <c r="D190" s="57"/>
      <c r="E190" s="57"/>
      <c r="F190" s="57"/>
      <c r="G190" s="57"/>
      <c r="H190" s="57"/>
      <c r="I190" s="86">
        <v>4547525030.5399799</v>
      </c>
      <c r="J190" s="86"/>
      <c r="K190" s="86"/>
      <c r="L190" s="86"/>
      <c r="M190" s="86"/>
      <c r="N190" s="86"/>
      <c r="O190" s="86"/>
      <c r="P190" s="86"/>
      <c r="Q190" s="86"/>
      <c r="R190" s="86"/>
      <c r="S190" s="86"/>
      <c r="T190" s="59">
        <v>0.30038779411459698</v>
      </c>
      <c r="U190" s="59"/>
      <c r="V190" s="59"/>
      <c r="W190" s="59"/>
      <c r="X190" s="59"/>
      <c r="Y190" s="59"/>
      <c r="Z190" s="59"/>
      <c r="AA190" s="59"/>
      <c r="AB190" s="59"/>
      <c r="AC190" s="59"/>
      <c r="AD190" s="61">
        <v>55911</v>
      </c>
      <c r="AE190" s="61"/>
      <c r="AF190" s="61"/>
      <c r="AG190" s="61"/>
      <c r="AH190" s="61"/>
      <c r="AI190" s="61"/>
      <c r="AJ190" s="61"/>
      <c r="AK190" s="61"/>
      <c r="AL190" s="61"/>
      <c r="AM190" s="59">
        <v>0.242905428889198</v>
      </c>
      <c r="AN190" s="59"/>
      <c r="AO190" s="59"/>
      <c r="AP190" s="59"/>
    </row>
    <row r="191" spans="2:44" s="1" customFormat="1" ht="8.85" customHeight="1" x14ac:dyDescent="0.15">
      <c r="B191" s="57" t="s">
        <v>1225</v>
      </c>
      <c r="C191" s="57"/>
      <c r="D191" s="57"/>
      <c r="E191" s="57"/>
      <c r="F191" s="57"/>
      <c r="G191" s="57"/>
      <c r="H191" s="57"/>
      <c r="I191" s="86">
        <v>6525617484.5599499</v>
      </c>
      <c r="J191" s="86"/>
      <c r="K191" s="86"/>
      <c r="L191" s="86"/>
      <c r="M191" s="86"/>
      <c r="N191" s="86"/>
      <c r="O191" s="86"/>
      <c r="P191" s="86"/>
      <c r="Q191" s="86"/>
      <c r="R191" s="86"/>
      <c r="S191" s="86"/>
      <c r="T191" s="59">
        <v>0.43105113842327603</v>
      </c>
      <c r="U191" s="59"/>
      <c r="V191" s="59"/>
      <c r="W191" s="59"/>
      <c r="X191" s="59"/>
      <c r="Y191" s="59"/>
      <c r="Z191" s="59"/>
      <c r="AA191" s="59"/>
      <c r="AB191" s="59"/>
      <c r="AC191" s="59"/>
      <c r="AD191" s="61">
        <v>100195</v>
      </c>
      <c r="AE191" s="61"/>
      <c r="AF191" s="61"/>
      <c r="AG191" s="61"/>
      <c r="AH191" s="61"/>
      <c r="AI191" s="61"/>
      <c r="AJ191" s="61"/>
      <c r="AK191" s="61"/>
      <c r="AL191" s="61"/>
      <c r="AM191" s="59">
        <v>0.43529733768942003</v>
      </c>
      <c r="AN191" s="59"/>
      <c r="AO191" s="59"/>
      <c r="AP191" s="59"/>
    </row>
    <row r="192" spans="2:44" s="1" customFormat="1" ht="8.85" customHeight="1" x14ac:dyDescent="0.15">
      <c r="B192" s="57" t="s">
        <v>1224</v>
      </c>
      <c r="C192" s="57"/>
      <c r="D192" s="57"/>
      <c r="E192" s="57"/>
      <c r="F192" s="57"/>
      <c r="G192" s="57"/>
      <c r="H192" s="57"/>
      <c r="I192" s="86">
        <v>1388144309.99</v>
      </c>
      <c r="J192" s="86"/>
      <c r="K192" s="86"/>
      <c r="L192" s="86"/>
      <c r="M192" s="86"/>
      <c r="N192" s="86"/>
      <c r="O192" s="86"/>
      <c r="P192" s="86"/>
      <c r="Q192" s="86"/>
      <c r="R192" s="86"/>
      <c r="S192" s="86"/>
      <c r="T192" s="59">
        <v>9.1694186264019401E-2</v>
      </c>
      <c r="U192" s="59"/>
      <c r="V192" s="59"/>
      <c r="W192" s="59"/>
      <c r="X192" s="59"/>
      <c r="Y192" s="59"/>
      <c r="Z192" s="59"/>
      <c r="AA192" s="59"/>
      <c r="AB192" s="59"/>
      <c r="AC192" s="59"/>
      <c r="AD192" s="61">
        <v>25205</v>
      </c>
      <c r="AE192" s="61"/>
      <c r="AF192" s="61"/>
      <c r="AG192" s="61"/>
      <c r="AH192" s="61"/>
      <c r="AI192" s="61"/>
      <c r="AJ192" s="61"/>
      <c r="AK192" s="61"/>
      <c r="AL192" s="61"/>
      <c r="AM192" s="59">
        <v>0.109503162797164</v>
      </c>
      <c r="AN192" s="59"/>
      <c r="AO192" s="59"/>
      <c r="AP192" s="59"/>
    </row>
    <row r="193" spans="2:44" s="1" customFormat="1" ht="8.85" customHeight="1" x14ac:dyDescent="0.15">
      <c r="B193" s="57" t="s">
        <v>1223</v>
      </c>
      <c r="C193" s="57"/>
      <c r="D193" s="57"/>
      <c r="E193" s="57"/>
      <c r="F193" s="57"/>
      <c r="G193" s="57"/>
      <c r="H193" s="57"/>
      <c r="I193" s="86">
        <v>772021336.06000197</v>
      </c>
      <c r="J193" s="86"/>
      <c r="K193" s="86"/>
      <c r="L193" s="86"/>
      <c r="M193" s="86"/>
      <c r="N193" s="86"/>
      <c r="O193" s="86"/>
      <c r="P193" s="86"/>
      <c r="Q193" s="86"/>
      <c r="R193" s="86"/>
      <c r="S193" s="86"/>
      <c r="T193" s="59">
        <v>5.0996043912028902E-2</v>
      </c>
      <c r="U193" s="59"/>
      <c r="V193" s="59"/>
      <c r="W193" s="59"/>
      <c r="X193" s="59"/>
      <c r="Y193" s="59"/>
      <c r="Z193" s="59"/>
      <c r="AA193" s="59"/>
      <c r="AB193" s="59"/>
      <c r="AC193" s="59"/>
      <c r="AD193" s="61">
        <v>14507</v>
      </c>
      <c r="AE193" s="61"/>
      <c r="AF193" s="61"/>
      <c r="AG193" s="61"/>
      <c r="AH193" s="61"/>
      <c r="AI193" s="61"/>
      <c r="AJ193" s="61"/>
      <c r="AK193" s="61"/>
      <c r="AL193" s="61"/>
      <c r="AM193" s="59">
        <v>6.3025684693452003E-2</v>
      </c>
      <c r="AN193" s="59"/>
      <c r="AO193" s="59"/>
      <c r="AP193" s="59"/>
    </row>
    <row r="194" spans="2:44" s="1" customFormat="1" ht="8.85" customHeight="1" x14ac:dyDescent="0.15">
      <c r="B194" s="57" t="s">
        <v>1222</v>
      </c>
      <c r="C194" s="57"/>
      <c r="D194" s="57"/>
      <c r="E194" s="57"/>
      <c r="F194" s="57"/>
      <c r="G194" s="57"/>
      <c r="H194" s="57"/>
      <c r="I194" s="86">
        <v>414053570.239999</v>
      </c>
      <c r="J194" s="86"/>
      <c r="K194" s="86"/>
      <c r="L194" s="86"/>
      <c r="M194" s="86"/>
      <c r="N194" s="86"/>
      <c r="O194" s="86"/>
      <c r="P194" s="86"/>
      <c r="Q194" s="86"/>
      <c r="R194" s="86"/>
      <c r="S194" s="86"/>
      <c r="T194" s="59">
        <v>2.7350402202161801E-2</v>
      </c>
      <c r="U194" s="59"/>
      <c r="V194" s="59"/>
      <c r="W194" s="59"/>
      <c r="X194" s="59"/>
      <c r="Y194" s="59"/>
      <c r="Z194" s="59"/>
      <c r="AA194" s="59"/>
      <c r="AB194" s="59"/>
      <c r="AC194" s="59"/>
      <c r="AD194" s="61">
        <v>6256</v>
      </c>
      <c r="AE194" s="61"/>
      <c r="AF194" s="61"/>
      <c r="AG194" s="61"/>
      <c r="AH194" s="61"/>
      <c r="AI194" s="61"/>
      <c r="AJ194" s="61"/>
      <c r="AK194" s="61"/>
      <c r="AL194" s="61"/>
      <c r="AM194" s="59">
        <v>2.71792020019463E-2</v>
      </c>
      <c r="AN194" s="59"/>
      <c r="AO194" s="59"/>
      <c r="AP194" s="59"/>
    </row>
    <row r="195" spans="2:44" s="1" customFormat="1" ht="8.85" customHeight="1" x14ac:dyDescent="0.15">
      <c r="B195" s="57" t="s">
        <v>1221</v>
      </c>
      <c r="C195" s="57"/>
      <c r="D195" s="57"/>
      <c r="E195" s="57"/>
      <c r="F195" s="57"/>
      <c r="G195" s="57"/>
      <c r="H195" s="57"/>
      <c r="I195" s="86">
        <v>245599611.27000001</v>
      </c>
      <c r="J195" s="86"/>
      <c r="K195" s="86"/>
      <c r="L195" s="86"/>
      <c r="M195" s="86"/>
      <c r="N195" s="86"/>
      <c r="O195" s="86"/>
      <c r="P195" s="86"/>
      <c r="Q195" s="86"/>
      <c r="R195" s="86"/>
      <c r="S195" s="86"/>
      <c r="T195" s="59">
        <v>1.62231378539631E-2</v>
      </c>
      <c r="U195" s="59"/>
      <c r="V195" s="59"/>
      <c r="W195" s="59"/>
      <c r="X195" s="59"/>
      <c r="Y195" s="59"/>
      <c r="Z195" s="59"/>
      <c r="AA195" s="59"/>
      <c r="AB195" s="59"/>
      <c r="AC195" s="59"/>
      <c r="AD195" s="61">
        <v>4740</v>
      </c>
      <c r="AE195" s="61"/>
      <c r="AF195" s="61"/>
      <c r="AG195" s="61"/>
      <c r="AH195" s="61"/>
      <c r="AI195" s="61"/>
      <c r="AJ195" s="61"/>
      <c r="AK195" s="61"/>
      <c r="AL195" s="61"/>
      <c r="AM195" s="59">
        <v>2.0592937578201E-2</v>
      </c>
      <c r="AN195" s="59"/>
      <c r="AO195" s="59"/>
      <c r="AP195" s="59"/>
    </row>
    <row r="196" spans="2:44" s="1" customFormat="1" ht="8.85" customHeight="1" x14ac:dyDescent="0.15">
      <c r="B196" s="57" t="s">
        <v>1220</v>
      </c>
      <c r="C196" s="57"/>
      <c r="D196" s="57"/>
      <c r="E196" s="57"/>
      <c r="F196" s="57"/>
      <c r="G196" s="57"/>
      <c r="H196" s="57"/>
      <c r="I196" s="86">
        <v>125174015.28</v>
      </c>
      <c r="J196" s="86"/>
      <c r="K196" s="86"/>
      <c r="L196" s="86"/>
      <c r="M196" s="86"/>
      <c r="N196" s="86"/>
      <c r="O196" s="86"/>
      <c r="P196" s="86"/>
      <c r="Q196" s="86"/>
      <c r="R196" s="86"/>
      <c r="S196" s="86"/>
      <c r="T196" s="59">
        <v>8.2683978819048307E-3</v>
      </c>
      <c r="U196" s="59"/>
      <c r="V196" s="59"/>
      <c r="W196" s="59"/>
      <c r="X196" s="59"/>
      <c r="Y196" s="59"/>
      <c r="Z196" s="59"/>
      <c r="AA196" s="59"/>
      <c r="AB196" s="59"/>
      <c r="AC196" s="59"/>
      <c r="AD196" s="61">
        <v>3527</v>
      </c>
      <c r="AE196" s="61"/>
      <c r="AF196" s="61"/>
      <c r="AG196" s="61"/>
      <c r="AH196" s="61"/>
      <c r="AI196" s="61"/>
      <c r="AJ196" s="61"/>
      <c r="AK196" s="61"/>
      <c r="AL196" s="61"/>
      <c r="AM196" s="59">
        <v>1.5323057138885E-2</v>
      </c>
      <c r="AN196" s="59"/>
      <c r="AO196" s="59"/>
      <c r="AP196" s="59"/>
    </row>
    <row r="197" spans="2:44" s="1" customFormat="1" ht="8.85" customHeight="1" x14ac:dyDescent="0.15">
      <c r="B197" s="57" t="s">
        <v>1219</v>
      </c>
      <c r="C197" s="57"/>
      <c r="D197" s="57"/>
      <c r="E197" s="57"/>
      <c r="F197" s="57"/>
      <c r="G197" s="57"/>
      <c r="H197" s="57"/>
      <c r="I197" s="86">
        <v>102047442.06999999</v>
      </c>
      <c r="J197" s="86"/>
      <c r="K197" s="86"/>
      <c r="L197" s="86"/>
      <c r="M197" s="86"/>
      <c r="N197" s="86"/>
      <c r="O197" s="86"/>
      <c r="P197" s="86"/>
      <c r="Q197" s="86"/>
      <c r="R197" s="86"/>
      <c r="S197" s="86"/>
      <c r="T197" s="59">
        <v>6.7407668594634497E-3</v>
      </c>
      <c r="U197" s="59"/>
      <c r="V197" s="59"/>
      <c r="W197" s="59"/>
      <c r="X197" s="59"/>
      <c r="Y197" s="59"/>
      <c r="Z197" s="59"/>
      <c r="AA197" s="59"/>
      <c r="AB197" s="59"/>
      <c r="AC197" s="59"/>
      <c r="AD197" s="61">
        <v>3052</v>
      </c>
      <c r="AE197" s="61"/>
      <c r="AF197" s="61"/>
      <c r="AG197" s="61"/>
      <c r="AH197" s="61"/>
      <c r="AI197" s="61"/>
      <c r="AJ197" s="61"/>
      <c r="AK197" s="61"/>
      <c r="AL197" s="61"/>
      <c r="AM197" s="59">
        <v>1.3259418879466099E-2</v>
      </c>
      <c r="AN197" s="59"/>
      <c r="AO197" s="59"/>
      <c r="AP197" s="59"/>
    </row>
    <row r="198" spans="2:44" s="1" customFormat="1" ht="8.85" customHeight="1" x14ac:dyDescent="0.15">
      <c r="B198" s="57" t="s">
        <v>1218</v>
      </c>
      <c r="C198" s="57"/>
      <c r="D198" s="57"/>
      <c r="E198" s="57"/>
      <c r="F198" s="57"/>
      <c r="G198" s="57"/>
      <c r="H198" s="57"/>
      <c r="I198" s="86">
        <v>135941610.84</v>
      </c>
      <c r="J198" s="86"/>
      <c r="K198" s="86"/>
      <c r="L198" s="86"/>
      <c r="M198" s="86"/>
      <c r="N198" s="86"/>
      <c r="O198" s="86"/>
      <c r="P198" s="86"/>
      <c r="Q198" s="86"/>
      <c r="R198" s="86"/>
      <c r="S198" s="86"/>
      <c r="T198" s="59">
        <v>8.9796538412375993E-3</v>
      </c>
      <c r="U198" s="59"/>
      <c r="V198" s="59"/>
      <c r="W198" s="59"/>
      <c r="X198" s="59"/>
      <c r="Y198" s="59"/>
      <c r="Z198" s="59"/>
      <c r="AA198" s="59"/>
      <c r="AB198" s="59"/>
      <c r="AC198" s="59"/>
      <c r="AD198" s="61">
        <v>3689</v>
      </c>
      <c r="AE198" s="61"/>
      <c r="AF198" s="61"/>
      <c r="AG198" s="61"/>
      <c r="AH198" s="61"/>
      <c r="AI198" s="61"/>
      <c r="AJ198" s="61"/>
      <c r="AK198" s="61"/>
      <c r="AL198" s="61"/>
      <c r="AM198" s="59">
        <v>1.6026866397886801E-2</v>
      </c>
      <c r="AN198" s="59"/>
      <c r="AO198" s="59"/>
      <c r="AP198" s="59"/>
    </row>
    <row r="199" spans="2:44" s="1" customFormat="1" ht="8.85" customHeight="1" x14ac:dyDescent="0.15">
      <c r="B199" s="57" t="s">
        <v>1217</v>
      </c>
      <c r="C199" s="57"/>
      <c r="D199" s="57"/>
      <c r="E199" s="57"/>
      <c r="F199" s="57"/>
      <c r="G199" s="57"/>
      <c r="H199" s="57"/>
      <c r="I199" s="86">
        <v>110793676.36</v>
      </c>
      <c r="J199" s="86"/>
      <c r="K199" s="86"/>
      <c r="L199" s="86"/>
      <c r="M199" s="86"/>
      <c r="N199" s="86"/>
      <c r="O199" s="86"/>
      <c r="P199" s="86"/>
      <c r="Q199" s="86"/>
      <c r="R199" s="86"/>
      <c r="S199" s="86"/>
      <c r="T199" s="59">
        <v>7.3185013430646199E-3</v>
      </c>
      <c r="U199" s="59"/>
      <c r="V199" s="59"/>
      <c r="W199" s="59"/>
      <c r="X199" s="59"/>
      <c r="Y199" s="59"/>
      <c r="Z199" s="59"/>
      <c r="AA199" s="59"/>
      <c r="AB199" s="59"/>
      <c r="AC199" s="59"/>
      <c r="AD199" s="61">
        <v>3080</v>
      </c>
      <c r="AE199" s="61"/>
      <c r="AF199" s="61"/>
      <c r="AG199" s="61"/>
      <c r="AH199" s="61"/>
      <c r="AI199" s="61"/>
      <c r="AJ199" s="61"/>
      <c r="AK199" s="61"/>
      <c r="AL199" s="61"/>
      <c r="AM199" s="59">
        <v>1.3381064924231899E-2</v>
      </c>
      <c r="AN199" s="59"/>
      <c r="AO199" s="59"/>
      <c r="AP199" s="59"/>
    </row>
    <row r="200" spans="2:44" s="1" customFormat="1" ht="8.85" customHeight="1" x14ac:dyDescent="0.15">
      <c r="B200" s="57" t="s">
        <v>1216</v>
      </c>
      <c r="C200" s="57"/>
      <c r="D200" s="57"/>
      <c r="E200" s="57"/>
      <c r="F200" s="57"/>
      <c r="G200" s="57"/>
      <c r="H200" s="57"/>
      <c r="I200" s="86">
        <v>59306518.719999902</v>
      </c>
      <c r="J200" s="86"/>
      <c r="K200" s="86"/>
      <c r="L200" s="86"/>
      <c r="M200" s="86"/>
      <c r="N200" s="86"/>
      <c r="O200" s="86"/>
      <c r="P200" s="86"/>
      <c r="Q200" s="86"/>
      <c r="R200" s="86"/>
      <c r="S200" s="86"/>
      <c r="T200" s="59">
        <v>3.9175055036038799E-3</v>
      </c>
      <c r="U200" s="59"/>
      <c r="V200" s="59"/>
      <c r="W200" s="59"/>
      <c r="X200" s="59"/>
      <c r="Y200" s="59"/>
      <c r="Z200" s="59"/>
      <c r="AA200" s="59"/>
      <c r="AB200" s="59"/>
      <c r="AC200" s="59"/>
      <c r="AD200" s="61">
        <v>1653</v>
      </c>
      <c r="AE200" s="61"/>
      <c r="AF200" s="61"/>
      <c r="AG200" s="61"/>
      <c r="AH200" s="61"/>
      <c r="AI200" s="61"/>
      <c r="AJ200" s="61"/>
      <c r="AK200" s="61"/>
      <c r="AL200" s="61"/>
      <c r="AM200" s="59">
        <v>7.1814611427777003E-3</v>
      </c>
      <c r="AN200" s="59"/>
      <c r="AO200" s="59"/>
      <c r="AP200" s="59"/>
    </row>
    <row r="201" spans="2:44" s="1" customFormat="1" ht="8.85" customHeight="1" x14ac:dyDescent="0.15">
      <c r="B201" s="57" t="s">
        <v>1215</v>
      </c>
      <c r="C201" s="57"/>
      <c r="D201" s="57"/>
      <c r="E201" s="57"/>
      <c r="F201" s="57"/>
      <c r="G201" s="57"/>
      <c r="H201" s="57"/>
      <c r="I201" s="86">
        <v>18269263.190000001</v>
      </c>
      <c r="J201" s="86"/>
      <c r="K201" s="86"/>
      <c r="L201" s="86"/>
      <c r="M201" s="86"/>
      <c r="N201" s="86"/>
      <c r="O201" s="86"/>
      <c r="P201" s="86"/>
      <c r="Q201" s="86"/>
      <c r="R201" s="86"/>
      <c r="S201" s="86"/>
      <c r="T201" s="59">
        <v>1.2067803108038E-3</v>
      </c>
      <c r="U201" s="59"/>
      <c r="V201" s="59"/>
      <c r="W201" s="59"/>
      <c r="X201" s="59"/>
      <c r="Y201" s="59"/>
      <c r="Z201" s="59"/>
      <c r="AA201" s="59"/>
      <c r="AB201" s="59"/>
      <c r="AC201" s="59"/>
      <c r="AD201" s="61">
        <v>480</v>
      </c>
      <c r="AE201" s="61"/>
      <c r="AF201" s="61"/>
      <c r="AG201" s="61"/>
      <c r="AH201" s="61"/>
      <c r="AI201" s="61"/>
      <c r="AJ201" s="61"/>
      <c r="AK201" s="61"/>
      <c r="AL201" s="61"/>
      <c r="AM201" s="59">
        <v>2.0853607674127602E-3</v>
      </c>
      <c r="AN201" s="59"/>
      <c r="AO201" s="59"/>
      <c r="AP201" s="59"/>
    </row>
    <row r="202" spans="2:44" s="1" customFormat="1" ht="8.85" customHeight="1" x14ac:dyDescent="0.15">
      <c r="B202" s="57" t="s">
        <v>1214</v>
      </c>
      <c r="C202" s="57"/>
      <c r="D202" s="57"/>
      <c r="E202" s="57"/>
      <c r="F202" s="57"/>
      <c r="G202" s="57"/>
      <c r="H202" s="57"/>
      <c r="I202" s="86">
        <v>124507.97</v>
      </c>
      <c r="J202" s="86"/>
      <c r="K202" s="86"/>
      <c r="L202" s="86"/>
      <c r="M202" s="86"/>
      <c r="N202" s="86"/>
      <c r="O202" s="86"/>
      <c r="P202" s="86"/>
      <c r="Q202" s="86"/>
      <c r="R202" s="86"/>
      <c r="S202" s="86"/>
      <c r="T202" s="59">
        <v>8.2244021103376602E-6</v>
      </c>
      <c r="U202" s="59"/>
      <c r="V202" s="59"/>
      <c r="W202" s="59"/>
      <c r="X202" s="59"/>
      <c r="Y202" s="59"/>
      <c r="Z202" s="59"/>
      <c r="AA202" s="59"/>
      <c r="AB202" s="59"/>
      <c r="AC202" s="59"/>
      <c r="AD202" s="61">
        <v>8</v>
      </c>
      <c r="AE202" s="61"/>
      <c r="AF202" s="61"/>
      <c r="AG202" s="61"/>
      <c r="AH202" s="61"/>
      <c r="AI202" s="61"/>
      <c r="AJ202" s="61"/>
      <c r="AK202" s="61"/>
      <c r="AL202" s="61"/>
      <c r="AM202" s="59">
        <v>3.47560127902127E-5</v>
      </c>
      <c r="AN202" s="59"/>
      <c r="AO202" s="59"/>
      <c r="AP202" s="59"/>
    </row>
    <row r="203" spans="2:44" s="1" customFormat="1" ht="8.85" customHeight="1" x14ac:dyDescent="0.15">
      <c r="B203" s="57" t="s">
        <v>1213</v>
      </c>
      <c r="C203" s="57"/>
      <c r="D203" s="57"/>
      <c r="E203" s="57"/>
      <c r="F203" s="57"/>
      <c r="G203" s="57"/>
      <c r="H203" s="57"/>
      <c r="I203" s="86">
        <v>365317.27</v>
      </c>
      <c r="J203" s="86"/>
      <c r="K203" s="86"/>
      <c r="L203" s="86"/>
      <c r="M203" s="86"/>
      <c r="N203" s="86"/>
      <c r="O203" s="86"/>
      <c r="P203" s="86"/>
      <c r="Q203" s="86"/>
      <c r="R203" s="86"/>
      <c r="S203" s="86"/>
      <c r="T203" s="59">
        <v>2.41311148702432E-5</v>
      </c>
      <c r="U203" s="59"/>
      <c r="V203" s="59"/>
      <c r="W203" s="59"/>
      <c r="X203" s="59"/>
      <c r="Y203" s="59"/>
      <c r="Z203" s="59"/>
      <c r="AA203" s="59"/>
      <c r="AB203" s="59"/>
      <c r="AC203" s="59"/>
      <c r="AD203" s="61">
        <v>15</v>
      </c>
      <c r="AE203" s="61"/>
      <c r="AF203" s="61"/>
      <c r="AG203" s="61"/>
      <c r="AH203" s="61"/>
      <c r="AI203" s="61"/>
      <c r="AJ203" s="61"/>
      <c r="AK203" s="61"/>
      <c r="AL203" s="61"/>
      <c r="AM203" s="59">
        <v>6.5167523981648795E-5</v>
      </c>
      <c r="AN203" s="59"/>
      <c r="AO203" s="59"/>
      <c r="AP203" s="59"/>
    </row>
    <row r="204" spans="2:44" s="1" customFormat="1" ht="8.85" customHeight="1" x14ac:dyDescent="0.15">
      <c r="B204" s="57" t="s">
        <v>1212</v>
      </c>
      <c r="C204" s="57"/>
      <c r="D204" s="57"/>
      <c r="E204" s="57"/>
      <c r="F204" s="57"/>
      <c r="G204" s="57"/>
      <c r="H204" s="57"/>
      <c r="I204" s="86">
        <v>3660953.88</v>
      </c>
      <c r="J204" s="86"/>
      <c r="K204" s="86"/>
      <c r="L204" s="86"/>
      <c r="M204" s="86"/>
      <c r="N204" s="86"/>
      <c r="O204" s="86"/>
      <c r="P204" s="86"/>
      <c r="Q204" s="86"/>
      <c r="R204" s="86"/>
      <c r="S204" s="86"/>
      <c r="T204" s="59">
        <v>2.41825136306703E-4</v>
      </c>
      <c r="U204" s="59"/>
      <c r="V204" s="59"/>
      <c r="W204" s="59"/>
      <c r="X204" s="59"/>
      <c r="Y204" s="59"/>
      <c r="Z204" s="59"/>
      <c r="AA204" s="59"/>
      <c r="AB204" s="59"/>
      <c r="AC204" s="59"/>
      <c r="AD204" s="61">
        <v>132</v>
      </c>
      <c r="AE204" s="61"/>
      <c r="AF204" s="61"/>
      <c r="AG204" s="61"/>
      <c r="AH204" s="61"/>
      <c r="AI204" s="61"/>
      <c r="AJ204" s="61"/>
      <c r="AK204" s="61"/>
      <c r="AL204" s="61"/>
      <c r="AM204" s="59">
        <v>5.7347421103851005E-4</v>
      </c>
      <c r="AN204" s="59"/>
      <c r="AO204" s="59"/>
      <c r="AP204" s="59"/>
    </row>
    <row r="205" spans="2:44" s="1" customFormat="1" ht="8.85" customHeight="1" x14ac:dyDescent="0.15">
      <c r="B205" s="57" t="s">
        <v>1211</v>
      </c>
      <c r="C205" s="57"/>
      <c r="D205" s="57"/>
      <c r="E205" s="57"/>
      <c r="F205" s="57"/>
      <c r="G205" s="57"/>
      <c r="H205" s="57"/>
      <c r="I205" s="86">
        <v>19131.080000000002</v>
      </c>
      <c r="J205" s="86"/>
      <c r="K205" s="86"/>
      <c r="L205" s="86"/>
      <c r="M205" s="86"/>
      <c r="N205" s="86"/>
      <c r="O205" s="86"/>
      <c r="P205" s="86"/>
      <c r="Q205" s="86"/>
      <c r="R205" s="86"/>
      <c r="S205" s="86"/>
      <c r="T205" s="59">
        <v>1.2637078150502201E-6</v>
      </c>
      <c r="U205" s="59"/>
      <c r="V205" s="59"/>
      <c r="W205" s="59"/>
      <c r="X205" s="59"/>
      <c r="Y205" s="59"/>
      <c r="Z205" s="59"/>
      <c r="AA205" s="59"/>
      <c r="AB205" s="59"/>
      <c r="AC205" s="59"/>
      <c r="AD205" s="61">
        <v>4</v>
      </c>
      <c r="AE205" s="61"/>
      <c r="AF205" s="61"/>
      <c r="AG205" s="61"/>
      <c r="AH205" s="61"/>
      <c r="AI205" s="61"/>
      <c r="AJ205" s="61"/>
      <c r="AK205" s="61"/>
      <c r="AL205" s="61"/>
      <c r="AM205" s="59">
        <v>1.7378006395106401E-5</v>
      </c>
      <c r="AN205" s="59"/>
      <c r="AO205" s="59"/>
      <c r="AP205" s="59"/>
    </row>
    <row r="206" spans="2:44" s="1" customFormat="1" ht="8.85" customHeight="1" x14ac:dyDescent="0.15">
      <c r="B206" s="88"/>
      <c r="C206" s="88"/>
      <c r="D206" s="88"/>
      <c r="E206" s="88"/>
      <c r="F206" s="88"/>
      <c r="G206" s="88"/>
      <c r="H206" s="88"/>
      <c r="I206" s="84">
        <v>15138847581.819901</v>
      </c>
      <c r="J206" s="84"/>
      <c r="K206" s="84"/>
      <c r="L206" s="84"/>
      <c r="M206" s="84"/>
      <c r="N206" s="84"/>
      <c r="O206" s="84"/>
      <c r="P206" s="84"/>
      <c r="Q206" s="84"/>
      <c r="R206" s="84"/>
      <c r="S206" s="84"/>
      <c r="T206" s="82">
        <v>1</v>
      </c>
      <c r="U206" s="82"/>
      <c r="V206" s="82"/>
      <c r="W206" s="82"/>
      <c r="X206" s="82"/>
      <c r="Y206" s="82"/>
      <c r="Z206" s="82"/>
      <c r="AA206" s="82"/>
      <c r="AB206" s="82"/>
      <c r="AC206" s="82"/>
      <c r="AD206" s="83">
        <v>230176</v>
      </c>
      <c r="AE206" s="83"/>
      <c r="AF206" s="83"/>
      <c r="AG206" s="83"/>
      <c r="AH206" s="83"/>
      <c r="AI206" s="83"/>
      <c r="AJ206" s="83"/>
      <c r="AK206" s="83"/>
      <c r="AL206" s="83"/>
      <c r="AM206" s="82">
        <v>1</v>
      </c>
      <c r="AN206" s="82"/>
      <c r="AO206" s="82"/>
      <c r="AP206" s="82"/>
    </row>
    <row r="207" spans="2:44" s="1" customFormat="1" ht="7.2" customHeight="1" x14ac:dyDescent="0.15"/>
    <row r="208" spans="2:44" s="1" customFormat="1" ht="15.3" customHeight="1" x14ac:dyDescent="0.15">
      <c r="B208" s="54" t="s">
        <v>1210</v>
      </c>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c r="AN208" s="54"/>
      <c r="AO208" s="54"/>
      <c r="AP208" s="54"/>
      <c r="AQ208" s="54"/>
      <c r="AR208" s="54"/>
    </row>
    <row r="209" spans="2:44" s="1" customFormat="1" ht="6.3" customHeight="1" x14ac:dyDescent="0.15"/>
    <row r="210" spans="2:44" s="1" customFormat="1" ht="10.199999999999999" customHeight="1" x14ac:dyDescent="0.15">
      <c r="B210" s="88"/>
      <c r="C210" s="88"/>
      <c r="D210" s="88"/>
      <c r="E210" s="88"/>
      <c r="F210" s="88"/>
      <c r="G210" s="88"/>
      <c r="H210" s="52" t="s">
        <v>1129</v>
      </c>
      <c r="I210" s="52"/>
      <c r="J210" s="52"/>
      <c r="K210" s="52"/>
      <c r="L210" s="52"/>
      <c r="M210" s="52"/>
      <c r="N210" s="52"/>
      <c r="O210" s="52"/>
      <c r="P210" s="52"/>
      <c r="Q210" s="52"/>
      <c r="R210" s="52"/>
      <c r="S210" s="52" t="s">
        <v>1127</v>
      </c>
      <c r="T210" s="52"/>
      <c r="U210" s="52"/>
      <c r="V210" s="52"/>
      <c r="W210" s="52"/>
      <c r="X210" s="52"/>
      <c r="Y210" s="52"/>
      <c r="Z210" s="52"/>
      <c r="AA210" s="52"/>
      <c r="AB210" s="52"/>
      <c r="AC210" s="52" t="s">
        <v>1128</v>
      </c>
      <c r="AD210" s="52"/>
      <c r="AE210" s="52"/>
      <c r="AF210" s="52"/>
      <c r="AG210" s="52"/>
      <c r="AH210" s="52"/>
      <c r="AI210" s="52"/>
      <c r="AJ210" s="52"/>
      <c r="AK210" s="52" t="s">
        <v>1127</v>
      </c>
      <c r="AL210" s="52"/>
      <c r="AM210" s="52"/>
      <c r="AN210" s="52"/>
      <c r="AO210" s="52"/>
      <c r="AP210" s="52"/>
    </row>
    <row r="211" spans="2:44" s="1" customFormat="1" ht="8.85" customHeight="1" x14ac:dyDescent="0.15">
      <c r="B211" s="57" t="s">
        <v>976</v>
      </c>
      <c r="C211" s="57"/>
      <c r="D211" s="57"/>
      <c r="E211" s="57"/>
      <c r="F211" s="57"/>
      <c r="G211" s="57"/>
      <c r="H211" s="86">
        <v>12834120145.6397</v>
      </c>
      <c r="I211" s="86"/>
      <c r="J211" s="86"/>
      <c r="K211" s="86"/>
      <c r="L211" s="86"/>
      <c r="M211" s="86"/>
      <c r="N211" s="86"/>
      <c r="O211" s="86"/>
      <c r="P211" s="86"/>
      <c r="Q211" s="86"/>
      <c r="R211" s="86"/>
      <c r="S211" s="59">
        <v>0.84776070809063697</v>
      </c>
      <c r="T211" s="59"/>
      <c r="U211" s="59"/>
      <c r="V211" s="59"/>
      <c r="W211" s="59"/>
      <c r="X211" s="59"/>
      <c r="Y211" s="59"/>
      <c r="Z211" s="59"/>
      <c r="AA211" s="59"/>
      <c r="AB211" s="59"/>
      <c r="AC211" s="61">
        <v>195053</v>
      </c>
      <c r="AD211" s="61"/>
      <c r="AE211" s="61"/>
      <c r="AF211" s="61"/>
      <c r="AG211" s="61"/>
      <c r="AH211" s="61"/>
      <c r="AI211" s="61"/>
      <c r="AJ211" s="61"/>
      <c r="AK211" s="59">
        <v>0.84740807034617005</v>
      </c>
      <c r="AL211" s="59"/>
      <c r="AM211" s="59"/>
      <c r="AN211" s="59"/>
      <c r="AO211" s="59"/>
      <c r="AP211" s="59"/>
    </row>
    <row r="212" spans="2:44" s="1" customFormat="1" ht="8.85" customHeight="1" x14ac:dyDescent="0.15">
      <c r="B212" s="57" t="s">
        <v>1209</v>
      </c>
      <c r="C212" s="57"/>
      <c r="D212" s="57"/>
      <c r="E212" s="57"/>
      <c r="F212" s="57"/>
      <c r="G212" s="57"/>
      <c r="H212" s="86">
        <v>25874990.170000002</v>
      </c>
      <c r="I212" s="86"/>
      <c r="J212" s="86"/>
      <c r="K212" s="86"/>
      <c r="L212" s="86"/>
      <c r="M212" s="86"/>
      <c r="N212" s="86"/>
      <c r="O212" s="86"/>
      <c r="P212" s="86"/>
      <c r="Q212" s="86"/>
      <c r="R212" s="86"/>
      <c r="S212" s="59">
        <v>1.7091783261675301E-3</v>
      </c>
      <c r="T212" s="59"/>
      <c r="U212" s="59"/>
      <c r="V212" s="59"/>
      <c r="W212" s="59"/>
      <c r="X212" s="59"/>
      <c r="Y212" s="59"/>
      <c r="Z212" s="59"/>
      <c r="AA212" s="59"/>
      <c r="AB212" s="59"/>
      <c r="AC212" s="61">
        <v>1981</v>
      </c>
      <c r="AD212" s="61"/>
      <c r="AE212" s="61"/>
      <c r="AF212" s="61"/>
      <c r="AG212" s="61"/>
      <c r="AH212" s="61"/>
      <c r="AI212" s="61"/>
      <c r="AJ212" s="61"/>
      <c r="AK212" s="59">
        <v>8.6064576671764197E-3</v>
      </c>
      <c r="AL212" s="59"/>
      <c r="AM212" s="59"/>
      <c r="AN212" s="59"/>
      <c r="AO212" s="59"/>
      <c r="AP212" s="59"/>
    </row>
    <row r="213" spans="2:44" s="1" customFormat="1" ht="8.85" customHeight="1" x14ac:dyDescent="0.15">
      <c r="B213" s="57" t="s">
        <v>1208</v>
      </c>
      <c r="C213" s="57"/>
      <c r="D213" s="57"/>
      <c r="E213" s="57"/>
      <c r="F213" s="57"/>
      <c r="G213" s="57"/>
      <c r="H213" s="86">
        <v>2278852446.0100098</v>
      </c>
      <c r="I213" s="86"/>
      <c r="J213" s="86"/>
      <c r="K213" s="86"/>
      <c r="L213" s="86"/>
      <c r="M213" s="86"/>
      <c r="N213" s="86"/>
      <c r="O213" s="86"/>
      <c r="P213" s="86"/>
      <c r="Q213" s="86"/>
      <c r="R213" s="86"/>
      <c r="S213" s="59">
        <v>0.15053011358319601</v>
      </c>
      <c r="T213" s="59"/>
      <c r="U213" s="59"/>
      <c r="V213" s="59"/>
      <c r="W213" s="59"/>
      <c r="X213" s="59"/>
      <c r="Y213" s="59"/>
      <c r="Z213" s="59"/>
      <c r="AA213" s="59"/>
      <c r="AB213" s="59"/>
      <c r="AC213" s="61">
        <v>33142</v>
      </c>
      <c r="AD213" s="61"/>
      <c r="AE213" s="61"/>
      <c r="AF213" s="61"/>
      <c r="AG213" s="61"/>
      <c r="AH213" s="61"/>
      <c r="AI213" s="61"/>
      <c r="AJ213" s="61"/>
      <c r="AK213" s="59">
        <v>0.14398547198665401</v>
      </c>
      <c r="AL213" s="59"/>
      <c r="AM213" s="59"/>
      <c r="AN213" s="59"/>
      <c r="AO213" s="59"/>
      <c r="AP213" s="59"/>
    </row>
    <row r="214" spans="2:44" s="1" customFormat="1" ht="10.199999999999999" customHeight="1" x14ac:dyDescent="0.15">
      <c r="B214" s="88"/>
      <c r="C214" s="88"/>
      <c r="D214" s="88"/>
      <c r="E214" s="88"/>
      <c r="F214" s="88"/>
      <c r="G214" s="88"/>
      <c r="H214" s="84">
        <v>15138847581.8197</v>
      </c>
      <c r="I214" s="84"/>
      <c r="J214" s="84"/>
      <c r="K214" s="84"/>
      <c r="L214" s="84"/>
      <c r="M214" s="84"/>
      <c r="N214" s="84"/>
      <c r="O214" s="84"/>
      <c r="P214" s="84"/>
      <c r="Q214" s="84"/>
      <c r="R214" s="84"/>
      <c r="S214" s="82">
        <v>1</v>
      </c>
      <c r="T214" s="82"/>
      <c r="U214" s="82"/>
      <c r="V214" s="82"/>
      <c r="W214" s="82"/>
      <c r="X214" s="82"/>
      <c r="Y214" s="82"/>
      <c r="Z214" s="82"/>
      <c r="AA214" s="82"/>
      <c r="AB214" s="82"/>
      <c r="AC214" s="83">
        <v>230176</v>
      </c>
      <c r="AD214" s="83"/>
      <c r="AE214" s="83"/>
      <c r="AF214" s="83"/>
      <c r="AG214" s="83"/>
      <c r="AH214" s="83"/>
      <c r="AI214" s="83"/>
      <c r="AJ214" s="83"/>
      <c r="AK214" s="82">
        <v>1</v>
      </c>
      <c r="AL214" s="82"/>
      <c r="AM214" s="82"/>
      <c r="AN214" s="82"/>
      <c r="AO214" s="82"/>
      <c r="AP214" s="82"/>
    </row>
    <row r="215" spans="2:44" s="1" customFormat="1" ht="7.2" customHeight="1" x14ac:dyDescent="0.15"/>
    <row r="216" spans="2:44" s="1" customFormat="1" ht="15.3" customHeight="1" x14ac:dyDescent="0.15">
      <c r="B216" s="54" t="s">
        <v>1207</v>
      </c>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54"/>
      <c r="AR216" s="54"/>
    </row>
    <row r="217" spans="2:44" s="1" customFormat="1" ht="6.3" customHeight="1" x14ac:dyDescent="0.15"/>
    <row r="218" spans="2:44" s="1" customFormat="1" ht="10.199999999999999" customHeight="1" x14ac:dyDescent="0.15">
      <c r="B218" s="88"/>
      <c r="C218" s="88"/>
      <c r="D218" s="88"/>
      <c r="E218" s="88"/>
      <c r="F218" s="88"/>
      <c r="G218" s="52" t="s">
        <v>1129</v>
      </c>
      <c r="H218" s="52"/>
      <c r="I218" s="52"/>
      <c r="J218" s="52"/>
      <c r="K218" s="52"/>
      <c r="L218" s="52"/>
      <c r="M218" s="52"/>
      <c r="N218" s="52"/>
      <c r="O218" s="52"/>
      <c r="P218" s="52"/>
      <c r="Q218" s="52"/>
      <c r="R218" s="52" t="s">
        <v>1127</v>
      </c>
      <c r="S218" s="52"/>
      <c r="T218" s="52"/>
      <c r="U218" s="52"/>
      <c r="V218" s="52"/>
      <c r="W218" s="52"/>
      <c r="X218" s="52"/>
      <c r="Y218" s="52"/>
      <c r="Z218" s="52"/>
      <c r="AA218" s="52"/>
      <c r="AB218" s="52" t="s">
        <v>1128</v>
      </c>
      <c r="AC218" s="52"/>
      <c r="AD218" s="52"/>
      <c r="AE218" s="52"/>
      <c r="AF218" s="52"/>
      <c r="AG218" s="52"/>
      <c r="AH218" s="52"/>
      <c r="AI218" s="52"/>
      <c r="AJ218" s="52"/>
      <c r="AK218" s="52" t="s">
        <v>1127</v>
      </c>
      <c r="AL218" s="52"/>
      <c r="AM218" s="52"/>
      <c r="AN218" s="52"/>
      <c r="AO218" s="52"/>
      <c r="AP218" s="52"/>
    </row>
    <row r="219" spans="2:44" s="1" customFormat="1" ht="9.75" customHeight="1" x14ac:dyDescent="0.15">
      <c r="B219" s="57" t="s">
        <v>1206</v>
      </c>
      <c r="C219" s="57"/>
      <c r="D219" s="57"/>
      <c r="E219" s="57"/>
      <c r="F219" s="57"/>
      <c r="G219" s="86">
        <v>717072273.149997</v>
      </c>
      <c r="H219" s="86"/>
      <c r="I219" s="86"/>
      <c r="J219" s="86"/>
      <c r="K219" s="86"/>
      <c r="L219" s="86"/>
      <c r="M219" s="86"/>
      <c r="N219" s="86"/>
      <c r="O219" s="86"/>
      <c r="P219" s="86"/>
      <c r="Q219" s="86"/>
      <c r="R219" s="59">
        <v>4.73663711372014E-2</v>
      </c>
      <c r="S219" s="59"/>
      <c r="T219" s="59"/>
      <c r="U219" s="59"/>
      <c r="V219" s="59"/>
      <c r="W219" s="59"/>
      <c r="X219" s="59"/>
      <c r="Y219" s="59"/>
      <c r="Z219" s="59"/>
      <c r="AA219" s="59"/>
      <c r="AB219" s="61">
        <v>13491</v>
      </c>
      <c r="AC219" s="61"/>
      <c r="AD219" s="61"/>
      <c r="AE219" s="61"/>
      <c r="AF219" s="61"/>
      <c r="AG219" s="61"/>
      <c r="AH219" s="61"/>
      <c r="AI219" s="61"/>
      <c r="AJ219" s="61"/>
      <c r="AK219" s="59">
        <v>5.8611671069094998E-2</v>
      </c>
      <c r="AL219" s="59"/>
      <c r="AM219" s="59"/>
      <c r="AN219" s="59"/>
      <c r="AO219" s="59"/>
      <c r="AP219" s="59"/>
    </row>
    <row r="220" spans="2:44" s="1" customFormat="1" ht="9.75" customHeight="1" x14ac:dyDescent="0.15">
      <c r="B220" s="57" t="s">
        <v>1205</v>
      </c>
      <c r="C220" s="57"/>
      <c r="D220" s="57"/>
      <c r="E220" s="57"/>
      <c r="F220" s="57"/>
      <c r="G220" s="86">
        <v>234949458.13</v>
      </c>
      <c r="H220" s="86"/>
      <c r="I220" s="86"/>
      <c r="J220" s="86"/>
      <c r="K220" s="86"/>
      <c r="L220" s="86"/>
      <c r="M220" s="86"/>
      <c r="N220" s="86"/>
      <c r="O220" s="86"/>
      <c r="P220" s="86"/>
      <c r="Q220" s="86"/>
      <c r="R220" s="59">
        <v>1.5519639580238E-2</v>
      </c>
      <c r="S220" s="59"/>
      <c r="T220" s="59"/>
      <c r="U220" s="59"/>
      <c r="V220" s="59"/>
      <c r="W220" s="59"/>
      <c r="X220" s="59"/>
      <c r="Y220" s="59"/>
      <c r="Z220" s="59"/>
      <c r="AA220" s="59"/>
      <c r="AB220" s="61">
        <v>4560</v>
      </c>
      <c r="AC220" s="61"/>
      <c r="AD220" s="61"/>
      <c r="AE220" s="61"/>
      <c r="AF220" s="61"/>
      <c r="AG220" s="61"/>
      <c r="AH220" s="61"/>
      <c r="AI220" s="61"/>
      <c r="AJ220" s="61"/>
      <c r="AK220" s="59">
        <v>1.98109272904212E-2</v>
      </c>
      <c r="AL220" s="59"/>
      <c r="AM220" s="59"/>
      <c r="AN220" s="59"/>
      <c r="AO220" s="59"/>
      <c r="AP220" s="59"/>
    </row>
    <row r="221" spans="2:44" s="1" customFormat="1" ht="9.75" customHeight="1" x14ac:dyDescent="0.15">
      <c r="B221" s="57" t="s">
        <v>1204</v>
      </c>
      <c r="C221" s="57"/>
      <c r="D221" s="57"/>
      <c r="E221" s="57"/>
      <c r="F221" s="57"/>
      <c r="G221" s="86">
        <v>159103854.27000001</v>
      </c>
      <c r="H221" s="86"/>
      <c r="I221" s="86"/>
      <c r="J221" s="86"/>
      <c r="K221" s="86"/>
      <c r="L221" s="86"/>
      <c r="M221" s="86"/>
      <c r="N221" s="86"/>
      <c r="O221" s="86"/>
      <c r="P221" s="86"/>
      <c r="Q221" s="86"/>
      <c r="R221" s="59">
        <v>1.0509641068126499E-2</v>
      </c>
      <c r="S221" s="59"/>
      <c r="T221" s="59"/>
      <c r="U221" s="59"/>
      <c r="V221" s="59"/>
      <c r="W221" s="59"/>
      <c r="X221" s="59"/>
      <c r="Y221" s="59"/>
      <c r="Z221" s="59"/>
      <c r="AA221" s="59"/>
      <c r="AB221" s="61">
        <v>2167</v>
      </c>
      <c r="AC221" s="61"/>
      <c r="AD221" s="61"/>
      <c r="AE221" s="61"/>
      <c r="AF221" s="61"/>
      <c r="AG221" s="61"/>
      <c r="AH221" s="61"/>
      <c r="AI221" s="61"/>
      <c r="AJ221" s="61"/>
      <c r="AK221" s="59">
        <v>9.41453496454887E-3</v>
      </c>
      <c r="AL221" s="59"/>
      <c r="AM221" s="59"/>
      <c r="AN221" s="59"/>
      <c r="AO221" s="59"/>
      <c r="AP221" s="59"/>
    </row>
    <row r="222" spans="2:44" s="1" customFormat="1" ht="9.75" customHeight="1" x14ac:dyDescent="0.15">
      <c r="B222" s="57" t="s">
        <v>1203</v>
      </c>
      <c r="C222" s="57"/>
      <c r="D222" s="57"/>
      <c r="E222" s="57"/>
      <c r="F222" s="57"/>
      <c r="G222" s="86">
        <v>178674184.58000001</v>
      </c>
      <c r="H222" s="86"/>
      <c r="I222" s="86"/>
      <c r="J222" s="86"/>
      <c r="K222" s="86"/>
      <c r="L222" s="86"/>
      <c r="M222" s="86"/>
      <c r="N222" s="86"/>
      <c r="O222" s="86"/>
      <c r="P222" s="86"/>
      <c r="Q222" s="86"/>
      <c r="R222" s="59">
        <v>1.18023636617209E-2</v>
      </c>
      <c r="S222" s="59"/>
      <c r="T222" s="59"/>
      <c r="U222" s="59"/>
      <c r="V222" s="59"/>
      <c r="W222" s="59"/>
      <c r="X222" s="59"/>
      <c r="Y222" s="59"/>
      <c r="Z222" s="59"/>
      <c r="AA222" s="59"/>
      <c r="AB222" s="61">
        <v>2191</v>
      </c>
      <c r="AC222" s="61"/>
      <c r="AD222" s="61"/>
      <c r="AE222" s="61"/>
      <c r="AF222" s="61"/>
      <c r="AG222" s="61"/>
      <c r="AH222" s="61"/>
      <c r="AI222" s="61"/>
      <c r="AJ222" s="61"/>
      <c r="AK222" s="59">
        <v>9.5188030029195007E-3</v>
      </c>
      <c r="AL222" s="59"/>
      <c r="AM222" s="59"/>
      <c r="AN222" s="59"/>
      <c r="AO222" s="59"/>
      <c r="AP222" s="59"/>
    </row>
    <row r="223" spans="2:44" s="1" customFormat="1" ht="9.75" customHeight="1" x14ac:dyDescent="0.15">
      <c r="B223" s="57" t="s">
        <v>1202</v>
      </c>
      <c r="C223" s="57"/>
      <c r="D223" s="57"/>
      <c r="E223" s="57"/>
      <c r="F223" s="57"/>
      <c r="G223" s="86">
        <v>316052713.42000002</v>
      </c>
      <c r="H223" s="86"/>
      <c r="I223" s="86"/>
      <c r="J223" s="86"/>
      <c r="K223" s="86"/>
      <c r="L223" s="86"/>
      <c r="M223" s="86"/>
      <c r="N223" s="86"/>
      <c r="O223" s="86"/>
      <c r="P223" s="86"/>
      <c r="Q223" s="86"/>
      <c r="R223" s="59">
        <v>2.0876933446344299E-2</v>
      </c>
      <c r="S223" s="59"/>
      <c r="T223" s="59"/>
      <c r="U223" s="59"/>
      <c r="V223" s="59"/>
      <c r="W223" s="59"/>
      <c r="X223" s="59"/>
      <c r="Y223" s="59"/>
      <c r="Z223" s="59"/>
      <c r="AA223" s="59"/>
      <c r="AB223" s="61">
        <v>3711</v>
      </c>
      <c r="AC223" s="61"/>
      <c r="AD223" s="61"/>
      <c r="AE223" s="61"/>
      <c r="AF223" s="61"/>
      <c r="AG223" s="61"/>
      <c r="AH223" s="61"/>
      <c r="AI223" s="61"/>
      <c r="AJ223" s="61"/>
      <c r="AK223" s="59">
        <v>1.61224454330599E-2</v>
      </c>
      <c r="AL223" s="59"/>
      <c r="AM223" s="59"/>
      <c r="AN223" s="59"/>
      <c r="AO223" s="59"/>
      <c r="AP223" s="59"/>
    </row>
    <row r="224" spans="2:44" s="1" customFormat="1" ht="9.75" customHeight="1" x14ac:dyDescent="0.15">
      <c r="B224" s="57" t="s">
        <v>1201</v>
      </c>
      <c r="C224" s="57"/>
      <c r="D224" s="57"/>
      <c r="E224" s="57"/>
      <c r="F224" s="57"/>
      <c r="G224" s="86">
        <v>144299351.24000001</v>
      </c>
      <c r="H224" s="86"/>
      <c r="I224" s="86"/>
      <c r="J224" s="86"/>
      <c r="K224" s="86"/>
      <c r="L224" s="86"/>
      <c r="M224" s="86"/>
      <c r="N224" s="86"/>
      <c r="O224" s="86"/>
      <c r="P224" s="86"/>
      <c r="Q224" s="86"/>
      <c r="R224" s="59">
        <v>9.5317262730942199E-3</v>
      </c>
      <c r="S224" s="59"/>
      <c r="T224" s="59"/>
      <c r="U224" s="59"/>
      <c r="V224" s="59"/>
      <c r="W224" s="59"/>
      <c r="X224" s="59"/>
      <c r="Y224" s="59"/>
      <c r="Z224" s="59"/>
      <c r="AA224" s="59"/>
      <c r="AB224" s="61">
        <v>1489</v>
      </c>
      <c r="AC224" s="61"/>
      <c r="AD224" s="61"/>
      <c r="AE224" s="61"/>
      <c r="AF224" s="61"/>
      <c r="AG224" s="61"/>
      <c r="AH224" s="61"/>
      <c r="AI224" s="61"/>
      <c r="AJ224" s="61"/>
      <c r="AK224" s="59">
        <v>6.4689628805783403E-3</v>
      </c>
      <c r="AL224" s="59"/>
      <c r="AM224" s="59"/>
      <c r="AN224" s="59"/>
      <c r="AO224" s="59"/>
      <c r="AP224" s="59"/>
    </row>
    <row r="225" spans="2:44" s="1" customFormat="1" ht="9.75" customHeight="1" x14ac:dyDescent="0.15">
      <c r="B225" s="57" t="s">
        <v>1200</v>
      </c>
      <c r="C225" s="57"/>
      <c r="D225" s="57"/>
      <c r="E225" s="57"/>
      <c r="F225" s="57"/>
      <c r="G225" s="86">
        <v>9442813.4499999993</v>
      </c>
      <c r="H225" s="86"/>
      <c r="I225" s="86"/>
      <c r="J225" s="86"/>
      <c r="K225" s="86"/>
      <c r="L225" s="86"/>
      <c r="M225" s="86"/>
      <c r="N225" s="86"/>
      <c r="O225" s="86"/>
      <c r="P225" s="86"/>
      <c r="Q225" s="86"/>
      <c r="R225" s="59">
        <v>6.2374717751567102E-4</v>
      </c>
      <c r="S225" s="59"/>
      <c r="T225" s="59"/>
      <c r="U225" s="59"/>
      <c r="V225" s="59"/>
      <c r="W225" s="59"/>
      <c r="X225" s="59"/>
      <c r="Y225" s="59"/>
      <c r="Z225" s="59"/>
      <c r="AA225" s="59"/>
      <c r="AB225" s="61">
        <v>110</v>
      </c>
      <c r="AC225" s="61"/>
      <c r="AD225" s="61"/>
      <c r="AE225" s="61"/>
      <c r="AF225" s="61"/>
      <c r="AG225" s="61"/>
      <c r="AH225" s="61"/>
      <c r="AI225" s="61"/>
      <c r="AJ225" s="61"/>
      <c r="AK225" s="59">
        <v>4.7789517586542502E-4</v>
      </c>
      <c r="AL225" s="59"/>
      <c r="AM225" s="59"/>
      <c r="AN225" s="59"/>
      <c r="AO225" s="59"/>
      <c r="AP225" s="59"/>
    </row>
    <row r="226" spans="2:44" s="1" customFormat="1" ht="9.75" customHeight="1" x14ac:dyDescent="0.15">
      <c r="B226" s="57" t="s">
        <v>1199</v>
      </c>
      <c r="C226" s="57"/>
      <c r="D226" s="57"/>
      <c r="E226" s="57"/>
      <c r="F226" s="57"/>
      <c r="G226" s="86">
        <v>95009536.009999901</v>
      </c>
      <c r="H226" s="86"/>
      <c r="I226" s="86"/>
      <c r="J226" s="86"/>
      <c r="K226" s="86"/>
      <c r="L226" s="86"/>
      <c r="M226" s="86"/>
      <c r="N226" s="86"/>
      <c r="O226" s="86"/>
      <c r="P226" s="86"/>
      <c r="Q226" s="86"/>
      <c r="R226" s="59">
        <v>6.2758763833580698E-3</v>
      </c>
      <c r="S226" s="59"/>
      <c r="T226" s="59"/>
      <c r="U226" s="59"/>
      <c r="V226" s="59"/>
      <c r="W226" s="59"/>
      <c r="X226" s="59"/>
      <c r="Y226" s="59"/>
      <c r="Z226" s="59"/>
      <c r="AA226" s="59"/>
      <c r="AB226" s="61">
        <v>620</v>
      </c>
      <c r="AC226" s="61"/>
      <c r="AD226" s="61"/>
      <c r="AE226" s="61"/>
      <c r="AF226" s="61"/>
      <c r="AG226" s="61"/>
      <c r="AH226" s="61"/>
      <c r="AI226" s="61"/>
      <c r="AJ226" s="61"/>
      <c r="AK226" s="59">
        <v>2.69359099124149E-3</v>
      </c>
      <c r="AL226" s="59"/>
      <c r="AM226" s="59"/>
      <c r="AN226" s="59"/>
      <c r="AO226" s="59"/>
      <c r="AP226" s="59"/>
    </row>
    <row r="227" spans="2:44" s="1" customFormat="1" ht="9.75" customHeight="1" x14ac:dyDescent="0.15">
      <c r="B227" s="57" t="s">
        <v>1198</v>
      </c>
      <c r="C227" s="57"/>
      <c r="D227" s="57"/>
      <c r="E227" s="57"/>
      <c r="F227" s="57"/>
      <c r="G227" s="86">
        <v>46563901.420000002</v>
      </c>
      <c r="H227" s="86"/>
      <c r="I227" s="86"/>
      <c r="J227" s="86"/>
      <c r="K227" s="86"/>
      <c r="L227" s="86"/>
      <c r="M227" s="86"/>
      <c r="N227" s="86"/>
      <c r="O227" s="86"/>
      <c r="P227" s="86"/>
      <c r="Q227" s="86"/>
      <c r="R227" s="59">
        <v>3.0757890366713701E-3</v>
      </c>
      <c r="S227" s="59"/>
      <c r="T227" s="59"/>
      <c r="U227" s="59"/>
      <c r="V227" s="59"/>
      <c r="W227" s="59"/>
      <c r="X227" s="59"/>
      <c r="Y227" s="59"/>
      <c r="Z227" s="59"/>
      <c r="AA227" s="59"/>
      <c r="AB227" s="61">
        <v>319</v>
      </c>
      <c r="AC227" s="61"/>
      <c r="AD227" s="61"/>
      <c r="AE227" s="61"/>
      <c r="AF227" s="61"/>
      <c r="AG227" s="61"/>
      <c r="AH227" s="61"/>
      <c r="AI227" s="61"/>
      <c r="AJ227" s="61"/>
      <c r="AK227" s="59">
        <v>1.38589601000973E-3</v>
      </c>
      <c r="AL227" s="59"/>
      <c r="AM227" s="59"/>
      <c r="AN227" s="59"/>
      <c r="AO227" s="59"/>
      <c r="AP227" s="59"/>
    </row>
    <row r="228" spans="2:44" s="1" customFormat="1" ht="9.75" customHeight="1" x14ac:dyDescent="0.15">
      <c r="B228" s="57" t="s">
        <v>1197</v>
      </c>
      <c r="C228" s="57"/>
      <c r="D228" s="57"/>
      <c r="E228" s="57"/>
      <c r="F228" s="57"/>
      <c r="G228" s="86">
        <v>70871033.799999997</v>
      </c>
      <c r="H228" s="86"/>
      <c r="I228" s="86"/>
      <c r="J228" s="86"/>
      <c r="K228" s="86"/>
      <c r="L228" s="86"/>
      <c r="M228" s="86"/>
      <c r="N228" s="86"/>
      <c r="O228" s="86"/>
      <c r="P228" s="86"/>
      <c r="Q228" s="86"/>
      <c r="R228" s="59">
        <v>4.6814021620185404E-3</v>
      </c>
      <c r="S228" s="59"/>
      <c r="T228" s="59"/>
      <c r="U228" s="59"/>
      <c r="V228" s="59"/>
      <c r="W228" s="59"/>
      <c r="X228" s="59"/>
      <c r="Y228" s="59"/>
      <c r="Z228" s="59"/>
      <c r="AA228" s="59"/>
      <c r="AB228" s="61">
        <v>1010</v>
      </c>
      <c r="AC228" s="61"/>
      <c r="AD228" s="61"/>
      <c r="AE228" s="61"/>
      <c r="AF228" s="61"/>
      <c r="AG228" s="61"/>
      <c r="AH228" s="61"/>
      <c r="AI228" s="61"/>
      <c r="AJ228" s="61"/>
      <c r="AK228" s="59">
        <v>4.3879466147643499E-3</v>
      </c>
      <c r="AL228" s="59"/>
      <c r="AM228" s="59"/>
      <c r="AN228" s="59"/>
      <c r="AO228" s="59"/>
      <c r="AP228" s="59"/>
    </row>
    <row r="229" spans="2:44" s="1" customFormat="1" ht="9.75" customHeight="1" x14ac:dyDescent="0.15">
      <c r="B229" s="57" t="s">
        <v>1196</v>
      </c>
      <c r="C229" s="57"/>
      <c r="D229" s="57"/>
      <c r="E229" s="57"/>
      <c r="F229" s="57"/>
      <c r="G229" s="86">
        <v>239482688.78</v>
      </c>
      <c r="H229" s="86"/>
      <c r="I229" s="86"/>
      <c r="J229" s="86"/>
      <c r="K229" s="86"/>
      <c r="L229" s="86"/>
      <c r="M229" s="86"/>
      <c r="N229" s="86"/>
      <c r="O229" s="86"/>
      <c r="P229" s="86"/>
      <c r="Q229" s="86"/>
      <c r="R229" s="59">
        <v>1.5819083155814002E-2</v>
      </c>
      <c r="S229" s="59"/>
      <c r="T229" s="59"/>
      <c r="U229" s="59"/>
      <c r="V229" s="59"/>
      <c r="W229" s="59"/>
      <c r="X229" s="59"/>
      <c r="Y229" s="59"/>
      <c r="Z229" s="59"/>
      <c r="AA229" s="59"/>
      <c r="AB229" s="61">
        <v>2734</v>
      </c>
      <c r="AC229" s="61"/>
      <c r="AD229" s="61"/>
      <c r="AE229" s="61"/>
      <c r="AF229" s="61"/>
      <c r="AG229" s="61"/>
      <c r="AH229" s="61"/>
      <c r="AI229" s="61"/>
      <c r="AJ229" s="61"/>
      <c r="AK229" s="59">
        <v>1.1877867371055201E-2</v>
      </c>
      <c r="AL229" s="59"/>
      <c r="AM229" s="59"/>
      <c r="AN229" s="59"/>
      <c r="AO229" s="59"/>
      <c r="AP229" s="59"/>
    </row>
    <row r="230" spans="2:44" s="1" customFormat="1" ht="9.75" customHeight="1" x14ac:dyDescent="0.15">
      <c r="B230" s="57" t="s">
        <v>1195</v>
      </c>
      <c r="C230" s="57"/>
      <c r="D230" s="57"/>
      <c r="E230" s="57"/>
      <c r="F230" s="57"/>
      <c r="G230" s="86">
        <v>23125825.41</v>
      </c>
      <c r="H230" s="86"/>
      <c r="I230" s="86"/>
      <c r="J230" s="86"/>
      <c r="K230" s="86"/>
      <c r="L230" s="86"/>
      <c r="M230" s="86"/>
      <c r="N230" s="86"/>
      <c r="O230" s="86"/>
      <c r="P230" s="86"/>
      <c r="Q230" s="86"/>
      <c r="R230" s="59">
        <v>1.5275816263433299E-3</v>
      </c>
      <c r="S230" s="59"/>
      <c r="T230" s="59"/>
      <c r="U230" s="59"/>
      <c r="V230" s="59"/>
      <c r="W230" s="59"/>
      <c r="X230" s="59"/>
      <c r="Y230" s="59"/>
      <c r="Z230" s="59"/>
      <c r="AA230" s="59"/>
      <c r="AB230" s="61">
        <v>208</v>
      </c>
      <c r="AC230" s="61"/>
      <c r="AD230" s="61"/>
      <c r="AE230" s="61"/>
      <c r="AF230" s="61"/>
      <c r="AG230" s="61"/>
      <c r="AH230" s="61"/>
      <c r="AI230" s="61"/>
      <c r="AJ230" s="61"/>
      <c r="AK230" s="59">
        <v>9.0365633254553004E-4</v>
      </c>
      <c r="AL230" s="59"/>
      <c r="AM230" s="59"/>
      <c r="AN230" s="59"/>
      <c r="AO230" s="59"/>
      <c r="AP230" s="59"/>
    </row>
    <row r="231" spans="2:44" s="1" customFormat="1" ht="9.75" customHeight="1" x14ac:dyDescent="0.15">
      <c r="B231" s="57" t="s">
        <v>1194</v>
      </c>
      <c r="C231" s="57"/>
      <c r="D231" s="57"/>
      <c r="E231" s="57"/>
      <c r="F231" s="57"/>
      <c r="G231" s="86">
        <v>20374868.969999999</v>
      </c>
      <c r="H231" s="86"/>
      <c r="I231" s="86"/>
      <c r="J231" s="86"/>
      <c r="K231" s="86"/>
      <c r="L231" s="86"/>
      <c r="M231" s="86"/>
      <c r="N231" s="86"/>
      <c r="O231" s="86"/>
      <c r="P231" s="86"/>
      <c r="Q231" s="86"/>
      <c r="R231" s="59">
        <v>1.3458665766916201E-3</v>
      </c>
      <c r="S231" s="59"/>
      <c r="T231" s="59"/>
      <c r="U231" s="59"/>
      <c r="V231" s="59"/>
      <c r="W231" s="59"/>
      <c r="X231" s="59"/>
      <c r="Y231" s="59"/>
      <c r="Z231" s="59"/>
      <c r="AA231" s="59"/>
      <c r="AB231" s="61">
        <v>133</v>
      </c>
      <c r="AC231" s="61"/>
      <c r="AD231" s="61"/>
      <c r="AE231" s="61"/>
      <c r="AF231" s="61"/>
      <c r="AG231" s="61"/>
      <c r="AH231" s="61"/>
      <c r="AI231" s="61"/>
      <c r="AJ231" s="61"/>
      <c r="AK231" s="59">
        <v>5.77818712637286E-4</v>
      </c>
      <c r="AL231" s="59"/>
      <c r="AM231" s="59"/>
      <c r="AN231" s="59"/>
      <c r="AO231" s="59"/>
      <c r="AP231" s="59"/>
    </row>
    <row r="232" spans="2:44" s="1" customFormat="1" ht="9.75" customHeight="1" x14ac:dyDescent="0.15">
      <c r="B232" s="57" t="s">
        <v>1193</v>
      </c>
      <c r="C232" s="57"/>
      <c r="D232" s="57"/>
      <c r="E232" s="57"/>
      <c r="F232" s="57"/>
      <c r="G232" s="86">
        <v>3887425.02</v>
      </c>
      <c r="H232" s="86"/>
      <c r="I232" s="86"/>
      <c r="J232" s="86"/>
      <c r="K232" s="86"/>
      <c r="L232" s="86"/>
      <c r="M232" s="86"/>
      <c r="N232" s="86"/>
      <c r="O232" s="86"/>
      <c r="P232" s="86"/>
      <c r="Q232" s="86"/>
      <c r="R232" s="59">
        <v>2.56784738665869E-4</v>
      </c>
      <c r="S232" s="59"/>
      <c r="T232" s="59"/>
      <c r="U232" s="59"/>
      <c r="V232" s="59"/>
      <c r="W232" s="59"/>
      <c r="X232" s="59"/>
      <c r="Y232" s="59"/>
      <c r="Z232" s="59"/>
      <c r="AA232" s="59"/>
      <c r="AB232" s="61">
        <v>33</v>
      </c>
      <c r="AC232" s="61"/>
      <c r="AD232" s="61"/>
      <c r="AE232" s="61"/>
      <c r="AF232" s="61"/>
      <c r="AG232" s="61"/>
      <c r="AH232" s="61"/>
      <c r="AI232" s="61"/>
      <c r="AJ232" s="61"/>
      <c r="AK232" s="59">
        <v>1.43368552759627E-4</v>
      </c>
      <c r="AL232" s="59"/>
      <c r="AM232" s="59"/>
      <c r="AN232" s="59"/>
      <c r="AO232" s="59"/>
      <c r="AP232" s="59"/>
    </row>
    <row r="233" spans="2:44" s="1" customFormat="1" ht="9.75" customHeight="1" x14ac:dyDescent="0.15">
      <c r="B233" s="57" t="s">
        <v>1192</v>
      </c>
      <c r="C233" s="57"/>
      <c r="D233" s="57"/>
      <c r="E233" s="57"/>
      <c r="F233" s="57"/>
      <c r="G233" s="86">
        <v>239354.45</v>
      </c>
      <c r="H233" s="86"/>
      <c r="I233" s="86"/>
      <c r="J233" s="86"/>
      <c r="K233" s="86"/>
      <c r="L233" s="86"/>
      <c r="M233" s="86"/>
      <c r="N233" s="86"/>
      <c r="O233" s="86"/>
      <c r="P233" s="86"/>
      <c r="Q233" s="86"/>
      <c r="R233" s="59">
        <v>1.5810612314205601E-5</v>
      </c>
      <c r="S233" s="59"/>
      <c r="T233" s="59"/>
      <c r="U233" s="59"/>
      <c r="V233" s="59"/>
      <c r="W233" s="59"/>
      <c r="X233" s="59"/>
      <c r="Y233" s="59"/>
      <c r="Z233" s="59"/>
      <c r="AA233" s="59"/>
      <c r="AB233" s="61">
        <v>2</v>
      </c>
      <c r="AC233" s="61"/>
      <c r="AD233" s="61"/>
      <c r="AE233" s="61"/>
      <c r="AF233" s="61"/>
      <c r="AG233" s="61"/>
      <c r="AH233" s="61"/>
      <c r="AI233" s="61"/>
      <c r="AJ233" s="61"/>
      <c r="AK233" s="59">
        <v>8.6890031975531801E-6</v>
      </c>
      <c r="AL233" s="59"/>
      <c r="AM233" s="59"/>
      <c r="AN233" s="59"/>
      <c r="AO233" s="59"/>
      <c r="AP233" s="59"/>
    </row>
    <row r="234" spans="2:44" s="1" customFormat="1" ht="9.75" customHeight="1" x14ac:dyDescent="0.15">
      <c r="B234" s="57" t="s">
        <v>1141</v>
      </c>
      <c r="C234" s="57"/>
      <c r="D234" s="57"/>
      <c r="E234" s="57"/>
      <c r="F234" s="57"/>
      <c r="G234" s="86">
        <v>12879698299.7197</v>
      </c>
      <c r="H234" s="86"/>
      <c r="I234" s="86"/>
      <c r="J234" s="86"/>
      <c r="K234" s="86"/>
      <c r="L234" s="86"/>
      <c r="M234" s="86"/>
      <c r="N234" s="86"/>
      <c r="O234" s="86"/>
      <c r="P234" s="86"/>
      <c r="Q234" s="86"/>
      <c r="R234" s="59">
        <v>0.85077138336388203</v>
      </c>
      <c r="S234" s="59"/>
      <c r="T234" s="59"/>
      <c r="U234" s="59"/>
      <c r="V234" s="59"/>
      <c r="W234" s="59"/>
      <c r="X234" s="59"/>
      <c r="Y234" s="59"/>
      <c r="Z234" s="59"/>
      <c r="AA234" s="59"/>
      <c r="AB234" s="61">
        <v>197398</v>
      </c>
      <c r="AC234" s="61"/>
      <c r="AD234" s="61"/>
      <c r="AE234" s="61"/>
      <c r="AF234" s="61"/>
      <c r="AG234" s="61"/>
      <c r="AH234" s="61"/>
      <c r="AI234" s="61"/>
      <c r="AJ234" s="61"/>
      <c r="AK234" s="59">
        <v>0.85759592659530104</v>
      </c>
      <c r="AL234" s="59"/>
      <c r="AM234" s="59"/>
      <c r="AN234" s="59"/>
      <c r="AO234" s="59"/>
      <c r="AP234" s="59"/>
    </row>
    <row r="235" spans="2:44" s="1" customFormat="1" ht="10.199999999999999" customHeight="1" x14ac:dyDescent="0.15">
      <c r="B235" s="88"/>
      <c r="C235" s="88"/>
      <c r="D235" s="88"/>
      <c r="E235" s="88"/>
      <c r="F235" s="88"/>
      <c r="G235" s="84">
        <v>15138847581.8197</v>
      </c>
      <c r="H235" s="84"/>
      <c r="I235" s="84"/>
      <c r="J235" s="84"/>
      <c r="K235" s="84"/>
      <c r="L235" s="84"/>
      <c r="M235" s="84"/>
      <c r="N235" s="84"/>
      <c r="O235" s="84"/>
      <c r="P235" s="84"/>
      <c r="Q235" s="84"/>
      <c r="R235" s="82">
        <v>1</v>
      </c>
      <c r="S235" s="82"/>
      <c r="T235" s="82"/>
      <c r="U235" s="82"/>
      <c r="V235" s="82"/>
      <c r="W235" s="82"/>
      <c r="X235" s="82"/>
      <c r="Y235" s="82"/>
      <c r="Z235" s="82"/>
      <c r="AA235" s="82"/>
      <c r="AB235" s="83">
        <v>230176</v>
      </c>
      <c r="AC235" s="83"/>
      <c r="AD235" s="83"/>
      <c r="AE235" s="83"/>
      <c r="AF235" s="83"/>
      <c r="AG235" s="83"/>
      <c r="AH235" s="83"/>
      <c r="AI235" s="83"/>
      <c r="AJ235" s="83"/>
      <c r="AK235" s="82">
        <v>1</v>
      </c>
      <c r="AL235" s="82"/>
      <c r="AM235" s="82"/>
      <c r="AN235" s="82"/>
      <c r="AO235" s="82"/>
      <c r="AP235" s="82"/>
    </row>
    <row r="236" spans="2:44" s="1" customFormat="1" ht="7.2" customHeight="1" x14ac:dyDescent="0.15"/>
    <row r="237" spans="2:44" s="1" customFormat="1" ht="15.3" customHeight="1" x14ac:dyDescent="0.15">
      <c r="B237" s="54" t="s">
        <v>1191</v>
      </c>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c r="AR237" s="54"/>
    </row>
    <row r="238" spans="2:44" s="1" customFormat="1" ht="6.3" customHeight="1" x14ac:dyDescent="0.15"/>
    <row r="239" spans="2:44" s="1" customFormat="1" ht="9.75" customHeight="1" x14ac:dyDescent="0.15">
      <c r="B239" s="88"/>
      <c r="C239" s="88"/>
      <c r="D239" s="88"/>
      <c r="E239" s="88"/>
      <c r="F239" s="52" t="s">
        <v>1129</v>
      </c>
      <c r="G239" s="52"/>
      <c r="H239" s="52"/>
      <c r="I239" s="52"/>
      <c r="J239" s="52"/>
      <c r="K239" s="52"/>
      <c r="L239" s="52"/>
      <c r="M239" s="52"/>
      <c r="N239" s="52"/>
      <c r="O239" s="52"/>
      <c r="P239" s="52"/>
      <c r="Q239" s="52" t="s">
        <v>1127</v>
      </c>
      <c r="R239" s="52"/>
      <c r="S239" s="52"/>
      <c r="T239" s="52"/>
      <c r="U239" s="52"/>
      <c r="V239" s="52"/>
      <c r="W239" s="52"/>
      <c r="X239" s="52"/>
      <c r="Y239" s="52"/>
      <c r="Z239" s="52"/>
      <c r="AA239" s="52" t="s">
        <v>1128</v>
      </c>
      <c r="AB239" s="52"/>
      <c r="AC239" s="52"/>
      <c r="AD239" s="52"/>
      <c r="AE239" s="52"/>
      <c r="AF239" s="52"/>
      <c r="AG239" s="52"/>
      <c r="AH239" s="52"/>
      <c r="AI239" s="52"/>
      <c r="AJ239" s="52" t="s">
        <v>1127</v>
      </c>
      <c r="AK239" s="52"/>
      <c r="AL239" s="52"/>
      <c r="AM239" s="52"/>
      <c r="AN239" s="52"/>
      <c r="AO239" s="52"/>
      <c r="AP239" s="52"/>
    </row>
    <row r="240" spans="2:44" s="1" customFormat="1" ht="9.75" customHeight="1" x14ac:dyDescent="0.15">
      <c r="B240" s="57" t="s">
        <v>1190</v>
      </c>
      <c r="C240" s="57"/>
      <c r="D240" s="57"/>
      <c r="E240" s="57"/>
      <c r="F240" s="86">
        <v>15138828933.779699</v>
      </c>
      <c r="G240" s="86"/>
      <c r="H240" s="86"/>
      <c r="I240" s="86"/>
      <c r="J240" s="86"/>
      <c r="K240" s="86"/>
      <c r="L240" s="86"/>
      <c r="M240" s="86"/>
      <c r="N240" s="86"/>
      <c r="O240" s="86"/>
      <c r="P240" s="86"/>
      <c r="Q240" s="59">
        <v>0.99999876819950095</v>
      </c>
      <c r="R240" s="59"/>
      <c r="S240" s="59"/>
      <c r="T240" s="59"/>
      <c r="U240" s="59"/>
      <c r="V240" s="59"/>
      <c r="W240" s="59"/>
      <c r="X240" s="59"/>
      <c r="Y240" s="59"/>
      <c r="Z240" s="59"/>
      <c r="AA240" s="61">
        <v>230174</v>
      </c>
      <c r="AB240" s="61"/>
      <c r="AC240" s="61"/>
      <c r="AD240" s="61"/>
      <c r="AE240" s="61"/>
      <c r="AF240" s="61"/>
      <c r="AG240" s="61"/>
      <c r="AH240" s="61"/>
      <c r="AI240" s="61"/>
      <c r="AJ240" s="59">
        <v>0.99999131099680305</v>
      </c>
      <c r="AK240" s="59"/>
      <c r="AL240" s="59"/>
      <c r="AM240" s="59"/>
      <c r="AN240" s="59"/>
      <c r="AO240" s="59"/>
      <c r="AP240" s="59"/>
    </row>
    <row r="241" spans="2:44" s="1" customFormat="1" ht="9.75" customHeight="1" x14ac:dyDescent="0.15">
      <c r="B241" s="57" t="s">
        <v>1189</v>
      </c>
      <c r="C241" s="57"/>
      <c r="D241" s="57"/>
      <c r="E241" s="57"/>
      <c r="F241" s="86">
        <v>18648.04</v>
      </c>
      <c r="G241" s="86"/>
      <c r="H241" s="86"/>
      <c r="I241" s="86"/>
      <c r="J241" s="86"/>
      <c r="K241" s="86"/>
      <c r="L241" s="86"/>
      <c r="M241" s="86"/>
      <c r="N241" s="86"/>
      <c r="O241" s="86"/>
      <c r="P241" s="86"/>
      <c r="Q241" s="59">
        <v>1.23180049863204E-6</v>
      </c>
      <c r="R241" s="59"/>
      <c r="S241" s="59"/>
      <c r="T241" s="59"/>
      <c r="U241" s="59"/>
      <c r="V241" s="59"/>
      <c r="W241" s="59"/>
      <c r="X241" s="59"/>
      <c r="Y241" s="59"/>
      <c r="Z241" s="59"/>
      <c r="AA241" s="61">
        <v>2</v>
      </c>
      <c r="AB241" s="61"/>
      <c r="AC241" s="61"/>
      <c r="AD241" s="61"/>
      <c r="AE241" s="61"/>
      <c r="AF241" s="61"/>
      <c r="AG241" s="61"/>
      <c r="AH241" s="61"/>
      <c r="AI241" s="61"/>
      <c r="AJ241" s="59">
        <v>8.6890031975531801E-6</v>
      </c>
      <c r="AK241" s="59"/>
      <c r="AL241" s="59"/>
      <c r="AM241" s="59"/>
      <c r="AN241" s="59"/>
      <c r="AO241" s="59"/>
      <c r="AP241" s="59"/>
    </row>
    <row r="242" spans="2:44" s="1" customFormat="1" ht="9.75" customHeight="1" x14ac:dyDescent="0.15">
      <c r="B242" s="88"/>
      <c r="C242" s="88"/>
      <c r="D242" s="88"/>
      <c r="E242" s="88"/>
      <c r="F242" s="84">
        <v>15138847581.8197</v>
      </c>
      <c r="G242" s="84"/>
      <c r="H242" s="84"/>
      <c r="I242" s="84"/>
      <c r="J242" s="84"/>
      <c r="K242" s="84"/>
      <c r="L242" s="84"/>
      <c r="M242" s="84"/>
      <c r="N242" s="84"/>
      <c r="O242" s="84"/>
      <c r="P242" s="84"/>
      <c r="Q242" s="82">
        <v>1</v>
      </c>
      <c r="R242" s="82"/>
      <c r="S242" s="82"/>
      <c r="T242" s="82"/>
      <c r="U242" s="82"/>
      <c r="V242" s="82"/>
      <c r="W242" s="82"/>
      <c r="X242" s="82"/>
      <c r="Y242" s="82"/>
      <c r="Z242" s="82"/>
      <c r="AA242" s="83">
        <v>230176</v>
      </c>
      <c r="AB242" s="83"/>
      <c r="AC242" s="83"/>
      <c r="AD242" s="83"/>
      <c r="AE242" s="83"/>
      <c r="AF242" s="83"/>
      <c r="AG242" s="83"/>
      <c r="AH242" s="83"/>
      <c r="AI242" s="83"/>
      <c r="AJ242" s="82">
        <v>1</v>
      </c>
      <c r="AK242" s="82"/>
      <c r="AL242" s="82"/>
      <c r="AM242" s="82"/>
      <c r="AN242" s="82"/>
      <c r="AO242" s="82"/>
      <c r="AP242" s="82"/>
    </row>
    <row r="243" spans="2:44" s="1" customFormat="1" ht="14.1" customHeight="1" x14ac:dyDescent="0.15"/>
    <row r="244" spans="2:44" s="1" customFormat="1" ht="15.3" customHeight="1" x14ac:dyDescent="0.15">
      <c r="B244" s="54" t="s">
        <v>1188</v>
      </c>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c r="AM244" s="54"/>
      <c r="AN244" s="54"/>
      <c r="AO244" s="54"/>
      <c r="AP244" s="54"/>
      <c r="AQ244" s="54"/>
      <c r="AR244" s="54"/>
    </row>
    <row r="245" spans="2:44" s="1" customFormat="1" ht="5.55" customHeight="1" x14ac:dyDescent="0.15"/>
    <row r="246" spans="2:44" s="1" customFormat="1" ht="10.65" customHeight="1" x14ac:dyDescent="0.15">
      <c r="B246" s="88"/>
      <c r="C246" s="88"/>
      <c r="D246" s="52" t="s">
        <v>1129</v>
      </c>
      <c r="E246" s="52"/>
      <c r="F246" s="52"/>
      <c r="G246" s="52"/>
      <c r="H246" s="52"/>
      <c r="I246" s="52"/>
      <c r="J246" s="52"/>
      <c r="K246" s="52"/>
      <c r="L246" s="52"/>
      <c r="M246" s="52"/>
      <c r="N246" s="52"/>
      <c r="O246" s="52" t="s">
        <v>1127</v>
      </c>
      <c r="P246" s="52"/>
      <c r="Q246" s="52"/>
      <c r="R246" s="52"/>
      <c r="S246" s="52"/>
      <c r="T246" s="52"/>
      <c r="U246" s="52"/>
      <c r="V246" s="52"/>
      <c r="W246" s="52"/>
      <c r="X246" s="52"/>
      <c r="Y246" s="52" t="s">
        <v>1128</v>
      </c>
      <c r="Z246" s="52"/>
      <c r="AA246" s="52"/>
      <c r="AB246" s="52"/>
      <c r="AC246" s="52"/>
      <c r="AD246" s="52"/>
      <c r="AE246" s="52"/>
      <c r="AF246" s="52"/>
      <c r="AG246" s="52"/>
      <c r="AH246" s="52" t="s">
        <v>1127</v>
      </c>
      <c r="AI246" s="52"/>
      <c r="AJ246" s="52"/>
      <c r="AK246" s="52"/>
      <c r="AL246" s="52"/>
      <c r="AM246" s="52"/>
      <c r="AN246" s="52"/>
      <c r="AO246" s="52"/>
    </row>
    <row r="247" spans="2:44" s="1" customFormat="1" ht="9.75" customHeight="1" x14ac:dyDescent="0.15">
      <c r="B247" s="57" t="s">
        <v>1187</v>
      </c>
      <c r="C247" s="57"/>
      <c r="D247" s="86">
        <v>14340861876.149599</v>
      </c>
      <c r="E247" s="86"/>
      <c r="F247" s="86"/>
      <c r="G247" s="86"/>
      <c r="H247" s="86"/>
      <c r="I247" s="86"/>
      <c r="J247" s="86"/>
      <c r="K247" s="86"/>
      <c r="L247" s="86"/>
      <c r="M247" s="86"/>
      <c r="N247" s="86"/>
      <c r="O247" s="59">
        <v>0.947288873782684</v>
      </c>
      <c r="P247" s="59"/>
      <c r="Q247" s="59"/>
      <c r="R247" s="59"/>
      <c r="S247" s="59"/>
      <c r="T247" s="59"/>
      <c r="U247" s="59"/>
      <c r="V247" s="59"/>
      <c r="W247" s="59"/>
      <c r="X247" s="59"/>
      <c r="Y247" s="61">
        <v>222797</v>
      </c>
      <c r="Z247" s="61"/>
      <c r="AA247" s="61"/>
      <c r="AB247" s="61"/>
      <c r="AC247" s="61"/>
      <c r="AD247" s="61"/>
      <c r="AE247" s="61"/>
      <c r="AF247" s="61"/>
      <c r="AG247" s="61"/>
      <c r="AH247" s="59">
        <v>0.96794192270262802</v>
      </c>
      <c r="AI247" s="59"/>
      <c r="AJ247" s="59"/>
      <c r="AK247" s="59"/>
      <c r="AL247" s="59"/>
      <c r="AM247" s="59"/>
      <c r="AN247" s="59"/>
      <c r="AO247" s="59"/>
    </row>
    <row r="248" spans="2:44" s="1" customFormat="1" ht="9.75" customHeight="1" x14ac:dyDescent="0.15">
      <c r="B248" s="57" t="s">
        <v>1186</v>
      </c>
      <c r="C248" s="57"/>
      <c r="D248" s="86">
        <v>683990174.24000001</v>
      </c>
      <c r="E248" s="86"/>
      <c r="F248" s="86"/>
      <c r="G248" s="86"/>
      <c r="H248" s="86"/>
      <c r="I248" s="86"/>
      <c r="J248" s="86"/>
      <c r="K248" s="86"/>
      <c r="L248" s="86"/>
      <c r="M248" s="86"/>
      <c r="N248" s="86"/>
      <c r="O248" s="59">
        <v>4.5181125613643798E-2</v>
      </c>
      <c r="P248" s="59"/>
      <c r="Q248" s="59"/>
      <c r="R248" s="59"/>
      <c r="S248" s="59"/>
      <c r="T248" s="59"/>
      <c r="U248" s="59"/>
      <c r="V248" s="59"/>
      <c r="W248" s="59"/>
      <c r="X248" s="59"/>
      <c r="Y248" s="61">
        <v>4247</v>
      </c>
      <c r="Z248" s="61"/>
      <c r="AA248" s="61"/>
      <c r="AB248" s="61"/>
      <c r="AC248" s="61"/>
      <c r="AD248" s="61"/>
      <c r="AE248" s="61"/>
      <c r="AF248" s="61"/>
      <c r="AG248" s="61"/>
      <c r="AH248" s="59">
        <v>1.84510982900042E-2</v>
      </c>
      <c r="AI248" s="59"/>
      <c r="AJ248" s="59"/>
      <c r="AK248" s="59"/>
      <c r="AL248" s="59"/>
      <c r="AM248" s="59"/>
      <c r="AN248" s="59"/>
      <c r="AO248" s="59"/>
    </row>
    <row r="249" spans="2:44" s="1" customFormat="1" ht="9.75" customHeight="1" x14ac:dyDescent="0.15">
      <c r="B249" s="57" t="s">
        <v>1185</v>
      </c>
      <c r="C249" s="57"/>
      <c r="D249" s="86">
        <v>113995531.43000001</v>
      </c>
      <c r="E249" s="86"/>
      <c r="F249" s="86"/>
      <c r="G249" s="86"/>
      <c r="H249" s="86"/>
      <c r="I249" s="86"/>
      <c r="J249" s="86"/>
      <c r="K249" s="86"/>
      <c r="L249" s="86"/>
      <c r="M249" s="86"/>
      <c r="N249" s="86"/>
      <c r="O249" s="59">
        <v>7.5300006036719998E-3</v>
      </c>
      <c r="P249" s="59"/>
      <c r="Q249" s="59"/>
      <c r="R249" s="59"/>
      <c r="S249" s="59"/>
      <c r="T249" s="59"/>
      <c r="U249" s="59"/>
      <c r="V249" s="59"/>
      <c r="W249" s="59"/>
      <c r="X249" s="59"/>
      <c r="Y249" s="61">
        <v>3132</v>
      </c>
      <c r="Z249" s="61"/>
      <c r="AA249" s="61"/>
      <c r="AB249" s="61"/>
      <c r="AC249" s="61"/>
      <c r="AD249" s="61"/>
      <c r="AE249" s="61"/>
      <c r="AF249" s="61"/>
      <c r="AG249" s="61"/>
      <c r="AH249" s="59">
        <v>1.36069790073683E-2</v>
      </c>
      <c r="AI249" s="59"/>
      <c r="AJ249" s="59"/>
      <c r="AK249" s="59"/>
      <c r="AL249" s="59"/>
      <c r="AM249" s="59"/>
      <c r="AN249" s="59"/>
      <c r="AO249" s="59"/>
    </row>
    <row r="250" spans="2:44" s="1" customFormat="1" ht="9.75" customHeight="1" x14ac:dyDescent="0.15">
      <c r="B250" s="88"/>
      <c r="C250" s="88"/>
      <c r="D250" s="84">
        <v>15138847581.819599</v>
      </c>
      <c r="E250" s="84"/>
      <c r="F250" s="84"/>
      <c r="G250" s="84"/>
      <c r="H250" s="84"/>
      <c r="I250" s="84"/>
      <c r="J250" s="84"/>
      <c r="K250" s="84"/>
      <c r="L250" s="84"/>
      <c r="M250" s="84"/>
      <c r="N250" s="84"/>
      <c r="O250" s="82">
        <v>1</v>
      </c>
      <c r="P250" s="82"/>
      <c r="Q250" s="82"/>
      <c r="R250" s="82"/>
      <c r="S250" s="82"/>
      <c r="T250" s="82"/>
      <c r="U250" s="82"/>
      <c r="V250" s="82"/>
      <c r="W250" s="82"/>
      <c r="X250" s="82"/>
      <c r="Y250" s="83">
        <v>230176</v>
      </c>
      <c r="Z250" s="83"/>
      <c r="AA250" s="83"/>
      <c r="AB250" s="83"/>
      <c r="AC250" s="83"/>
      <c r="AD250" s="83"/>
      <c r="AE250" s="83"/>
      <c r="AF250" s="83"/>
      <c r="AG250" s="83"/>
      <c r="AH250" s="82">
        <v>1</v>
      </c>
      <c r="AI250" s="82"/>
      <c r="AJ250" s="82"/>
      <c r="AK250" s="82"/>
      <c r="AL250" s="82"/>
      <c r="AM250" s="82"/>
      <c r="AN250" s="82"/>
      <c r="AO250" s="82"/>
    </row>
    <row r="251" spans="2:44" s="1" customFormat="1" ht="7.2" customHeight="1" x14ac:dyDescent="0.15"/>
    <row r="252" spans="2:44" s="1" customFormat="1" ht="15.3" customHeight="1" x14ac:dyDescent="0.15">
      <c r="B252" s="54" t="s">
        <v>1184</v>
      </c>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c r="AM252" s="54"/>
      <c r="AN252" s="54"/>
      <c r="AO252" s="54"/>
      <c r="AP252" s="54"/>
      <c r="AQ252" s="54"/>
      <c r="AR252" s="54"/>
    </row>
    <row r="253" spans="2:44" s="1" customFormat="1" ht="6.3" customHeight="1" x14ac:dyDescent="0.15"/>
    <row r="254" spans="2:44" s="1" customFormat="1" ht="10.199999999999999" customHeight="1" x14ac:dyDescent="0.15">
      <c r="B254" s="93"/>
      <c r="C254" s="52" t="s">
        <v>1129</v>
      </c>
      <c r="D254" s="52"/>
      <c r="E254" s="52"/>
      <c r="F254" s="52"/>
      <c r="G254" s="52"/>
      <c r="H254" s="52"/>
      <c r="I254" s="52"/>
      <c r="J254" s="52"/>
      <c r="K254" s="52"/>
      <c r="L254" s="52"/>
      <c r="M254" s="52"/>
      <c r="N254" s="52" t="s">
        <v>1127</v>
      </c>
      <c r="O254" s="52"/>
      <c r="P254" s="52"/>
      <c r="Q254" s="52"/>
      <c r="R254" s="52"/>
      <c r="S254" s="52"/>
      <c r="T254" s="52"/>
      <c r="U254" s="52"/>
      <c r="V254" s="52"/>
      <c r="W254" s="52"/>
      <c r="X254" s="52" t="s">
        <v>1128</v>
      </c>
      <c r="Y254" s="52"/>
      <c r="Z254" s="52"/>
      <c r="AA254" s="52"/>
      <c r="AB254" s="52"/>
      <c r="AC254" s="52"/>
      <c r="AD254" s="52"/>
      <c r="AE254" s="52"/>
      <c r="AF254" s="52"/>
      <c r="AG254" s="52" t="s">
        <v>1127</v>
      </c>
      <c r="AH254" s="52"/>
      <c r="AI254" s="52"/>
      <c r="AJ254" s="52"/>
      <c r="AK254" s="52"/>
      <c r="AL254" s="52"/>
      <c r="AM254" s="52"/>
      <c r="AN254" s="52"/>
      <c r="AO254" s="52"/>
    </row>
    <row r="255" spans="2:44" s="1" customFormat="1" ht="8.85" customHeight="1" x14ac:dyDescent="0.15">
      <c r="B255" s="12" t="s">
        <v>1182</v>
      </c>
      <c r="C255" s="86">
        <v>1087011430.31001</v>
      </c>
      <c r="D255" s="86"/>
      <c r="E255" s="86"/>
      <c r="F255" s="86"/>
      <c r="G255" s="86"/>
      <c r="H255" s="86"/>
      <c r="I255" s="86"/>
      <c r="J255" s="86"/>
      <c r="K255" s="86"/>
      <c r="L255" s="86"/>
      <c r="M255" s="86"/>
      <c r="N255" s="59">
        <v>7.1802785808833994E-2</v>
      </c>
      <c r="O255" s="59"/>
      <c r="P255" s="59"/>
      <c r="Q255" s="59"/>
      <c r="R255" s="59"/>
      <c r="S255" s="59"/>
      <c r="T255" s="59"/>
      <c r="U255" s="59"/>
      <c r="V255" s="59"/>
      <c r="W255" s="59"/>
      <c r="X255" s="61">
        <v>37878</v>
      </c>
      <c r="Y255" s="61"/>
      <c r="Z255" s="61"/>
      <c r="AA255" s="61"/>
      <c r="AB255" s="61"/>
      <c r="AC255" s="61"/>
      <c r="AD255" s="61"/>
      <c r="AE255" s="61"/>
      <c r="AF255" s="61"/>
      <c r="AG255" s="59">
        <v>0.16456103155846</v>
      </c>
      <c r="AH255" s="59"/>
      <c r="AI255" s="59"/>
      <c r="AJ255" s="59"/>
      <c r="AK255" s="59"/>
      <c r="AL255" s="59"/>
      <c r="AM255" s="59"/>
      <c r="AN255" s="59"/>
      <c r="AO255" s="59"/>
    </row>
    <row r="256" spans="2:44" s="1" customFormat="1" ht="8.85" customHeight="1" x14ac:dyDescent="0.15">
      <c r="B256" s="12" t="s">
        <v>1181</v>
      </c>
      <c r="C256" s="86">
        <v>1329868146.3699999</v>
      </c>
      <c r="D256" s="86"/>
      <c r="E256" s="86"/>
      <c r="F256" s="86"/>
      <c r="G256" s="86"/>
      <c r="H256" s="86"/>
      <c r="I256" s="86"/>
      <c r="J256" s="86"/>
      <c r="K256" s="86"/>
      <c r="L256" s="86"/>
      <c r="M256" s="86"/>
      <c r="N256" s="59">
        <v>8.78447410995149E-2</v>
      </c>
      <c r="O256" s="59"/>
      <c r="P256" s="59"/>
      <c r="Q256" s="59"/>
      <c r="R256" s="59"/>
      <c r="S256" s="59"/>
      <c r="T256" s="59"/>
      <c r="U256" s="59"/>
      <c r="V256" s="59"/>
      <c r="W256" s="59"/>
      <c r="X256" s="61">
        <v>32089</v>
      </c>
      <c r="Y256" s="61"/>
      <c r="Z256" s="61"/>
      <c r="AA256" s="61"/>
      <c r="AB256" s="61"/>
      <c r="AC256" s="61"/>
      <c r="AD256" s="61"/>
      <c r="AE256" s="61"/>
      <c r="AF256" s="61"/>
      <c r="AG256" s="59">
        <v>0.13941071180314199</v>
      </c>
      <c r="AH256" s="59"/>
      <c r="AI256" s="59"/>
      <c r="AJ256" s="59"/>
      <c r="AK256" s="59"/>
      <c r="AL256" s="59"/>
      <c r="AM256" s="59"/>
      <c r="AN256" s="59"/>
      <c r="AO256" s="59"/>
    </row>
    <row r="257" spans="2:44" s="1" customFormat="1" ht="8.85" customHeight="1" x14ac:dyDescent="0.15">
      <c r="B257" s="12" t="s">
        <v>1180</v>
      </c>
      <c r="C257" s="86">
        <v>1587021885.78001</v>
      </c>
      <c r="D257" s="86"/>
      <c r="E257" s="86"/>
      <c r="F257" s="86"/>
      <c r="G257" s="86"/>
      <c r="H257" s="86"/>
      <c r="I257" s="86"/>
      <c r="J257" s="86"/>
      <c r="K257" s="86"/>
      <c r="L257" s="86"/>
      <c r="M257" s="86"/>
      <c r="N257" s="59">
        <v>0.104831089500223</v>
      </c>
      <c r="O257" s="59"/>
      <c r="P257" s="59"/>
      <c r="Q257" s="59"/>
      <c r="R257" s="59"/>
      <c r="S257" s="59"/>
      <c r="T257" s="59"/>
      <c r="U257" s="59"/>
      <c r="V257" s="59"/>
      <c r="W257" s="59"/>
      <c r="X257" s="61">
        <v>30034</v>
      </c>
      <c r="Y257" s="61"/>
      <c r="Z257" s="61"/>
      <c r="AA257" s="61"/>
      <c r="AB257" s="61"/>
      <c r="AC257" s="61"/>
      <c r="AD257" s="61"/>
      <c r="AE257" s="61"/>
      <c r="AF257" s="61"/>
      <c r="AG257" s="59">
        <v>0.13048276101765599</v>
      </c>
      <c r="AH257" s="59"/>
      <c r="AI257" s="59"/>
      <c r="AJ257" s="59"/>
      <c r="AK257" s="59"/>
      <c r="AL257" s="59"/>
      <c r="AM257" s="59"/>
      <c r="AN257" s="59"/>
      <c r="AO257" s="59"/>
    </row>
    <row r="258" spans="2:44" s="1" customFormat="1" ht="8.85" customHeight="1" x14ac:dyDescent="0.15">
      <c r="B258" s="12" t="s">
        <v>1179</v>
      </c>
      <c r="C258" s="86">
        <v>1824736221.8599999</v>
      </c>
      <c r="D258" s="86"/>
      <c r="E258" s="86"/>
      <c r="F258" s="86"/>
      <c r="G258" s="86"/>
      <c r="H258" s="86"/>
      <c r="I258" s="86"/>
      <c r="J258" s="86"/>
      <c r="K258" s="86"/>
      <c r="L258" s="86"/>
      <c r="M258" s="86"/>
      <c r="N258" s="59">
        <v>0.120533363718603</v>
      </c>
      <c r="O258" s="59"/>
      <c r="P258" s="59"/>
      <c r="Q258" s="59"/>
      <c r="R258" s="59"/>
      <c r="S258" s="59"/>
      <c r="T258" s="59"/>
      <c r="U258" s="59"/>
      <c r="V258" s="59"/>
      <c r="W258" s="59"/>
      <c r="X258" s="61">
        <v>29164</v>
      </c>
      <c r="Y258" s="61"/>
      <c r="Z258" s="61"/>
      <c r="AA258" s="61"/>
      <c r="AB258" s="61"/>
      <c r="AC258" s="61"/>
      <c r="AD258" s="61"/>
      <c r="AE258" s="61"/>
      <c r="AF258" s="61"/>
      <c r="AG258" s="59">
        <v>0.12670304462672</v>
      </c>
      <c r="AH258" s="59"/>
      <c r="AI258" s="59"/>
      <c r="AJ258" s="59"/>
      <c r="AK258" s="59"/>
      <c r="AL258" s="59"/>
      <c r="AM258" s="59"/>
      <c r="AN258" s="59"/>
      <c r="AO258" s="59"/>
    </row>
    <row r="259" spans="2:44" s="1" customFormat="1" ht="8.85" customHeight="1" x14ac:dyDescent="0.15">
      <c r="B259" s="12" t="s">
        <v>1178</v>
      </c>
      <c r="C259" s="86">
        <v>2022975539.28001</v>
      </c>
      <c r="D259" s="86"/>
      <c r="E259" s="86"/>
      <c r="F259" s="86"/>
      <c r="G259" s="86"/>
      <c r="H259" s="86"/>
      <c r="I259" s="86"/>
      <c r="J259" s="86"/>
      <c r="K259" s="86"/>
      <c r="L259" s="86"/>
      <c r="M259" s="86"/>
      <c r="N259" s="59">
        <v>0.13362810665386199</v>
      </c>
      <c r="O259" s="59"/>
      <c r="P259" s="59"/>
      <c r="Q259" s="59"/>
      <c r="R259" s="59"/>
      <c r="S259" s="59"/>
      <c r="T259" s="59"/>
      <c r="U259" s="59"/>
      <c r="V259" s="59"/>
      <c r="W259" s="59"/>
      <c r="X259" s="61">
        <v>28001</v>
      </c>
      <c r="Y259" s="61"/>
      <c r="Z259" s="61"/>
      <c r="AA259" s="61"/>
      <c r="AB259" s="61"/>
      <c r="AC259" s="61"/>
      <c r="AD259" s="61"/>
      <c r="AE259" s="61"/>
      <c r="AF259" s="61"/>
      <c r="AG259" s="59">
        <v>0.12165038926734301</v>
      </c>
      <c r="AH259" s="59"/>
      <c r="AI259" s="59"/>
      <c r="AJ259" s="59"/>
      <c r="AK259" s="59"/>
      <c r="AL259" s="59"/>
      <c r="AM259" s="59"/>
      <c r="AN259" s="59"/>
      <c r="AO259" s="59"/>
    </row>
    <row r="260" spans="2:44" s="1" customFormat="1" ht="8.85" customHeight="1" x14ac:dyDescent="0.15">
      <c r="B260" s="12" t="s">
        <v>1177</v>
      </c>
      <c r="C260" s="86">
        <v>2044599080.3800099</v>
      </c>
      <c r="D260" s="86"/>
      <c r="E260" s="86"/>
      <c r="F260" s="86"/>
      <c r="G260" s="86"/>
      <c r="H260" s="86"/>
      <c r="I260" s="86"/>
      <c r="J260" s="86"/>
      <c r="K260" s="86"/>
      <c r="L260" s="86"/>
      <c r="M260" s="86"/>
      <c r="N260" s="59">
        <v>0.135056454550433</v>
      </c>
      <c r="O260" s="59"/>
      <c r="P260" s="59"/>
      <c r="Q260" s="59"/>
      <c r="R260" s="59"/>
      <c r="S260" s="59"/>
      <c r="T260" s="59"/>
      <c r="U260" s="59"/>
      <c r="V260" s="59"/>
      <c r="W260" s="59"/>
      <c r="X260" s="61">
        <v>24752</v>
      </c>
      <c r="Y260" s="61"/>
      <c r="Z260" s="61"/>
      <c r="AA260" s="61"/>
      <c r="AB260" s="61"/>
      <c r="AC260" s="61"/>
      <c r="AD260" s="61"/>
      <c r="AE260" s="61"/>
      <c r="AF260" s="61"/>
      <c r="AG260" s="59">
        <v>0.107535103572918</v>
      </c>
      <c r="AH260" s="59"/>
      <c r="AI260" s="59"/>
      <c r="AJ260" s="59"/>
      <c r="AK260" s="59"/>
      <c r="AL260" s="59"/>
      <c r="AM260" s="59"/>
      <c r="AN260" s="59"/>
      <c r="AO260" s="59"/>
    </row>
    <row r="261" spans="2:44" s="1" customFormat="1" ht="8.85" customHeight="1" x14ac:dyDescent="0.15">
      <c r="B261" s="12" t="s">
        <v>1176</v>
      </c>
      <c r="C261" s="86">
        <v>2017927807.1500001</v>
      </c>
      <c r="D261" s="86"/>
      <c r="E261" s="86"/>
      <c r="F261" s="86"/>
      <c r="G261" s="86"/>
      <c r="H261" s="86"/>
      <c r="I261" s="86"/>
      <c r="J261" s="86"/>
      <c r="K261" s="86"/>
      <c r="L261" s="86"/>
      <c r="M261" s="86"/>
      <c r="N261" s="59">
        <v>0.133294677566692</v>
      </c>
      <c r="O261" s="59"/>
      <c r="P261" s="59"/>
      <c r="Q261" s="59"/>
      <c r="R261" s="59"/>
      <c r="S261" s="59"/>
      <c r="T261" s="59"/>
      <c r="U261" s="59"/>
      <c r="V261" s="59"/>
      <c r="W261" s="59"/>
      <c r="X261" s="61">
        <v>21484</v>
      </c>
      <c r="Y261" s="61"/>
      <c r="Z261" s="61"/>
      <c r="AA261" s="61"/>
      <c r="AB261" s="61"/>
      <c r="AC261" s="61"/>
      <c r="AD261" s="61"/>
      <c r="AE261" s="61"/>
      <c r="AF261" s="61"/>
      <c r="AG261" s="59">
        <v>9.3337272348116201E-2</v>
      </c>
      <c r="AH261" s="59"/>
      <c r="AI261" s="59"/>
      <c r="AJ261" s="59"/>
      <c r="AK261" s="59"/>
      <c r="AL261" s="59"/>
      <c r="AM261" s="59"/>
      <c r="AN261" s="59"/>
      <c r="AO261" s="59"/>
    </row>
    <row r="262" spans="2:44" s="1" customFormat="1" ht="8.85" customHeight="1" x14ac:dyDescent="0.15">
      <c r="B262" s="12" t="s">
        <v>1175</v>
      </c>
      <c r="C262" s="86">
        <v>1787086682.1400001</v>
      </c>
      <c r="D262" s="86"/>
      <c r="E262" s="86"/>
      <c r="F262" s="86"/>
      <c r="G262" s="86"/>
      <c r="H262" s="86"/>
      <c r="I262" s="86"/>
      <c r="J262" s="86"/>
      <c r="K262" s="86"/>
      <c r="L262" s="86"/>
      <c r="M262" s="86"/>
      <c r="N262" s="59">
        <v>0.11804641485961501</v>
      </c>
      <c r="O262" s="59"/>
      <c r="P262" s="59"/>
      <c r="Q262" s="59"/>
      <c r="R262" s="59"/>
      <c r="S262" s="59"/>
      <c r="T262" s="59"/>
      <c r="U262" s="59"/>
      <c r="V262" s="59"/>
      <c r="W262" s="59"/>
      <c r="X262" s="61">
        <v>15948</v>
      </c>
      <c r="Y262" s="61"/>
      <c r="Z262" s="61"/>
      <c r="AA262" s="61"/>
      <c r="AB262" s="61"/>
      <c r="AC262" s="61"/>
      <c r="AD262" s="61"/>
      <c r="AE262" s="61"/>
      <c r="AF262" s="61"/>
      <c r="AG262" s="59">
        <v>6.9286111497288999E-2</v>
      </c>
      <c r="AH262" s="59"/>
      <c r="AI262" s="59"/>
      <c r="AJ262" s="59"/>
      <c r="AK262" s="59"/>
      <c r="AL262" s="59"/>
      <c r="AM262" s="59"/>
      <c r="AN262" s="59"/>
      <c r="AO262" s="59"/>
    </row>
    <row r="263" spans="2:44" s="1" customFormat="1" ht="8.85" customHeight="1" x14ac:dyDescent="0.15">
      <c r="B263" s="12" t="s">
        <v>1174</v>
      </c>
      <c r="C263" s="86">
        <v>836431056.70000303</v>
      </c>
      <c r="D263" s="86"/>
      <c r="E263" s="86"/>
      <c r="F263" s="86"/>
      <c r="G263" s="86"/>
      <c r="H263" s="86"/>
      <c r="I263" s="86"/>
      <c r="J263" s="86"/>
      <c r="K263" s="86"/>
      <c r="L263" s="86"/>
      <c r="M263" s="86"/>
      <c r="N263" s="59">
        <v>5.5250642572322199E-2</v>
      </c>
      <c r="O263" s="59"/>
      <c r="P263" s="59"/>
      <c r="Q263" s="59"/>
      <c r="R263" s="59"/>
      <c r="S263" s="59"/>
      <c r="T263" s="59"/>
      <c r="U263" s="59"/>
      <c r="V263" s="59"/>
      <c r="W263" s="59"/>
      <c r="X263" s="61">
        <v>6249</v>
      </c>
      <c r="Y263" s="61"/>
      <c r="Z263" s="61"/>
      <c r="AA263" s="61"/>
      <c r="AB263" s="61"/>
      <c r="AC263" s="61"/>
      <c r="AD263" s="61"/>
      <c r="AE263" s="61"/>
      <c r="AF263" s="61"/>
      <c r="AG263" s="59">
        <v>2.7148790490754901E-2</v>
      </c>
      <c r="AH263" s="59"/>
      <c r="AI263" s="59"/>
      <c r="AJ263" s="59"/>
      <c r="AK263" s="59"/>
      <c r="AL263" s="59"/>
      <c r="AM263" s="59"/>
      <c r="AN263" s="59"/>
      <c r="AO263" s="59"/>
    </row>
    <row r="264" spans="2:44" s="1" customFormat="1" ht="8.85" customHeight="1" x14ac:dyDescent="0.15">
      <c r="B264" s="12" t="s">
        <v>1173</v>
      </c>
      <c r="C264" s="86">
        <v>249985923.31999999</v>
      </c>
      <c r="D264" s="86"/>
      <c r="E264" s="86"/>
      <c r="F264" s="86"/>
      <c r="G264" s="86"/>
      <c r="H264" s="86"/>
      <c r="I264" s="86"/>
      <c r="J264" s="86"/>
      <c r="K264" s="86"/>
      <c r="L264" s="86"/>
      <c r="M264" s="86"/>
      <c r="N264" s="59">
        <v>1.65128766881967E-2</v>
      </c>
      <c r="O264" s="59"/>
      <c r="P264" s="59"/>
      <c r="Q264" s="59"/>
      <c r="R264" s="59"/>
      <c r="S264" s="59"/>
      <c r="T264" s="59"/>
      <c r="U264" s="59"/>
      <c r="V264" s="59"/>
      <c r="W264" s="59"/>
      <c r="X264" s="61">
        <v>1850</v>
      </c>
      <c r="Y264" s="61"/>
      <c r="Z264" s="61"/>
      <c r="AA264" s="61"/>
      <c r="AB264" s="61"/>
      <c r="AC264" s="61"/>
      <c r="AD264" s="61"/>
      <c r="AE264" s="61"/>
      <c r="AF264" s="61"/>
      <c r="AG264" s="59">
        <v>8.0373279577366907E-3</v>
      </c>
      <c r="AH264" s="59"/>
      <c r="AI264" s="59"/>
      <c r="AJ264" s="59"/>
      <c r="AK264" s="59"/>
      <c r="AL264" s="59"/>
      <c r="AM264" s="59"/>
      <c r="AN264" s="59"/>
      <c r="AO264" s="59"/>
    </row>
    <row r="265" spans="2:44" s="1" customFormat="1" ht="8.85" customHeight="1" x14ac:dyDescent="0.15">
      <c r="B265" s="12" t="s">
        <v>1172</v>
      </c>
      <c r="C265" s="86">
        <v>61357764.18</v>
      </c>
      <c r="D265" s="86"/>
      <c r="E265" s="86"/>
      <c r="F265" s="86"/>
      <c r="G265" s="86"/>
      <c r="H265" s="86"/>
      <c r="I265" s="86"/>
      <c r="J265" s="86"/>
      <c r="K265" s="86"/>
      <c r="L265" s="86"/>
      <c r="M265" s="86"/>
      <c r="N265" s="59">
        <v>4.0530009862628797E-3</v>
      </c>
      <c r="O265" s="59"/>
      <c r="P265" s="59"/>
      <c r="Q265" s="59"/>
      <c r="R265" s="59"/>
      <c r="S265" s="59"/>
      <c r="T265" s="59"/>
      <c r="U265" s="59"/>
      <c r="V265" s="59"/>
      <c r="W265" s="59"/>
      <c r="X265" s="61">
        <v>590</v>
      </c>
      <c r="Y265" s="61"/>
      <c r="Z265" s="61"/>
      <c r="AA265" s="61"/>
      <c r="AB265" s="61"/>
      <c r="AC265" s="61"/>
      <c r="AD265" s="61"/>
      <c r="AE265" s="61"/>
      <c r="AF265" s="61"/>
      <c r="AG265" s="59">
        <v>2.5632559432781899E-3</v>
      </c>
      <c r="AH265" s="59"/>
      <c r="AI265" s="59"/>
      <c r="AJ265" s="59"/>
      <c r="AK265" s="59"/>
      <c r="AL265" s="59"/>
      <c r="AM265" s="59"/>
      <c r="AN265" s="59"/>
      <c r="AO265" s="59"/>
    </row>
    <row r="266" spans="2:44" s="1" customFormat="1" ht="8.85" customHeight="1" x14ac:dyDescent="0.15">
      <c r="B266" s="12" t="s">
        <v>1171</v>
      </c>
      <c r="C266" s="86">
        <v>47330445.850000001</v>
      </c>
      <c r="D266" s="86"/>
      <c r="E266" s="86"/>
      <c r="F266" s="86"/>
      <c r="G266" s="86"/>
      <c r="H266" s="86"/>
      <c r="I266" s="86"/>
      <c r="J266" s="86"/>
      <c r="K266" s="86"/>
      <c r="L266" s="86"/>
      <c r="M266" s="86"/>
      <c r="N266" s="59">
        <v>3.12642330231518E-3</v>
      </c>
      <c r="O266" s="59"/>
      <c r="P266" s="59"/>
      <c r="Q266" s="59"/>
      <c r="R266" s="59"/>
      <c r="S266" s="59"/>
      <c r="T266" s="59"/>
      <c r="U266" s="59"/>
      <c r="V266" s="59"/>
      <c r="W266" s="59"/>
      <c r="X266" s="61">
        <v>444</v>
      </c>
      <c r="Y266" s="61"/>
      <c r="Z266" s="61"/>
      <c r="AA266" s="61"/>
      <c r="AB266" s="61"/>
      <c r="AC266" s="61"/>
      <c r="AD266" s="61"/>
      <c r="AE266" s="61"/>
      <c r="AF266" s="61"/>
      <c r="AG266" s="59">
        <v>1.92895870985681E-3</v>
      </c>
      <c r="AH266" s="59"/>
      <c r="AI266" s="59"/>
      <c r="AJ266" s="59"/>
      <c r="AK266" s="59"/>
      <c r="AL266" s="59"/>
      <c r="AM266" s="59"/>
      <c r="AN266" s="59"/>
      <c r="AO266" s="59"/>
    </row>
    <row r="267" spans="2:44" s="1" customFormat="1" ht="8.85" customHeight="1" x14ac:dyDescent="0.15">
      <c r="B267" s="12" t="s">
        <v>1170</v>
      </c>
      <c r="C267" s="86">
        <v>242515598.5</v>
      </c>
      <c r="D267" s="86"/>
      <c r="E267" s="86"/>
      <c r="F267" s="86"/>
      <c r="G267" s="86"/>
      <c r="H267" s="86"/>
      <c r="I267" s="86"/>
      <c r="J267" s="86"/>
      <c r="K267" s="86"/>
      <c r="L267" s="86"/>
      <c r="M267" s="86"/>
      <c r="N267" s="59">
        <v>1.6019422693127099E-2</v>
      </c>
      <c r="O267" s="59"/>
      <c r="P267" s="59"/>
      <c r="Q267" s="59"/>
      <c r="R267" s="59"/>
      <c r="S267" s="59"/>
      <c r="T267" s="59"/>
      <c r="U267" s="59"/>
      <c r="V267" s="59"/>
      <c r="W267" s="59"/>
      <c r="X267" s="61">
        <v>1693</v>
      </c>
      <c r="Y267" s="61"/>
      <c r="Z267" s="61"/>
      <c r="AA267" s="61"/>
      <c r="AB267" s="61"/>
      <c r="AC267" s="61"/>
      <c r="AD267" s="61"/>
      <c r="AE267" s="61"/>
      <c r="AF267" s="61"/>
      <c r="AG267" s="59">
        <v>7.3552412067287602E-3</v>
      </c>
      <c r="AH267" s="59"/>
      <c r="AI267" s="59"/>
      <c r="AJ267" s="59"/>
      <c r="AK267" s="59"/>
      <c r="AL267" s="59"/>
      <c r="AM267" s="59"/>
      <c r="AN267" s="59"/>
      <c r="AO267" s="59"/>
    </row>
    <row r="268" spans="2:44" s="1" customFormat="1" ht="10.199999999999999" customHeight="1" x14ac:dyDescent="0.15">
      <c r="B268" s="92"/>
      <c r="C268" s="84">
        <v>15138847581.820101</v>
      </c>
      <c r="D268" s="84"/>
      <c r="E268" s="84"/>
      <c r="F268" s="84"/>
      <c r="G268" s="84"/>
      <c r="H268" s="84"/>
      <c r="I268" s="84"/>
      <c r="J268" s="84"/>
      <c r="K268" s="84"/>
      <c r="L268" s="84"/>
      <c r="M268" s="84"/>
      <c r="N268" s="82">
        <v>1</v>
      </c>
      <c r="O268" s="82"/>
      <c r="P268" s="82"/>
      <c r="Q268" s="82"/>
      <c r="R268" s="82"/>
      <c r="S268" s="82"/>
      <c r="T268" s="82"/>
      <c r="U268" s="82"/>
      <c r="V268" s="82"/>
      <c r="W268" s="82"/>
      <c r="X268" s="83">
        <v>230176</v>
      </c>
      <c r="Y268" s="83"/>
      <c r="Z268" s="83"/>
      <c r="AA268" s="83"/>
      <c r="AB268" s="83"/>
      <c r="AC268" s="83"/>
      <c r="AD268" s="83"/>
      <c r="AE268" s="83"/>
      <c r="AF268" s="83"/>
      <c r="AG268" s="82">
        <v>1</v>
      </c>
      <c r="AH268" s="82"/>
      <c r="AI268" s="82"/>
      <c r="AJ268" s="82"/>
      <c r="AK268" s="82"/>
      <c r="AL268" s="82"/>
      <c r="AM268" s="82"/>
      <c r="AN268" s="82"/>
      <c r="AO268" s="82"/>
    </row>
    <row r="269" spans="2:44" s="1" customFormat="1" ht="7.2" customHeight="1" x14ac:dyDescent="0.15"/>
    <row r="270" spans="2:44" s="1" customFormat="1" ht="15.3" customHeight="1" x14ac:dyDescent="0.15">
      <c r="B270" s="54" t="s">
        <v>1183</v>
      </c>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c r="AE270" s="54"/>
      <c r="AF270" s="54"/>
      <c r="AG270" s="54"/>
      <c r="AH270" s="54"/>
      <c r="AI270" s="54"/>
      <c r="AJ270" s="54"/>
      <c r="AK270" s="54"/>
      <c r="AL270" s="54"/>
      <c r="AM270" s="54"/>
      <c r="AN270" s="54"/>
      <c r="AO270" s="54"/>
      <c r="AP270" s="54"/>
      <c r="AQ270" s="54"/>
      <c r="AR270" s="54"/>
    </row>
    <row r="271" spans="2:44" s="1" customFormat="1" ht="6.3" customHeight="1" x14ac:dyDescent="0.15"/>
    <row r="272" spans="2:44" s="1" customFormat="1" ht="10.199999999999999" customHeight="1" x14ac:dyDescent="0.15">
      <c r="B272" s="93"/>
      <c r="C272" s="52" t="s">
        <v>1129</v>
      </c>
      <c r="D272" s="52"/>
      <c r="E272" s="52"/>
      <c r="F272" s="52"/>
      <c r="G272" s="52"/>
      <c r="H272" s="52"/>
      <c r="I272" s="52"/>
      <c r="J272" s="52"/>
      <c r="K272" s="52"/>
      <c r="L272" s="52"/>
      <c r="M272" s="52"/>
      <c r="N272" s="52" t="s">
        <v>1127</v>
      </c>
      <c r="O272" s="52"/>
      <c r="P272" s="52"/>
      <c r="Q272" s="52"/>
      <c r="R272" s="52"/>
      <c r="S272" s="52"/>
      <c r="T272" s="52"/>
      <c r="U272" s="52"/>
      <c r="V272" s="52"/>
      <c r="W272" s="52"/>
      <c r="X272" s="52" t="s">
        <v>1128</v>
      </c>
      <c r="Y272" s="52"/>
      <c r="Z272" s="52"/>
      <c r="AA272" s="52"/>
      <c r="AB272" s="52"/>
      <c r="AC272" s="52"/>
      <c r="AD272" s="52"/>
      <c r="AE272" s="52"/>
      <c r="AF272" s="52"/>
      <c r="AG272" s="52" t="s">
        <v>1127</v>
      </c>
      <c r="AH272" s="52"/>
      <c r="AI272" s="52"/>
      <c r="AJ272" s="52"/>
      <c r="AK272" s="52"/>
      <c r="AL272" s="52"/>
      <c r="AM272" s="52"/>
      <c r="AN272" s="52"/>
      <c r="AO272" s="52"/>
    </row>
    <row r="273" spans="2:44" s="1" customFormat="1" ht="8.85" customHeight="1" x14ac:dyDescent="0.15">
      <c r="B273" s="12" t="s">
        <v>1182</v>
      </c>
      <c r="C273" s="86">
        <v>765305542.11000097</v>
      </c>
      <c r="D273" s="86"/>
      <c r="E273" s="86"/>
      <c r="F273" s="86"/>
      <c r="G273" s="86"/>
      <c r="H273" s="86"/>
      <c r="I273" s="86"/>
      <c r="J273" s="86"/>
      <c r="K273" s="86"/>
      <c r="L273" s="86"/>
      <c r="M273" s="86"/>
      <c r="N273" s="59">
        <v>5.0552430624180501E-2</v>
      </c>
      <c r="O273" s="59"/>
      <c r="P273" s="59"/>
      <c r="Q273" s="59"/>
      <c r="R273" s="59"/>
      <c r="S273" s="59"/>
      <c r="T273" s="59"/>
      <c r="U273" s="59"/>
      <c r="V273" s="59"/>
      <c r="W273" s="59"/>
      <c r="X273" s="61">
        <v>24773</v>
      </c>
      <c r="Y273" s="61"/>
      <c r="Z273" s="61"/>
      <c r="AA273" s="61"/>
      <c r="AB273" s="61"/>
      <c r="AC273" s="61"/>
      <c r="AD273" s="61"/>
      <c r="AE273" s="61"/>
      <c r="AF273" s="61"/>
      <c r="AG273" s="59">
        <v>0.107626338106492</v>
      </c>
      <c r="AH273" s="59"/>
      <c r="AI273" s="59"/>
      <c r="AJ273" s="59"/>
      <c r="AK273" s="59"/>
      <c r="AL273" s="59"/>
      <c r="AM273" s="59"/>
      <c r="AN273" s="59"/>
      <c r="AO273" s="59"/>
    </row>
    <row r="274" spans="2:44" s="1" customFormat="1" ht="8.85" customHeight="1" x14ac:dyDescent="0.15">
      <c r="B274" s="12" t="s">
        <v>1181</v>
      </c>
      <c r="C274" s="86">
        <v>920407050.21000504</v>
      </c>
      <c r="D274" s="86"/>
      <c r="E274" s="86"/>
      <c r="F274" s="86"/>
      <c r="G274" s="86"/>
      <c r="H274" s="86"/>
      <c r="I274" s="86"/>
      <c r="J274" s="86"/>
      <c r="K274" s="86"/>
      <c r="L274" s="86"/>
      <c r="M274" s="86"/>
      <c r="N274" s="59">
        <v>6.0797695811093601E-2</v>
      </c>
      <c r="O274" s="59"/>
      <c r="P274" s="59"/>
      <c r="Q274" s="59"/>
      <c r="R274" s="59"/>
      <c r="S274" s="59"/>
      <c r="T274" s="59"/>
      <c r="U274" s="59"/>
      <c r="V274" s="59"/>
      <c r="W274" s="59"/>
      <c r="X274" s="61">
        <v>25295</v>
      </c>
      <c r="Y274" s="61"/>
      <c r="Z274" s="61"/>
      <c r="AA274" s="61"/>
      <c r="AB274" s="61"/>
      <c r="AC274" s="61"/>
      <c r="AD274" s="61"/>
      <c r="AE274" s="61"/>
      <c r="AF274" s="61"/>
      <c r="AG274" s="59">
        <v>0.109894167941054</v>
      </c>
      <c r="AH274" s="59"/>
      <c r="AI274" s="59"/>
      <c r="AJ274" s="59"/>
      <c r="AK274" s="59"/>
      <c r="AL274" s="59"/>
      <c r="AM274" s="59"/>
      <c r="AN274" s="59"/>
      <c r="AO274" s="59"/>
    </row>
    <row r="275" spans="2:44" s="1" customFormat="1" ht="8.85" customHeight="1" x14ac:dyDescent="0.15">
      <c r="B275" s="12" t="s">
        <v>1180</v>
      </c>
      <c r="C275" s="86">
        <v>1161210426.47</v>
      </c>
      <c r="D275" s="86"/>
      <c r="E275" s="86"/>
      <c r="F275" s="86"/>
      <c r="G275" s="86"/>
      <c r="H275" s="86"/>
      <c r="I275" s="86"/>
      <c r="J275" s="86"/>
      <c r="K275" s="86"/>
      <c r="L275" s="86"/>
      <c r="M275" s="86"/>
      <c r="N275" s="59">
        <v>7.6704017277013606E-2</v>
      </c>
      <c r="O275" s="59"/>
      <c r="P275" s="59"/>
      <c r="Q275" s="59"/>
      <c r="R275" s="59"/>
      <c r="S275" s="59"/>
      <c r="T275" s="59"/>
      <c r="U275" s="59"/>
      <c r="V275" s="59"/>
      <c r="W275" s="59"/>
      <c r="X275" s="61">
        <v>25290</v>
      </c>
      <c r="Y275" s="61"/>
      <c r="Z275" s="61"/>
      <c r="AA275" s="61"/>
      <c r="AB275" s="61"/>
      <c r="AC275" s="61"/>
      <c r="AD275" s="61"/>
      <c r="AE275" s="61"/>
      <c r="AF275" s="61"/>
      <c r="AG275" s="59">
        <v>0.10987244543306</v>
      </c>
      <c r="AH275" s="59"/>
      <c r="AI275" s="59"/>
      <c r="AJ275" s="59"/>
      <c r="AK275" s="59"/>
      <c r="AL275" s="59"/>
      <c r="AM275" s="59"/>
      <c r="AN275" s="59"/>
      <c r="AO275" s="59"/>
    </row>
    <row r="276" spans="2:44" s="1" customFormat="1" ht="8.85" customHeight="1" x14ac:dyDescent="0.15">
      <c r="B276" s="12" t="s">
        <v>1179</v>
      </c>
      <c r="C276" s="86">
        <v>1440718248.0700099</v>
      </c>
      <c r="D276" s="86"/>
      <c r="E276" s="86"/>
      <c r="F276" s="86"/>
      <c r="G276" s="86"/>
      <c r="H276" s="86"/>
      <c r="I276" s="86"/>
      <c r="J276" s="86"/>
      <c r="K276" s="86"/>
      <c r="L276" s="86"/>
      <c r="M276" s="86"/>
      <c r="N276" s="59">
        <v>9.5166969631171799E-2</v>
      </c>
      <c r="O276" s="59"/>
      <c r="P276" s="59"/>
      <c r="Q276" s="59"/>
      <c r="R276" s="59"/>
      <c r="S276" s="59"/>
      <c r="T276" s="59"/>
      <c r="U276" s="59"/>
      <c r="V276" s="59"/>
      <c r="W276" s="59"/>
      <c r="X276" s="61">
        <v>26385</v>
      </c>
      <c r="Y276" s="61"/>
      <c r="Z276" s="61"/>
      <c r="AA276" s="61"/>
      <c r="AB276" s="61"/>
      <c r="AC276" s="61"/>
      <c r="AD276" s="61"/>
      <c r="AE276" s="61"/>
      <c r="AF276" s="61"/>
      <c r="AG276" s="59">
        <v>0.11462967468372</v>
      </c>
      <c r="AH276" s="59"/>
      <c r="AI276" s="59"/>
      <c r="AJ276" s="59"/>
      <c r="AK276" s="59"/>
      <c r="AL276" s="59"/>
      <c r="AM276" s="59"/>
      <c r="AN276" s="59"/>
      <c r="AO276" s="59"/>
    </row>
    <row r="277" spans="2:44" s="1" customFormat="1" ht="8.85" customHeight="1" x14ac:dyDescent="0.15">
      <c r="B277" s="12" t="s">
        <v>1178</v>
      </c>
      <c r="C277" s="86">
        <v>1742663447.4600101</v>
      </c>
      <c r="D277" s="86"/>
      <c r="E277" s="86"/>
      <c r="F277" s="86"/>
      <c r="G277" s="86"/>
      <c r="H277" s="86"/>
      <c r="I277" s="86"/>
      <c r="J277" s="86"/>
      <c r="K277" s="86"/>
      <c r="L277" s="86"/>
      <c r="M277" s="86"/>
      <c r="N277" s="59">
        <v>0.115112028048472</v>
      </c>
      <c r="O277" s="59"/>
      <c r="P277" s="59"/>
      <c r="Q277" s="59"/>
      <c r="R277" s="59"/>
      <c r="S277" s="59"/>
      <c r="T277" s="59"/>
      <c r="U277" s="59"/>
      <c r="V277" s="59"/>
      <c r="W277" s="59"/>
      <c r="X277" s="61">
        <v>27840</v>
      </c>
      <c r="Y277" s="61"/>
      <c r="Z277" s="61"/>
      <c r="AA277" s="61"/>
      <c r="AB277" s="61"/>
      <c r="AC277" s="61"/>
      <c r="AD277" s="61"/>
      <c r="AE277" s="61"/>
      <c r="AF277" s="61"/>
      <c r="AG277" s="59">
        <v>0.12095092450993999</v>
      </c>
      <c r="AH277" s="59"/>
      <c r="AI277" s="59"/>
      <c r="AJ277" s="59"/>
      <c r="AK277" s="59"/>
      <c r="AL277" s="59"/>
      <c r="AM277" s="59"/>
      <c r="AN277" s="59"/>
      <c r="AO277" s="59"/>
    </row>
    <row r="278" spans="2:44" s="1" customFormat="1" ht="8.85" customHeight="1" x14ac:dyDescent="0.15">
      <c r="B278" s="12" t="s">
        <v>1177</v>
      </c>
      <c r="C278" s="86">
        <v>1923123077.1500199</v>
      </c>
      <c r="D278" s="86"/>
      <c r="E278" s="86"/>
      <c r="F278" s="86"/>
      <c r="G278" s="86"/>
      <c r="H278" s="86"/>
      <c r="I278" s="86"/>
      <c r="J278" s="86"/>
      <c r="K278" s="86"/>
      <c r="L278" s="86"/>
      <c r="M278" s="86"/>
      <c r="N278" s="59">
        <v>0.12703232969063399</v>
      </c>
      <c r="O278" s="59"/>
      <c r="P278" s="59"/>
      <c r="Q278" s="59"/>
      <c r="R278" s="59"/>
      <c r="S278" s="59"/>
      <c r="T278" s="59"/>
      <c r="U278" s="59"/>
      <c r="V278" s="59"/>
      <c r="W278" s="59"/>
      <c r="X278" s="61">
        <v>26967</v>
      </c>
      <c r="Y278" s="61"/>
      <c r="Z278" s="61"/>
      <c r="AA278" s="61"/>
      <c r="AB278" s="61"/>
      <c r="AC278" s="61"/>
      <c r="AD278" s="61"/>
      <c r="AE278" s="61"/>
      <c r="AF278" s="61"/>
      <c r="AG278" s="59">
        <v>0.11715817461420799</v>
      </c>
      <c r="AH278" s="59"/>
      <c r="AI278" s="59"/>
      <c r="AJ278" s="59"/>
      <c r="AK278" s="59"/>
      <c r="AL278" s="59"/>
      <c r="AM278" s="59"/>
      <c r="AN278" s="59"/>
      <c r="AO278" s="59"/>
    </row>
    <row r="279" spans="2:44" s="1" customFormat="1" ht="8.85" customHeight="1" x14ac:dyDescent="0.15">
      <c r="B279" s="12" t="s">
        <v>1176</v>
      </c>
      <c r="C279" s="86">
        <v>2216596534.5</v>
      </c>
      <c r="D279" s="86"/>
      <c r="E279" s="86"/>
      <c r="F279" s="86"/>
      <c r="G279" s="86"/>
      <c r="H279" s="86"/>
      <c r="I279" s="86"/>
      <c r="J279" s="86"/>
      <c r="K279" s="86"/>
      <c r="L279" s="86"/>
      <c r="M279" s="86"/>
      <c r="N279" s="59">
        <v>0.14641778527197</v>
      </c>
      <c r="O279" s="59"/>
      <c r="P279" s="59"/>
      <c r="Q279" s="59"/>
      <c r="R279" s="59"/>
      <c r="S279" s="59"/>
      <c r="T279" s="59"/>
      <c r="U279" s="59"/>
      <c r="V279" s="59"/>
      <c r="W279" s="59"/>
      <c r="X279" s="61">
        <v>26969</v>
      </c>
      <c r="Y279" s="61"/>
      <c r="Z279" s="61"/>
      <c r="AA279" s="61"/>
      <c r="AB279" s="61"/>
      <c r="AC279" s="61"/>
      <c r="AD279" s="61"/>
      <c r="AE279" s="61"/>
      <c r="AF279" s="61"/>
      <c r="AG279" s="59">
        <v>0.117166863617406</v>
      </c>
      <c r="AH279" s="59"/>
      <c r="AI279" s="59"/>
      <c r="AJ279" s="59"/>
      <c r="AK279" s="59"/>
      <c r="AL279" s="59"/>
      <c r="AM279" s="59"/>
      <c r="AN279" s="59"/>
      <c r="AO279" s="59"/>
    </row>
    <row r="280" spans="2:44" s="1" customFormat="1" ht="8.85" customHeight="1" x14ac:dyDescent="0.15">
      <c r="B280" s="12" t="s">
        <v>1175</v>
      </c>
      <c r="C280" s="86">
        <v>2359306445.3600001</v>
      </c>
      <c r="D280" s="86"/>
      <c r="E280" s="86"/>
      <c r="F280" s="86"/>
      <c r="G280" s="86"/>
      <c r="H280" s="86"/>
      <c r="I280" s="86"/>
      <c r="J280" s="86"/>
      <c r="K280" s="86"/>
      <c r="L280" s="86"/>
      <c r="M280" s="86"/>
      <c r="N280" s="59">
        <v>0.155844520701381</v>
      </c>
      <c r="O280" s="59"/>
      <c r="P280" s="59"/>
      <c r="Q280" s="59"/>
      <c r="R280" s="59"/>
      <c r="S280" s="59"/>
      <c r="T280" s="59"/>
      <c r="U280" s="59"/>
      <c r="V280" s="59"/>
      <c r="W280" s="59"/>
      <c r="X280" s="61">
        <v>24566</v>
      </c>
      <c r="Y280" s="61"/>
      <c r="Z280" s="61"/>
      <c r="AA280" s="61"/>
      <c r="AB280" s="61"/>
      <c r="AC280" s="61"/>
      <c r="AD280" s="61"/>
      <c r="AE280" s="61"/>
      <c r="AF280" s="61"/>
      <c r="AG280" s="59">
        <v>0.10672702627554601</v>
      </c>
      <c r="AH280" s="59"/>
      <c r="AI280" s="59"/>
      <c r="AJ280" s="59"/>
      <c r="AK280" s="59"/>
      <c r="AL280" s="59"/>
      <c r="AM280" s="59"/>
      <c r="AN280" s="59"/>
      <c r="AO280" s="59"/>
    </row>
    <row r="281" spans="2:44" s="1" customFormat="1" ht="8.85" customHeight="1" x14ac:dyDescent="0.15">
      <c r="B281" s="12" t="s">
        <v>1174</v>
      </c>
      <c r="C281" s="86">
        <v>1753469298.3499899</v>
      </c>
      <c r="D281" s="86"/>
      <c r="E281" s="86"/>
      <c r="F281" s="86"/>
      <c r="G281" s="86"/>
      <c r="H281" s="86"/>
      <c r="I281" s="86"/>
      <c r="J281" s="86"/>
      <c r="K281" s="86"/>
      <c r="L281" s="86"/>
      <c r="M281" s="86"/>
      <c r="N281" s="59">
        <v>0.115825810972276</v>
      </c>
      <c r="O281" s="59"/>
      <c r="P281" s="59"/>
      <c r="Q281" s="59"/>
      <c r="R281" s="59"/>
      <c r="S281" s="59"/>
      <c r="T281" s="59"/>
      <c r="U281" s="59"/>
      <c r="V281" s="59"/>
      <c r="W281" s="59"/>
      <c r="X281" s="61">
        <v>14731</v>
      </c>
      <c r="Y281" s="61"/>
      <c r="Z281" s="61"/>
      <c r="AA281" s="61"/>
      <c r="AB281" s="61"/>
      <c r="AC281" s="61"/>
      <c r="AD281" s="61"/>
      <c r="AE281" s="61"/>
      <c r="AF281" s="61"/>
      <c r="AG281" s="59">
        <v>6.3998853051577903E-2</v>
      </c>
      <c r="AH281" s="59"/>
      <c r="AI281" s="59"/>
      <c r="AJ281" s="59"/>
      <c r="AK281" s="59"/>
      <c r="AL281" s="59"/>
      <c r="AM281" s="59"/>
      <c r="AN281" s="59"/>
      <c r="AO281" s="59"/>
    </row>
    <row r="282" spans="2:44" s="1" customFormat="1" ht="8.85" customHeight="1" x14ac:dyDescent="0.15">
      <c r="B282" s="12" t="s">
        <v>1173</v>
      </c>
      <c r="C282" s="86">
        <v>338504110.31</v>
      </c>
      <c r="D282" s="86"/>
      <c r="E282" s="86"/>
      <c r="F282" s="86"/>
      <c r="G282" s="86"/>
      <c r="H282" s="86"/>
      <c r="I282" s="86"/>
      <c r="J282" s="86"/>
      <c r="K282" s="86"/>
      <c r="L282" s="86"/>
      <c r="M282" s="86"/>
      <c r="N282" s="59">
        <v>2.23599655443063E-2</v>
      </c>
      <c r="O282" s="59"/>
      <c r="P282" s="59"/>
      <c r="Q282" s="59"/>
      <c r="R282" s="59"/>
      <c r="S282" s="59"/>
      <c r="T282" s="59"/>
      <c r="U282" s="59"/>
      <c r="V282" s="59"/>
      <c r="W282" s="59"/>
      <c r="X282" s="61">
        <v>2726</v>
      </c>
      <c r="Y282" s="61"/>
      <c r="Z282" s="61"/>
      <c r="AA282" s="61"/>
      <c r="AB282" s="61"/>
      <c r="AC282" s="61"/>
      <c r="AD282" s="61"/>
      <c r="AE282" s="61"/>
      <c r="AF282" s="61"/>
      <c r="AG282" s="59">
        <v>1.1843111358264999E-2</v>
      </c>
      <c r="AH282" s="59"/>
      <c r="AI282" s="59"/>
      <c r="AJ282" s="59"/>
      <c r="AK282" s="59"/>
      <c r="AL282" s="59"/>
      <c r="AM282" s="59"/>
      <c r="AN282" s="59"/>
      <c r="AO282" s="59"/>
    </row>
    <row r="283" spans="2:44" s="1" customFormat="1" ht="8.85" customHeight="1" x14ac:dyDescent="0.15">
      <c r="B283" s="12" t="s">
        <v>1172</v>
      </c>
      <c r="C283" s="86">
        <v>103958376.34999999</v>
      </c>
      <c r="D283" s="86"/>
      <c r="E283" s="86"/>
      <c r="F283" s="86"/>
      <c r="G283" s="86"/>
      <c r="H283" s="86"/>
      <c r="I283" s="86"/>
      <c r="J283" s="86"/>
      <c r="K283" s="86"/>
      <c r="L283" s="86"/>
      <c r="M283" s="86"/>
      <c r="N283" s="59">
        <v>6.8669940554023203E-3</v>
      </c>
      <c r="O283" s="59"/>
      <c r="P283" s="59"/>
      <c r="Q283" s="59"/>
      <c r="R283" s="59"/>
      <c r="S283" s="59"/>
      <c r="T283" s="59"/>
      <c r="U283" s="59"/>
      <c r="V283" s="59"/>
      <c r="W283" s="59"/>
      <c r="X283" s="61">
        <v>1081</v>
      </c>
      <c r="Y283" s="61"/>
      <c r="Z283" s="61"/>
      <c r="AA283" s="61"/>
      <c r="AB283" s="61"/>
      <c r="AC283" s="61"/>
      <c r="AD283" s="61"/>
      <c r="AE283" s="61"/>
      <c r="AF283" s="61"/>
      <c r="AG283" s="59">
        <v>4.69640622827749E-3</v>
      </c>
      <c r="AH283" s="59"/>
      <c r="AI283" s="59"/>
      <c r="AJ283" s="59"/>
      <c r="AK283" s="59"/>
      <c r="AL283" s="59"/>
      <c r="AM283" s="59"/>
      <c r="AN283" s="59"/>
      <c r="AO283" s="59"/>
    </row>
    <row r="284" spans="2:44" s="1" customFormat="1" ht="8.85" customHeight="1" x14ac:dyDescent="0.15">
      <c r="B284" s="12" t="s">
        <v>1171</v>
      </c>
      <c r="C284" s="86">
        <v>58999530.939999998</v>
      </c>
      <c r="D284" s="86"/>
      <c r="E284" s="86"/>
      <c r="F284" s="86"/>
      <c r="G284" s="86"/>
      <c r="H284" s="86"/>
      <c r="I284" s="86"/>
      <c r="J284" s="86"/>
      <c r="K284" s="86"/>
      <c r="L284" s="86"/>
      <c r="M284" s="86"/>
      <c r="N284" s="59">
        <v>3.89722735638421E-3</v>
      </c>
      <c r="O284" s="59"/>
      <c r="P284" s="59"/>
      <c r="Q284" s="59"/>
      <c r="R284" s="59"/>
      <c r="S284" s="59"/>
      <c r="T284" s="59"/>
      <c r="U284" s="59"/>
      <c r="V284" s="59"/>
      <c r="W284" s="59"/>
      <c r="X284" s="61">
        <v>684</v>
      </c>
      <c r="Y284" s="61"/>
      <c r="Z284" s="61"/>
      <c r="AA284" s="61"/>
      <c r="AB284" s="61"/>
      <c r="AC284" s="61"/>
      <c r="AD284" s="61"/>
      <c r="AE284" s="61"/>
      <c r="AF284" s="61"/>
      <c r="AG284" s="59">
        <v>2.9716390935631901E-3</v>
      </c>
      <c r="AH284" s="59"/>
      <c r="AI284" s="59"/>
      <c r="AJ284" s="59"/>
      <c r="AK284" s="59"/>
      <c r="AL284" s="59"/>
      <c r="AM284" s="59"/>
      <c r="AN284" s="59"/>
      <c r="AO284" s="59"/>
    </row>
    <row r="285" spans="2:44" s="1" customFormat="1" ht="8.85" customHeight="1" x14ac:dyDescent="0.15">
      <c r="B285" s="12" t="s">
        <v>1170</v>
      </c>
      <c r="C285" s="86">
        <v>354585494.54000002</v>
      </c>
      <c r="D285" s="86"/>
      <c r="E285" s="86"/>
      <c r="F285" s="86"/>
      <c r="G285" s="86"/>
      <c r="H285" s="86"/>
      <c r="I285" s="86"/>
      <c r="J285" s="86"/>
      <c r="K285" s="86"/>
      <c r="L285" s="86"/>
      <c r="M285" s="86"/>
      <c r="N285" s="59">
        <v>2.34222250157149E-2</v>
      </c>
      <c r="O285" s="59"/>
      <c r="P285" s="59"/>
      <c r="Q285" s="59"/>
      <c r="R285" s="59"/>
      <c r="S285" s="59"/>
      <c r="T285" s="59"/>
      <c r="U285" s="59"/>
      <c r="V285" s="59"/>
      <c r="W285" s="59"/>
      <c r="X285" s="61">
        <v>2869</v>
      </c>
      <c r="Y285" s="61"/>
      <c r="Z285" s="61"/>
      <c r="AA285" s="61"/>
      <c r="AB285" s="61"/>
      <c r="AC285" s="61"/>
      <c r="AD285" s="61"/>
      <c r="AE285" s="61"/>
      <c r="AF285" s="61"/>
      <c r="AG285" s="59">
        <v>1.246437508689E-2</v>
      </c>
      <c r="AH285" s="59"/>
      <c r="AI285" s="59"/>
      <c r="AJ285" s="59"/>
      <c r="AK285" s="59"/>
      <c r="AL285" s="59"/>
      <c r="AM285" s="59"/>
      <c r="AN285" s="59"/>
      <c r="AO285" s="59"/>
    </row>
    <row r="286" spans="2:44" s="1" customFormat="1" ht="10.199999999999999" customHeight="1" x14ac:dyDescent="0.15">
      <c r="B286" s="92"/>
      <c r="C286" s="84">
        <v>15138847581.82</v>
      </c>
      <c r="D286" s="84"/>
      <c r="E286" s="84"/>
      <c r="F286" s="84"/>
      <c r="G286" s="84"/>
      <c r="H286" s="84"/>
      <c r="I286" s="84"/>
      <c r="J286" s="84"/>
      <c r="K286" s="84"/>
      <c r="L286" s="84"/>
      <c r="M286" s="84"/>
      <c r="N286" s="82">
        <v>1</v>
      </c>
      <c r="O286" s="82"/>
      <c r="P286" s="82"/>
      <c r="Q286" s="82"/>
      <c r="R286" s="82"/>
      <c r="S286" s="82"/>
      <c r="T286" s="82"/>
      <c r="U286" s="82"/>
      <c r="V286" s="82"/>
      <c r="W286" s="82"/>
      <c r="X286" s="83">
        <v>230176</v>
      </c>
      <c r="Y286" s="83"/>
      <c r="Z286" s="83"/>
      <c r="AA286" s="83"/>
      <c r="AB286" s="83"/>
      <c r="AC286" s="83"/>
      <c r="AD286" s="83"/>
      <c r="AE286" s="83"/>
      <c r="AF286" s="83"/>
      <c r="AG286" s="82">
        <v>1</v>
      </c>
      <c r="AH286" s="82"/>
      <c r="AI286" s="82"/>
      <c r="AJ286" s="82"/>
      <c r="AK286" s="82"/>
      <c r="AL286" s="82"/>
      <c r="AM286" s="82"/>
      <c r="AN286" s="82"/>
      <c r="AO286" s="82"/>
    </row>
    <row r="287" spans="2:44" s="1" customFormat="1" ht="7.2" customHeight="1" x14ac:dyDescent="0.15"/>
    <row r="288" spans="2:44" s="1" customFormat="1" ht="15.3" customHeight="1" x14ac:dyDescent="0.15">
      <c r="B288" s="54" t="s">
        <v>1169</v>
      </c>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c r="AD288" s="54"/>
      <c r="AE288" s="54"/>
      <c r="AF288" s="54"/>
      <c r="AG288" s="54"/>
      <c r="AH288" s="54"/>
      <c r="AI288" s="54"/>
      <c r="AJ288" s="54"/>
      <c r="AK288" s="54"/>
      <c r="AL288" s="54"/>
      <c r="AM288" s="54"/>
      <c r="AN288" s="54"/>
      <c r="AO288" s="54"/>
      <c r="AP288" s="54"/>
      <c r="AQ288" s="54"/>
      <c r="AR288" s="54"/>
    </row>
    <row r="289" spans="2:42" s="1" customFormat="1" ht="6.3" customHeight="1" x14ac:dyDescent="0.15"/>
    <row r="290" spans="2:42" s="1" customFormat="1" ht="10.65" customHeight="1" x14ac:dyDescent="0.15">
      <c r="B290" s="88"/>
      <c r="C290" s="88"/>
      <c r="D290" s="52" t="s">
        <v>1129</v>
      </c>
      <c r="E290" s="52"/>
      <c r="F290" s="52"/>
      <c r="G290" s="52"/>
      <c r="H290" s="52"/>
      <c r="I290" s="52"/>
      <c r="J290" s="52"/>
      <c r="K290" s="52"/>
      <c r="L290" s="52"/>
      <c r="M290" s="52"/>
      <c r="N290" s="52"/>
      <c r="O290" s="52" t="s">
        <v>1127</v>
      </c>
      <c r="P290" s="52"/>
      <c r="Q290" s="52"/>
      <c r="R290" s="52"/>
      <c r="S290" s="52"/>
      <c r="T290" s="52"/>
      <c r="U290" s="52"/>
      <c r="V290" s="52"/>
      <c r="W290" s="52"/>
      <c r="X290" s="52"/>
      <c r="Y290" s="52" t="s">
        <v>1128</v>
      </c>
      <c r="Z290" s="52"/>
      <c r="AA290" s="52"/>
      <c r="AB290" s="52"/>
      <c r="AC290" s="52"/>
      <c r="AD290" s="52"/>
      <c r="AE290" s="52"/>
      <c r="AF290" s="52"/>
      <c r="AG290" s="52"/>
      <c r="AH290" s="52" t="s">
        <v>1127</v>
      </c>
      <c r="AI290" s="52"/>
      <c r="AJ290" s="52"/>
      <c r="AK290" s="52"/>
      <c r="AL290" s="52"/>
      <c r="AM290" s="52"/>
      <c r="AN290" s="52"/>
      <c r="AO290" s="52"/>
      <c r="AP290" s="91"/>
    </row>
    <row r="291" spans="2:42" s="1" customFormat="1" ht="8.85" customHeight="1" x14ac:dyDescent="0.15">
      <c r="B291" s="57" t="s">
        <v>1168</v>
      </c>
      <c r="C291" s="57"/>
      <c r="D291" s="86">
        <v>126155615.11</v>
      </c>
      <c r="E291" s="86"/>
      <c r="F291" s="86"/>
      <c r="G291" s="86"/>
      <c r="H291" s="86"/>
      <c r="I291" s="86"/>
      <c r="J291" s="86"/>
      <c r="K291" s="86"/>
      <c r="L291" s="86"/>
      <c r="M291" s="86"/>
      <c r="N291" s="86"/>
      <c r="O291" s="59">
        <v>8.3332376806209696E-3</v>
      </c>
      <c r="P291" s="59"/>
      <c r="Q291" s="59"/>
      <c r="R291" s="59"/>
      <c r="S291" s="59"/>
      <c r="T291" s="59"/>
      <c r="U291" s="59"/>
      <c r="V291" s="59"/>
      <c r="W291" s="59"/>
      <c r="X291" s="59"/>
      <c r="Y291" s="61">
        <v>13643</v>
      </c>
      <c r="Z291" s="61"/>
      <c r="AA291" s="61"/>
      <c r="AB291" s="61"/>
      <c r="AC291" s="61"/>
      <c r="AD291" s="61"/>
      <c r="AE291" s="61"/>
      <c r="AF291" s="61"/>
      <c r="AG291" s="61"/>
      <c r="AH291" s="59">
        <v>5.9272035312108999E-2</v>
      </c>
      <c r="AI291" s="59"/>
      <c r="AJ291" s="59"/>
      <c r="AK291" s="59"/>
      <c r="AL291" s="59"/>
      <c r="AM291" s="59"/>
      <c r="AN291" s="59"/>
      <c r="AO291" s="59"/>
      <c r="AP291" s="90">
        <v>1</v>
      </c>
    </row>
    <row r="292" spans="2:42" s="1" customFormat="1" ht="8.85" customHeight="1" x14ac:dyDescent="0.15">
      <c r="B292" s="57" t="s">
        <v>1167</v>
      </c>
      <c r="C292" s="57"/>
      <c r="D292" s="86">
        <v>400388129.57999998</v>
      </c>
      <c r="E292" s="86"/>
      <c r="F292" s="86"/>
      <c r="G292" s="86"/>
      <c r="H292" s="86"/>
      <c r="I292" s="86"/>
      <c r="J292" s="86"/>
      <c r="K292" s="86"/>
      <c r="L292" s="86"/>
      <c r="M292" s="86"/>
      <c r="N292" s="86"/>
      <c r="O292" s="59">
        <v>2.64477284295285E-2</v>
      </c>
      <c r="P292" s="59"/>
      <c r="Q292" s="59"/>
      <c r="R292" s="59"/>
      <c r="S292" s="59"/>
      <c r="T292" s="59"/>
      <c r="U292" s="59"/>
      <c r="V292" s="59"/>
      <c r="W292" s="59"/>
      <c r="X292" s="59"/>
      <c r="Y292" s="61">
        <v>17030</v>
      </c>
      <c r="Z292" s="61"/>
      <c r="AA292" s="61"/>
      <c r="AB292" s="61"/>
      <c r="AC292" s="61"/>
      <c r="AD292" s="61"/>
      <c r="AE292" s="61"/>
      <c r="AF292" s="61"/>
      <c r="AG292" s="61"/>
      <c r="AH292" s="59">
        <v>7.3986862227165301E-2</v>
      </c>
      <c r="AI292" s="59"/>
      <c r="AJ292" s="59"/>
      <c r="AK292" s="59"/>
      <c r="AL292" s="59"/>
      <c r="AM292" s="59"/>
      <c r="AN292" s="59"/>
      <c r="AO292" s="59"/>
      <c r="AP292" s="90">
        <v>2</v>
      </c>
    </row>
    <row r="293" spans="2:42" s="1" customFormat="1" ht="8.85" customHeight="1" x14ac:dyDescent="0.15">
      <c r="B293" s="57" t="s">
        <v>1166</v>
      </c>
      <c r="C293" s="57"/>
      <c r="D293" s="86">
        <v>867212117.01000297</v>
      </c>
      <c r="E293" s="86"/>
      <c r="F293" s="86"/>
      <c r="G293" s="86"/>
      <c r="H293" s="86"/>
      <c r="I293" s="86"/>
      <c r="J293" s="86"/>
      <c r="K293" s="86"/>
      <c r="L293" s="86"/>
      <c r="M293" s="86"/>
      <c r="N293" s="86"/>
      <c r="O293" s="59">
        <v>5.7283892470878998E-2</v>
      </c>
      <c r="P293" s="59"/>
      <c r="Q293" s="59"/>
      <c r="R293" s="59"/>
      <c r="S293" s="59"/>
      <c r="T293" s="59"/>
      <c r="U293" s="59"/>
      <c r="V293" s="59"/>
      <c r="W293" s="59"/>
      <c r="X293" s="59"/>
      <c r="Y293" s="61">
        <v>22450</v>
      </c>
      <c r="Z293" s="61"/>
      <c r="AA293" s="61"/>
      <c r="AB293" s="61"/>
      <c r="AC293" s="61"/>
      <c r="AD293" s="61"/>
      <c r="AE293" s="61"/>
      <c r="AF293" s="61"/>
      <c r="AG293" s="61"/>
      <c r="AH293" s="59">
        <v>9.7534060892534399E-2</v>
      </c>
      <c r="AI293" s="59"/>
      <c r="AJ293" s="59"/>
      <c r="AK293" s="59"/>
      <c r="AL293" s="59"/>
      <c r="AM293" s="59"/>
      <c r="AN293" s="59"/>
      <c r="AO293" s="59"/>
      <c r="AP293" s="90">
        <v>3</v>
      </c>
    </row>
    <row r="294" spans="2:42" s="1" customFormat="1" ht="8.85" customHeight="1" x14ac:dyDescent="0.15">
      <c r="B294" s="57" t="s">
        <v>1165</v>
      </c>
      <c r="C294" s="57"/>
      <c r="D294" s="86">
        <v>1735026191.7</v>
      </c>
      <c r="E294" s="86"/>
      <c r="F294" s="86"/>
      <c r="G294" s="86"/>
      <c r="H294" s="86"/>
      <c r="I294" s="86"/>
      <c r="J294" s="86"/>
      <c r="K294" s="86"/>
      <c r="L294" s="86"/>
      <c r="M294" s="86"/>
      <c r="N294" s="86"/>
      <c r="O294" s="59">
        <v>0.11460754739241601</v>
      </c>
      <c r="P294" s="59"/>
      <c r="Q294" s="59"/>
      <c r="R294" s="59"/>
      <c r="S294" s="59"/>
      <c r="T294" s="59"/>
      <c r="U294" s="59"/>
      <c r="V294" s="59"/>
      <c r="W294" s="59"/>
      <c r="X294" s="59"/>
      <c r="Y294" s="61">
        <v>29630</v>
      </c>
      <c r="Z294" s="61"/>
      <c r="AA294" s="61"/>
      <c r="AB294" s="61"/>
      <c r="AC294" s="61"/>
      <c r="AD294" s="61"/>
      <c r="AE294" s="61"/>
      <c r="AF294" s="61"/>
      <c r="AG294" s="61"/>
      <c r="AH294" s="59">
        <v>0.12872758237175</v>
      </c>
      <c r="AI294" s="59"/>
      <c r="AJ294" s="59"/>
      <c r="AK294" s="59"/>
      <c r="AL294" s="59"/>
      <c r="AM294" s="59"/>
      <c r="AN294" s="59"/>
      <c r="AO294" s="59"/>
      <c r="AP294" s="90">
        <v>4</v>
      </c>
    </row>
    <row r="295" spans="2:42" s="1" customFormat="1" ht="8.85" customHeight="1" x14ac:dyDescent="0.15">
      <c r="B295" s="57" t="s">
        <v>1164</v>
      </c>
      <c r="C295" s="57"/>
      <c r="D295" s="86">
        <v>2187778263.6199899</v>
      </c>
      <c r="E295" s="86"/>
      <c r="F295" s="86"/>
      <c r="G295" s="86"/>
      <c r="H295" s="86"/>
      <c r="I295" s="86"/>
      <c r="J295" s="86"/>
      <c r="K295" s="86"/>
      <c r="L295" s="86"/>
      <c r="M295" s="86"/>
      <c r="N295" s="86"/>
      <c r="O295" s="59">
        <v>0.14451418787301001</v>
      </c>
      <c r="P295" s="59"/>
      <c r="Q295" s="59"/>
      <c r="R295" s="59"/>
      <c r="S295" s="59"/>
      <c r="T295" s="59"/>
      <c r="U295" s="59"/>
      <c r="V295" s="59"/>
      <c r="W295" s="59"/>
      <c r="X295" s="59"/>
      <c r="Y295" s="61">
        <v>28707</v>
      </c>
      <c r="Z295" s="61"/>
      <c r="AA295" s="61"/>
      <c r="AB295" s="61"/>
      <c r="AC295" s="61"/>
      <c r="AD295" s="61"/>
      <c r="AE295" s="61"/>
      <c r="AF295" s="61"/>
      <c r="AG295" s="61"/>
      <c r="AH295" s="59">
        <v>0.12471760739608</v>
      </c>
      <c r="AI295" s="59"/>
      <c r="AJ295" s="59"/>
      <c r="AK295" s="59"/>
      <c r="AL295" s="59"/>
      <c r="AM295" s="59"/>
      <c r="AN295" s="59"/>
      <c r="AO295" s="59"/>
      <c r="AP295" s="90">
        <v>5</v>
      </c>
    </row>
    <row r="296" spans="2:42" s="1" customFormat="1" ht="8.85" customHeight="1" x14ac:dyDescent="0.15">
      <c r="B296" s="57" t="s">
        <v>1163</v>
      </c>
      <c r="C296" s="57"/>
      <c r="D296" s="86">
        <v>754498857.13999999</v>
      </c>
      <c r="E296" s="86"/>
      <c r="F296" s="86"/>
      <c r="G296" s="86"/>
      <c r="H296" s="86"/>
      <c r="I296" s="86"/>
      <c r="J296" s="86"/>
      <c r="K296" s="86"/>
      <c r="L296" s="86"/>
      <c r="M296" s="86"/>
      <c r="N296" s="86"/>
      <c r="O296" s="59">
        <v>4.9838592605031998E-2</v>
      </c>
      <c r="P296" s="59"/>
      <c r="Q296" s="59"/>
      <c r="R296" s="59"/>
      <c r="S296" s="59"/>
      <c r="T296" s="59"/>
      <c r="U296" s="59"/>
      <c r="V296" s="59"/>
      <c r="W296" s="59"/>
      <c r="X296" s="59"/>
      <c r="Y296" s="61">
        <v>14875</v>
      </c>
      <c r="Z296" s="61"/>
      <c r="AA296" s="61"/>
      <c r="AB296" s="61"/>
      <c r="AC296" s="61"/>
      <c r="AD296" s="61"/>
      <c r="AE296" s="61"/>
      <c r="AF296" s="61"/>
      <c r="AG296" s="61"/>
      <c r="AH296" s="59">
        <v>6.4624461281801798E-2</v>
      </c>
      <c r="AI296" s="59"/>
      <c r="AJ296" s="59"/>
      <c r="AK296" s="59"/>
      <c r="AL296" s="59"/>
      <c r="AM296" s="59"/>
      <c r="AN296" s="59"/>
      <c r="AO296" s="59"/>
      <c r="AP296" s="90">
        <v>6</v>
      </c>
    </row>
    <row r="297" spans="2:42" s="1" customFormat="1" ht="8.85" customHeight="1" x14ac:dyDescent="0.15">
      <c r="B297" s="57" t="s">
        <v>1162</v>
      </c>
      <c r="C297" s="57"/>
      <c r="D297" s="86">
        <v>787919740.50000095</v>
      </c>
      <c r="E297" s="86"/>
      <c r="F297" s="86"/>
      <c r="G297" s="86"/>
      <c r="H297" s="86"/>
      <c r="I297" s="86"/>
      <c r="J297" s="86"/>
      <c r="K297" s="86"/>
      <c r="L297" s="86"/>
      <c r="M297" s="86"/>
      <c r="N297" s="86"/>
      <c r="O297" s="59">
        <v>5.2046216612035998E-2</v>
      </c>
      <c r="P297" s="59"/>
      <c r="Q297" s="59"/>
      <c r="R297" s="59"/>
      <c r="S297" s="59"/>
      <c r="T297" s="59"/>
      <c r="U297" s="59"/>
      <c r="V297" s="59"/>
      <c r="W297" s="59"/>
      <c r="X297" s="59"/>
      <c r="Y297" s="61">
        <v>13876</v>
      </c>
      <c r="Z297" s="61"/>
      <c r="AA297" s="61"/>
      <c r="AB297" s="61"/>
      <c r="AC297" s="61"/>
      <c r="AD297" s="61"/>
      <c r="AE297" s="61"/>
      <c r="AF297" s="61"/>
      <c r="AG297" s="61"/>
      <c r="AH297" s="59">
        <v>6.0284304184623903E-2</v>
      </c>
      <c r="AI297" s="59"/>
      <c r="AJ297" s="59"/>
      <c r="AK297" s="59"/>
      <c r="AL297" s="59"/>
      <c r="AM297" s="59"/>
      <c r="AN297" s="59"/>
      <c r="AO297" s="59"/>
      <c r="AP297" s="90">
        <v>7</v>
      </c>
    </row>
    <row r="298" spans="2:42" s="1" customFormat="1" ht="8.85" customHeight="1" x14ac:dyDescent="0.15">
      <c r="B298" s="57" t="s">
        <v>1161</v>
      </c>
      <c r="C298" s="57"/>
      <c r="D298" s="86">
        <v>856634928.38000095</v>
      </c>
      <c r="E298" s="86"/>
      <c r="F298" s="86"/>
      <c r="G298" s="86"/>
      <c r="H298" s="86"/>
      <c r="I298" s="86"/>
      <c r="J298" s="86"/>
      <c r="K298" s="86"/>
      <c r="L298" s="86"/>
      <c r="M298" s="86"/>
      <c r="N298" s="86"/>
      <c r="O298" s="59">
        <v>5.65852138843594E-2</v>
      </c>
      <c r="P298" s="59"/>
      <c r="Q298" s="59"/>
      <c r="R298" s="59"/>
      <c r="S298" s="59"/>
      <c r="T298" s="59"/>
      <c r="U298" s="59"/>
      <c r="V298" s="59"/>
      <c r="W298" s="59"/>
      <c r="X298" s="59"/>
      <c r="Y298" s="61">
        <v>13416</v>
      </c>
      <c r="Z298" s="61"/>
      <c r="AA298" s="61"/>
      <c r="AB298" s="61"/>
      <c r="AC298" s="61"/>
      <c r="AD298" s="61"/>
      <c r="AE298" s="61"/>
      <c r="AF298" s="61"/>
      <c r="AG298" s="61"/>
      <c r="AH298" s="59">
        <v>5.8285833449186697E-2</v>
      </c>
      <c r="AI298" s="59"/>
      <c r="AJ298" s="59"/>
      <c r="AK298" s="59"/>
      <c r="AL298" s="59"/>
      <c r="AM298" s="59"/>
      <c r="AN298" s="59"/>
      <c r="AO298" s="59"/>
      <c r="AP298" s="90">
        <v>8</v>
      </c>
    </row>
    <row r="299" spans="2:42" s="1" customFormat="1" ht="8.85" customHeight="1" x14ac:dyDescent="0.15">
      <c r="B299" s="57" t="s">
        <v>1160</v>
      </c>
      <c r="C299" s="57"/>
      <c r="D299" s="86">
        <v>1059542320.36</v>
      </c>
      <c r="E299" s="86"/>
      <c r="F299" s="86"/>
      <c r="G299" s="86"/>
      <c r="H299" s="86"/>
      <c r="I299" s="86"/>
      <c r="J299" s="86"/>
      <c r="K299" s="86"/>
      <c r="L299" s="86"/>
      <c r="M299" s="86"/>
      <c r="N299" s="86"/>
      <c r="O299" s="59">
        <v>6.9988307540158307E-2</v>
      </c>
      <c r="P299" s="59"/>
      <c r="Q299" s="59"/>
      <c r="R299" s="59"/>
      <c r="S299" s="59"/>
      <c r="T299" s="59"/>
      <c r="U299" s="59"/>
      <c r="V299" s="59"/>
      <c r="W299" s="59"/>
      <c r="X299" s="59"/>
      <c r="Y299" s="61">
        <v>13564</v>
      </c>
      <c r="Z299" s="61"/>
      <c r="AA299" s="61"/>
      <c r="AB299" s="61"/>
      <c r="AC299" s="61"/>
      <c r="AD299" s="61"/>
      <c r="AE299" s="61"/>
      <c r="AF299" s="61"/>
      <c r="AG299" s="61"/>
      <c r="AH299" s="59">
        <v>5.89288196858056E-2</v>
      </c>
      <c r="AI299" s="59"/>
      <c r="AJ299" s="59"/>
      <c r="AK299" s="59"/>
      <c r="AL299" s="59"/>
      <c r="AM299" s="59"/>
      <c r="AN299" s="59"/>
      <c r="AO299" s="59"/>
      <c r="AP299" s="90">
        <v>9</v>
      </c>
    </row>
    <row r="300" spans="2:42" s="1" customFormat="1" ht="8.85" customHeight="1" x14ac:dyDescent="0.15">
      <c r="B300" s="57" t="s">
        <v>1159</v>
      </c>
      <c r="C300" s="57"/>
      <c r="D300" s="86">
        <v>1022636594.29</v>
      </c>
      <c r="E300" s="86"/>
      <c r="F300" s="86"/>
      <c r="G300" s="86"/>
      <c r="H300" s="86"/>
      <c r="I300" s="86"/>
      <c r="J300" s="86"/>
      <c r="K300" s="86"/>
      <c r="L300" s="86"/>
      <c r="M300" s="86"/>
      <c r="N300" s="86"/>
      <c r="O300" s="59">
        <v>6.7550491460001694E-2</v>
      </c>
      <c r="P300" s="59"/>
      <c r="Q300" s="59"/>
      <c r="R300" s="59"/>
      <c r="S300" s="59"/>
      <c r="T300" s="59"/>
      <c r="U300" s="59"/>
      <c r="V300" s="59"/>
      <c r="W300" s="59"/>
      <c r="X300" s="59"/>
      <c r="Y300" s="61">
        <v>11504</v>
      </c>
      <c r="Z300" s="61"/>
      <c r="AA300" s="61"/>
      <c r="AB300" s="61"/>
      <c r="AC300" s="61"/>
      <c r="AD300" s="61"/>
      <c r="AE300" s="61"/>
      <c r="AF300" s="61"/>
      <c r="AG300" s="61"/>
      <c r="AH300" s="59">
        <v>4.9979146392325903E-2</v>
      </c>
      <c r="AI300" s="59"/>
      <c r="AJ300" s="59"/>
      <c r="AK300" s="59"/>
      <c r="AL300" s="59"/>
      <c r="AM300" s="59"/>
      <c r="AN300" s="59"/>
      <c r="AO300" s="59"/>
      <c r="AP300" s="90">
        <v>10</v>
      </c>
    </row>
    <row r="301" spans="2:42" s="1" customFormat="1" ht="8.85" customHeight="1" x14ac:dyDescent="0.15">
      <c r="B301" s="57" t="s">
        <v>1158</v>
      </c>
      <c r="C301" s="57"/>
      <c r="D301" s="86">
        <v>2545595383.1300101</v>
      </c>
      <c r="E301" s="86"/>
      <c r="F301" s="86"/>
      <c r="G301" s="86"/>
      <c r="H301" s="86"/>
      <c r="I301" s="86"/>
      <c r="J301" s="86"/>
      <c r="K301" s="86"/>
      <c r="L301" s="86"/>
      <c r="M301" s="86"/>
      <c r="N301" s="86"/>
      <c r="O301" s="59">
        <v>0.168149878606808</v>
      </c>
      <c r="P301" s="59"/>
      <c r="Q301" s="59"/>
      <c r="R301" s="59"/>
      <c r="S301" s="59"/>
      <c r="T301" s="59"/>
      <c r="U301" s="59"/>
      <c r="V301" s="59"/>
      <c r="W301" s="59"/>
      <c r="X301" s="59"/>
      <c r="Y301" s="61">
        <v>29008</v>
      </c>
      <c r="Z301" s="61"/>
      <c r="AA301" s="61"/>
      <c r="AB301" s="61"/>
      <c r="AC301" s="61"/>
      <c r="AD301" s="61"/>
      <c r="AE301" s="61"/>
      <c r="AF301" s="61"/>
      <c r="AG301" s="61"/>
      <c r="AH301" s="59">
        <v>0.12602530237731099</v>
      </c>
      <c r="AI301" s="59"/>
      <c r="AJ301" s="59"/>
      <c r="AK301" s="59"/>
      <c r="AL301" s="59"/>
      <c r="AM301" s="59"/>
      <c r="AN301" s="59"/>
      <c r="AO301" s="59"/>
      <c r="AP301" s="90">
        <v>11</v>
      </c>
    </row>
    <row r="302" spans="2:42" s="1" customFormat="1" ht="8.85" customHeight="1" x14ac:dyDescent="0.15">
      <c r="B302" s="57" t="s">
        <v>1157</v>
      </c>
      <c r="C302" s="57"/>
      <c r="D302" s="86">
        <v>1081314041.53</v>
      </c>
      <c r="E302" s="86"/>
      <c r="F302" s="86"/>
      <c r="G302" s="86"/>
      <c r="H302" s="86"/>
      <c r="I302" s="86"/>
      <c r="J302" s="86"/>
      <c r="K302" s="86"/>
      <c r="L302" s="86"/>
      <c r="M302" s="86"/>
      <c r="N302" s="86"/>
      <c r="O302" s="59">
        <v>7.1426443504757395E-2</v>
      </c>
      <c r="P302" s="59"/>
      <c r="Q302" s="59"/>
      <c r="R302" s="59"/>
      <c r="S302" s="59"/>
      <c r="T302" s="59"/>
      <c r="U302" s="59"/>
      <c r="V302" s="59"/>
      <c r="W302" s="59"/>
      <c r="X302" s="59"/>
      <c r="Y302" s="61">
        <v>10367</v>
      </c>
      <c r="Z302" s="61"/>
      <c r="AA302" s="61"/>
      <c r="AB302" s="61"/>
      <c r="AC302" s="61"/>
      <c r="AD302" s="61"/>
      <c r="AE302" s="61"/>
      <c r="AF302" s="61"/>
      <c r="AG302" s="61"/>
      <c r="AH302" s="59">
        <v>4.5039448074516902E-2</v>
      </c>
      <c r="AI302" s="59"/>
      <c r="AJ302" s="59"/>
      <c r="AK302" s="59"/>
      <c r="AL302" s="59"/>
      <c r="AM302" s="59"/>
      <c r="AN302" s="59"/>
      <c r="AO302" s="59"/>
      <c r="AP302" s="90">
        <v>12</v>
      </c>
    </row>
    <row r="303" spans="2:42" s="1" customFormat="1" ht="8.85" customHeight="1" x14ac:dyDescent="0.15">
      <c r="B303" s="57" t="s">
        <v>1156</v>
      </c>
      <c r="C303" s="57"/>
      <c r="D303" s="86">
        <v>462129028.38</v>
      </c>
      <c r="E303" s="86"/>
      <c r="F303" s="86"/>
      <c r="G303" s="86"/>
      <c r="H303" s="86"/>
      <c r="I303" s="86"/>
      <c r="J303" s="86"/>
      <c r="K303" s="86"/>
      <c r="L303" s="86"/>
      <c r="M303" s="86"/>
      <c r="N303" s="86"/>
      <c r="O303" s="59">
        <v>3.0526037459744498E-2</v>
      </c>
      <c r="P303" s="59"/>
      <c r="Q303" s="59"/>
      <c r="R303" s="59"/>
      <c r="S303" s="59"/>
      <c r="T303" s="59"/>
      <c r="U303" s="59"/>
      <c r="V303" s="59"/>
      <c r="W303" s="59"/>
      <c r="X303" s="59"/>
      <c r="Y303" s="61">
        <v>4105</v>
      </c>
      <c r="Z303" s="61"/>
      <c r="AA303" s="61"/>
      <c r="AB303" s="61"/>
      <c r="AC303" s="61"/>
      <c r="AD303" s="61"/>
      <c r="AE303" s="61"/>
      <c r="AF303" s="61"/>
      <c r="AG303" s="61"/>
      <c r="AH303" s="59">
        <v>1.7834179062977899E-2</v>
      </c>
      <c r="AI303" s="59"/>
      <c r="AJ303" s="59"/>
      <c r="AK303" s="59"/>
      <c r="AL303" s="59"/>
      <c r="AM303" s="59"/>
      <c r="AN303" s="59"/>
      <c r="AO303" s="59"/>
      <c r="AP303" s="90">
        <v>13</v>
      </c>
    </row>
    <row r="304" spans="2:42" s="1" customFormat="1" ht="8.85" customHeight="1" x14ac:dyDescent="0.15">
      <c r="B304" s="57" t="s">
        <v>1155</v>
      </c>
      <c r="C304" s="57"/>
      <c r="D304" s="86">
        <v>1252016371.0899999</v>
      </c>
      <c r="E304" s="86"/>
      <c r="F304" s="86"/>
      <c r="G304" s="86"/>
      <c r="H304" s="86"/>
      <c r="I304" s="86"/>
      <c r="J304" s="86"/>
      <c r="K304" s="86"/>
      <c r="L304" s="86"/>
      <c r="M304" s="86"/>
      <c r="N304" s="86"/>
      <c r="O304" s="59">
        <v>8.2702224480648304E-2</v>
      </c>
      <c r="P304" s="59"/>
      <c r="Q304" s="59"/>
      <c r="R304" s="59"/>
      <c r="S304" s="59"/>
      <c r="T304" s="59"/>
      <c r="U304" s="59"/>
      <c r="V304" s="59"/>
      <c r="W304" s="59"/>
      <c r="X304" s="59"/>
      <c r="Y304" s="61">
        <v>8001</v>
      </c>
      <c r="Z304" s="61"/>
      <c r="AA304" s="61"/>
      <c r="AB304" s="61"/>
      <c r="AC304" s="61"/>
      <c r="AD304" s="61"/>
      <c r="AE304" s="61"/>
      <c r="AF304" s="61"/>
      <c r="AG304" s="61"/>
      <c r="AH304" s="59">
        <v>3.4760357291811497E-2</v>
      </c>
      <c r="AI304" s="59"/>
      <c r="AJ304" s="59"/>
      <c r="AK304" s="59"/>
      <c r="AL304" s="59"/>
      <c r="AM304" s="59"/>
      <c r="AN304" s="59"/>
      <c r="AO304" s="59"/>
      <c r="AP304" s="90">
        <v>14</v>
      </c>
    </row>
    <row r="305" spans="2:44" s="1" customFormat="1" ht="8.85" customHeight="1" x14ac:dyDescent="0.15">
      <c r="B305" s="88"/>
      <c r="C305" s="88"/>
      <c r="D305" s="84">
        <v>15138847581.82</v>
      </c>
      <c r="E305" s="84"/>
      <c r="F305" s="84"/>
      <c r="G305" s="84"/>
      <c r="H305" s="84"/>
      <c r="I305" s="84"/>
      <c r="J305" s="84"/>
      <c r="K305" s="84"/>
      <c r="L305" s="84"/>
      <c r="M305" s="84"/>
      <c r="N305" s="84"/>
      <c r="O305" s="82">
        <v>1</v>
      </c>
      <c r="P305" s="82"/>
      <c r="Q305" s="82"/>
      <c r="R305" s="82"/>
      <c r="S305" s="82"/>
      <c r="T305" s="82"/>
      <c r="U305" s="82"/>
      <c r="V305" s="82"/>
      <c r="W305" s="82"/>
      <c r="X305" s="82"/>
      <c r="Y305" s="83">
        <v>230176</v>
      </c>
      <c r="Z305" s="83"/>
      <c r="AA305" s="83"/>
      <c r="AB305" s="83"/>
      <c r="AC305" s="83"/>
      <c r="AD305" s="83"/>
      <c r="AE305" s="83"/>
      <c r="AF305" s="83"/>
      <c r="AG305" s="83"/>
      <c r="AH305" s="82">
        <v>1</v>
      </c>
      <c r="AI305" s="82"/>
      <c r="AJ305" s="82"/>
      <c r="AK305" s="82"/>
      <c r="AL305" s="82"/>
      <c r="AM305" s="82"/>
      <c r="AN305" s="82"/>
      <c r="AO305" s="82"/>
      <c r="AP305" s="89"/>
    </row>
    <row r="306" spans="2:44" s="1" customFormat="1" ht="7.2" customHeight="1" x14ac:dyDescent="0.15"/>
    <row r="307" spans="2:44" s="1" customFormat="1" ht="15.3" customHeight="1" x14ac:dyDescent="0.15">
      <c r="B307" s="54" t="s">
        <v>1154</v>
      </c>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c r="AC307" s="54"/>
      <c r="AD307" s="54"/>
      <c r="AE307" s="54"/>
      <c r="AF307" s="54"/>
      <c r="AG307" s="54"/>
      <c r="AH307" s="54"/>
      <c r="AI307" s="54"/>
      <c r="AJ307" s="54"/>
      <c r="AK307" s="54"/>
      <c r="AL307" s="54"/>
      <c r="AM307" s="54"/>
      <c r="AN307" s="54"/>
      <c r="AO307" s="54"/>
      <c r="AP307" s="54"/>
      <c r="AQ307" s="54"/>
      <c r="AR307" s="54"/>
    </row>
    <row r="308" spans="2:44" s="1" customFormat="1" ht="6.3" customHeight="1" x14ac:dyDescent="0.15"/>
    <row r="309" spans="2:44" s="1" customFormat="1" ht="8.5500000000000007" customHeight="1" x14ac:dyDescent="0.15">
      <c r="B309" s="52" t="s">
        <v>1142</v>
      </c>
      <c r="C309" s="52"/>
      <c r="D309" s="52" t="s">
        <v>1129</v>
      </c>
      <c r="E309" s="52"/>
      <c r="F309" s="52"/>
      <c r="G309" s="52"/>
      <c r="H309" s="52"/>
      <c r="I309" s="52"/>
      <c r="J309" s="52"/>
      <c r="K309" s="52"/>
      <c r="L309" s="52"/>
      <c r="M309" s="52"/>
      <c r="N309" s="52"/>
      <c r="O309" s="52" t="s">
        <v>1127</v>
      </c>
      <c r="P309" s="52"/>
      <c r="Q309" s="52"/>
      <c r="R309" s="52"/>
      <c r="S309" s="52"/>
      <c r="T309" s="52"/>
      <c r="U309" s="52"/>
      <c r="V309" s="52"/>
      <c r="W309" s="52"/>
      <c r="X309" s="52"/>
      <c r="Y309" s="52" t="s">
        <v>1128</v>
      </c>
      <c r="Z309" s="52"/>
      <c r="AA309" s="52"/>
      <c r="AB309" s="52"/>
      <c r="AC309" s="52"/>
      <c r="AD309" s="52"/>
      <c r="AE309" s="52"/>
      <c r="AF309" s="52"/>
      <c r="AG309" s="52"/>
      <c r="AH309" s="52" t="s">
        <v>1127</v>
      </c>
      <c r="AI309" s="52"/>
      <c r="AJ309" s="52"/>
      <c r="AK309" s="52"/>
      <c r="AL309" s="52"/>
      <c r="AM309" s="52"/>
      <c r="AN309" s="52"/>
      <c r="AO309" s="52"/>
    </row>
    <row r="310" spans="2:44" s="1" customFormat="1" ht="8.5500000000000007" customHeight="1" x14ac:dyDescent="0.15">
      <c r="B310" s="57" t="s">
        <v>1140</v>
      </c>
      <c r="C310" s="57"/>
      <c r="D310" s="86">
        <v>371410588.12000102</v>
      </c>
      <c r="E310" s="86"/>
      <c r="F310" s="86"/>
      <c r="G310" s="86"/>
      <c r="H310" s="86"/>
      <c r="I310" s="86"/>
      <c r="J310" s="86"/>
      <c r="K310" s="86"/>
      <c r="L310" s="86"/>
      <c r="M310" s="86"/>
      <c r="N310" s="86"/>
      <c r="O310" s="59">
        <v>2.4533610376394999E-2</v>
      </c>
      <c r="P310" s="59"/>
      <c r="Q310" s="59"/>
      <c r="R310" s="59"/>
      <c r="S310" s="59"/>
      <c r="T310" s="59"/>
      <c r="U310" s="59"/>
      <c r="V310" s="59"/>
      <c r="W310" s="59"/>
      <c r="X310" s="59"/>
      <c r="Y310" s="61">
        <v>16266</v>
      </c>
      <c r="Z310" s="61"/>
      <c r="AA310" s="61"/>
      <c r="AB310" s="61"/>
      <c r="AC310" s="61"/>
      <c r="AD310" s="61"/>
      <c r="AE310" s="61"/>
      <c r="AF310" s="61"/>
      <c r="AG310" s="61"/>
      <c r="AH310" s="59">
        <v>7.0667663005700002E-2</v>
      </c>
      <c r="AI310" s="59"/>
      <c r="AJ310" s="59"/>
      <c r="AK310" s="59"/>
      <c r="AL310" s="59"/>
      <c r="AM310" s="59"/>
      <c r="AN310" s="59"/>
      <c r="AO310" s="59"/>
    </row>
    <row r="311" spans="2:44" s="1" customFormat="1" ht="8.5500000000000007" customHeight="1" x14ac:dyDescent="0.15">
      <c r="B311" s="57" t="s">
        <v>1139</v>
      </c>
      <c r="C311" s="57"/>
      <c r="D311" s="86">
        <v>483547551.94999701</v>
      </c>
      <c r="E311" s="86"/>
      <c r="F311" s="86"/>
      <c r="G311" s="86"/>
      <c r="H311" s="86"/>
      <c r="I311" s="86"/>
      <c r="J311" s="86"/>
      <c r="K311" s="86"/>
      <c r="L311" s="86"/>
      <c r="M311" s="86"/>
      <c r="N311" s="86"/>
      <c r="O311" s="59">
        <v>3.1940842877015402E-2</v>
      </c>
      <c r="P311" s="59"/>
      <c r="Q311" s="59"/>
      <c r="R311" s="59"/>
      <c r="S311" s="59"/>
      <c r="T311" s="59"/>
      <c r="U311" s="59"/>
      <c r="V311" s="59"/>
      <c r="W311" s="59"/>
      <c r="X311" s="59"/>
      <c r="Y311" s="61">
        <v>17553</v>
      </c>
      <c r="Z311" s="61"/>
      <c r="AA311" s="61"/>
      <c r="AB311" s="61"/>
      <c r="AC311" s="61"/>
      <c r="AD311" s="61"/>
      <c r="AE311" s="61"/>
      <c r="AF311" s="61"/>
      <c r="AG311" s="61"/>
      <c r="AH311" s="59">
        <v>7.62590365633255E-2</v>
      </c>
      <c r="AI311" s="59"/>
      <c r="AJ311" s="59"/>
      <c r="AK311" s="59"/>
      <c r="AL311" s="59"/>
      <c r="AM311" s="59"/>
      <c r="AN311" s="59"/>
      <c r="AO311" s="59"/>
    </row>
    <row r="312" spans="2:44" s="1" customFormat="1" ht="8.5500000000000007" customHeight="1" x14ac:dyDescent="0.15">
      <c r="B312" s="57" t="s">
        <v>1138</v>
      </c>
      <c r="C312" s="57"/>
      <c r="D312" s="86">
        <v>777120273.64999902</v>
      </c>
      <c r="E312" s="86"/>
      <c r="F312" s="86"/>
      <c r="G312" s="86"/>
      <c r="H312" s="86"/>
      <c r="I312" s="86"/>
      <c r="J312" s="86"/>
      <c r="K312" s="86"/>
      <c r="L312" s="86"/>
      <c r="M312" s="86"/>
      <c r="N312" s="86"/>
      <c r="O312" s="59">
        <v>5.1332855387435899E-2</v>
      </c>
      <c r="P312" s="59"/>
      <c r="Q312" s="59"/>
      <c r="R312" s="59"/>
      <c r="S312" s="59"/>
      <c r="T312" s="59"/>
      <c r="U312" s="59"/>
      <c r="V312" s="59"/>
      <c r="W312" s="59"/>
      <c r="X312" s="59"/>
      <c r="Y312" s="61">
        <v>24333</v>
      </c>
      <c r="Z312" s="61"/>
      <c r="AA312" s="61"/>
      <c r="AB312" s="61"/>
      <c r="AC312" s="61"/>
      <c r="AD312" s="61"/>
      <c r="AE312" s="61"/>
      <c r="AF312" s="61"/>
      <c r="AG312" s="61"/>
      <c r="AH312" s="59">
        <v>0.105714757403031</v>
      </c>
      <c r="AI312" s="59"/>
      <c r="AJ312" s="59"/>
      <c r="AK312" s="59"/>
      <c r="AL312" s="59"/>
      <c r="AM312" s="59"/>
      <c r="AN312" s="59"/>
      <c r="AO312" s="59"/>
    </row>
    <row r="313" spans="2:44" s="1" customFormat="1" ht="8.5500000000000007" customHeight="1" x14ac:dyDescent="0.15">
      <c r="B313" s="57" t="s">
        <v>1137</v>
      </c>
      <c r="C313" s="57"/>
      <c r="D313" s="86">
        <v>797350879.49000096</v>
      </c>
      <c r="E313" s="86"/>
      <c r="F313" s="86"/>
      <c r="G313" s="86"/>
      <c r="H313" s="86"/>
      <c r="I313" s="86"/>
      <c r="J313" s="86"/>
      <c r="K313" s="86"/>
      <c r="L313" s="86"/>
      <c r="M313" s="86"/>
      <c r="N313" s="86"/>
      <c r="O313" s="59">
        <v>5.2669192630456697E-2</v>
      </c>
      <c r="P313" s="59"/>
      <c r="Q313" s="59"/>
      <c r="R313" s="59"/>
      <c r="S313" s="59"/>
      <c r="T313" s="59"/>
      <c r="U313" s="59"/>
      <c r="V313" s="59"/>
      <c r="W313" s="59"/>
      <c r="X313" s="59"/>
      <c r="Y313" s="61">
        <v>19473</v>
      </c>
      <c r="Z313" s="61"/>
      <c r="AA313" s="61"/>
      <c r="AB313" s="61"/>
      <c r="AC313" s="61"/>
      <c r="AD313" s="61"/>
      <c r="AE313" s="61"/>
      <c r="AF313" s="61"/>
      <c r="AG313" s="61"/>
      <c r="AH313" s="59">
        <v>8.4600479632976497E-2</v>
      </c>
      <c r="AI313" s="59"/>
      <c r="AJ313" s="59"/>
      <c r="AK313" s="59"/>
      <c r="AL313" s="59"/>
      <c r="AM313" s="59"/>
      <c r="AN313" s="59"/>
      <c r="AO313" s="59"/>
    </row>
    <row r="314" spans="2:44" s="1" customFormat="1" ht="8.5500000000000007" customHeight="1" x14ac:dyDescent="0.15">
      <c r="B314" s="57" t="s">
        <v>1136</v>
      </c>
      <c r="C314" s="57"/>
      <c r="D314" s="86">
        <v>968996131.29000199</v>
      </c>
      <c r="E314" s="86"/>
      <c r="F314" s="86"/>
      <c r="G314" s="86"/>
      <c r="H314" s="86"/>
      <c r="I314" s="86"/>
      <c r="J314" s="86"/>
      <c r="K314" s="86"/>
      <c r="L314" s="86"/>
      <c r="M314" s="86"/>
      <c r="N314" s="86"/>
      <c r="O314" s="59">
        <v>6.4007258548111304E-2</v>
      </c>
      <c r="P314" s="59"/>
      <c r="Q314" s="59"/>
      <c r="R314" s="59"/>
      <c r="S314" s="59"/>
      <c r="T314" s="59"/>
      <c r="U314" s="59"/>
      <c r="V314" s="59"/>
      <c r="W314" s="59"/>
      <c r="X314" s="59"/>
      <c r="Y314" s="61">
        <v>18153</v>
      </c>
      <c r="Z314" s="61"/>
      <c r="AA314" s="61"/>
      <c r="AB314" s="61"/>
      <c r="AC314" s="61"/>
      <c r="AD314" s="61"/>
      <c r="AE314" s="61"/>
      <c r="AF314" s="61"/>
      <c r="AG314" s="61"/>
      <c r="AH314" s="59">
        <v>7.8865737522591406E-2</v>
      </c>
      <c r="AI314" s="59"/>
      <c r="AJ314" s="59"/>
      <c r="AK314" s="59"/>
      <c r="AL314" s="59"/>
      <c r="AM314" s="59"/>
      <c r="AN314" s="59"/>
      <c r="AO314" s="59"/>
    </row>
    <row r="315" spans="2:44" s="1" customFormat="1" ht="8.5500000000000007" customHeight="1" x14ac:dyDescent="0.15">
      <c r="B315" s="57" t="s">
        <v>1135</v>
      </c>
      <c r="C315" s="57"/>
      <c r="D315" s="86">
        <v>1325467579.00999</v>
      </c>
      <c r="E315" s="86"/>
      <c r="F315" s="86"/>
      <c r="G315" s="86"/>
      <c r="H315" s="86"/>
      <c r="I315" s="86"/>
      <c r="J315" s="86"/>
      <c r="K315" s="86"/>
      <c r="L315" s="86"/>
      <c r="M315" s="86"/>
      <c r="N315" s="86"/>
      <c r="O315" s="59">
        <v>8.7554060627555302E-2</v>
      </c>
      <c r="P315" s="59"/>
      <c r="Q315" s="59"/>
      <c r="R315" s="59"/>
      <c r="S315" s="59"/>
      <c r="T315" s="59"/>
      <c r="U315" s="59"/>
      <c r="V315" s="59"/>
      <c r="W315" s="59"/>
      <c r="X315" s="59"/>
      <c r="Y315" s="61">
        <v>22050</v>
      </c>
      <c r="Z315" s="61"/>
      <c r="AA315" s="61"/>
      <c r="AB315" s="61"/>
      <c r="AC315" s="61"/>
      <c r="AD315" s="61"/>
      <c r="AE315" s="61"/>
      <c r="AF315" s="61"/>
      <c r="AG315" s="61"/>
      <c r="AH315" s="59">
        <v>9.5796260253023804E-2</v>
      </c>
      <c r="AI315" s="59"/>
      <c r="AJ315" s="59"/>
      <c r="AK315" s="59"/>
      <c r="AL315" s="59"/>
      <c r="AM315" s="59"/>
      <c r="AN315" s="59"/>
      <c r="AO315" s="59"/>
    </row>
    <row r="316" spans="2:44" s="1" customFormat="1" ht="8.5500000000000007" customHeight="1" x14ac:dyDescent="0.15">
      <c r="B316" s="57" t="s">
        <v>1133</v>
      </c>
      <c r="C316" s="57"/>
      <c r="D316" s="86">
        <v>1268017511.1900001</v>
      </c>
      <c r="E316" s="86"/>
      <c r="F316" s="86"/>
      <c r="G316" s="86"/>
      <c r="H316" s="86"/>
      <c r="I316" s="86"/>
      <c r="J316" s="86"/>
      <c r="K316" s="86"/>
      <c r="L316" s="86"/>
      <c r="M316" s="86"/>
      <c r="N316" s="86"/>
      <c r="O316" s="59">
        <v>8.3759183407906099E-2</v>
      </c>
      <c r="P316" s="59"/>
      <c r="Q316" s="59"/>
      <c r="R316" s="59"/>
      <c r="S316" s="59"/>
      <c r="T316" s="59"/>
      <c r="U316" s="59"/>
      <c r="V316" s="59"/>
      <c r="W316" s="59"/>
      <c r="X316" s="59"/>
      <c r="Y316" s="61">
        <v>18428</v>
      </c>
      <c r="Z316" s="61"/>
      <c r="AA316" s="61"/>
      <c r="AB316" s="61"/>
      <c r="AC316" s="61"/>
      <c r="AD316" s="61"/>
      <c r="AE316" s="61"/>
      <c r="AF316" s="61"/>
      <c r="AG316" s="61"/>
      <c r="AH316" s="59">
        <v>8.0060475462255004E-2</v>
      </c>
      <c r="AI316" s="59"/>
      <c r="AJ316" s="59"/>
      <c r="AK316" s="59"/>
      <c r="AL316" s="59"/>
      <c r="AM316" s="59"/>
      <c r="AN316" s="59"/>
      <c r="AO316" s="59"/>
    </row>
    <row r="317" spans="2:44" s="1" customFormat="1" ht="8.5500000000000007" customHeight="1" x14ac:dyDescent="0.15">
      <c r="B317" s="57" t="s">
        <v>1134</v>
      </c>
      <c r="C317" s="57"/>
      <c r="D317" s="86">
        <v>1543299884.22001</v>
      </c>
      <c r="E317" s="86"/>
      <c r="F317" s="86"/>
      <c r="G317" s="86"/>
      <c r="H317" s="86"/>
      <c r="I317" s="86"/>
      <c r="J317" s="86"/>
      <c r="K317" s="86"/>
      <c r="L317" s="86"/>
      <c r="M317" s="86"/>
      <c r="N317" s="86"/>
      <c r="O317" s="59">
        <v>0.101943022801374</v>
      </c>
      <c r="P317" s="59"/>
      <c r="Q317" s="59"/>
      <c r="R317" s="59"/>
      <c r="S317" s="59"/>
      <c r="T317" s="59"/>
      <c r="U317" s="59"/>
      <c r="V317" s="59"/>
      <c r="W317" s="59"/>
      <c r="X317" s="59"/>
      <c r="Y317" s="61">
        <v>19970</v>
      </c>
      <c r="Z317" s="61"/>
      <c r="AA317" s="61"/>
      <c r="AB317" s="61"/>
      <c r="AC317" s="61"/>
      <c r="AD317" s="61"/>
      <c r="AE317" s="61"/>
      <c r="AF317" s="61"/>
      <c r="AG317" s="61"/>
      <c r="AH317" s="59">
        <v>8.6759696927568505E-2</v>
      </c>
      <c r="AI317" s="59"/>
      <c r="AJ317" s="59"/>
      <c r="AK317" s="59"/>
      <c r="AL317" s="59"/>
      <c r="AM317" s="59"/>
      <c r="AN317" s="59"/>
      <c r="AO317" s="59"/>
    </row>
    <row r="318" spans="2:44" s="1" customFormat="1" ht="8.5500000000000007" customHeight="1" x14ac:dyDescent="0.15">
      <c r="B318" s="57" t="s">
        <v>1153</v>
      </c>
      <c r="C318" s="57"/>
      <c r="D318" s="86">
        <v>2207037070.97999</v>
      </c>
      <c r="E318" s="86"/>
      <c r="F318" s="86"/>
      <c r="G318" s="86"/>
      <c r="H318" s="86"/>
      <c r="I318" s="86"/>
      <c r="J318" s="86"/>
      <c r="K318" s="86"/>
      <c r="L318" s="86"/>
      <c r="M318" s="86"/>
      <c r="N318" s="86"/>
      <c r="O318" s="59">
        <v>0.145786332747705</v>
      </c>
      <c r="P318" s="59"/>
      <c r="Q318" s="59"/>
      <c r="R318" s="59"/>
      <c r="S318" s="59"/>
      <c r="T318" s="59"/>
      <c r="U318" s="59"/>
      <c r="V318" s="59"/>
      <c r="W318" s="59"/>
      <c r="X318" s="59"/>
      <c r="Y318" s="61">
        <v>25466</v>
      </c>
      <c r="Z318" s="61"/>
      <c r="AA318" s="61"/>
      <c r="AB318" s="61"/>
      <c r="AC318" s="61"/>
      <c r="AD318" s="61"/>
      <c r="AE318" s="61"/>
      <c r="AF318" s="61"/>
      <c r="AG318" s="61"/>
      <c r="AH318" s="59">
        <v>0.110637077714445</v>
      </c>
      <c r="AI318" s="59"/>
      <c r="AJ318" s="59"/>
      <c r="AK318" s="59"/>
      <c r="AL318" s="59"/>
      <c r="AM318" s="59"/>
      <c r="AN318" s="59"/>
      <c r="AO318" s="59"/>
    </row>
    <row r="319" spans="2:44" s="1" customFormat="1" ht="8.5500000000000007" customHeight="1" x14ac:dyDescent="0.15">
      <c r="B319" s="57" t="s">
        <v>1152</v>
      </c>
      <c r="C319" s="57"/>
      <c r="D319" s="86">
        <v>1271479596.3800001</v>
      </c>
      <c r="E319" s="86"/>
      <c r="F319" s="86"/>
      <c r="G319" s="86"/>
      <c r="H319" s="86"/>
      <c r="I319" s="86"/>
      <c r="J319" s="86"/>
      <c r="K319" s="86"/>
      <c r="L319" s="86"/>
      <c r="M319" s="86"/>
      <c r="N319" s="86"/>
      <c r="O319" s="59">
        <v>8.3987872227929805E-2</v>
      </c>
      <c r="P319" s="59"/>
      <c r="Q319" s="59"/>
      <c r="R319" s="59"/>
      <c r="S319" s="59"/>
      <c r="T319" s="59"/>
      <c r="U319" s="59"/>
      <c r="V319" s="59"/>
      <c r="W319" s="59"/>
      <c r="X319" s="59"/>
      <c r="Y319" s="61">
        <v>13887</v>
      </c>
      <c r="Z319" s="61"/>
      <c r="AA319" s="61"/>
      <c r="AB319" s="61"/>
      <c r="AC319" s="61"/>
      <c r="AD319" s="61"/>
      <c r="AE319" s="61"/>
      <c r="AF319" s="61"/>
      <c r="AG319" s="61"/>
      <c r="AH319" s="59">
        <v>6.0332093702210501E-2</v>
      </c>
      <c r="AI319" s="59"/>
      <c r="AJ319" s="59"/>
      <c r="AK319" s="59"/>
      <c r="AL319" s="59"/>
      <c r="AM319" s="59"/>
      <c r="AN319" s="59"/>
      <c r="AO319" s="59"/>
    </row>
    <row r="320" spans="2:44" s="1" customFormat="1" ht="8.5500000000000007" customHeight="1" x14ac:dyDescent="0.15">
      <c r="B320" s="57" t="s">
        <v>1151</v>
      </c>
      <c r="C320" s="57"/>
      <c r="D320" s="86">
        <v>1855573330.9500101</v>
      </c>
      <c r="E320" s="86"/>
      <c r="F320" s="86"/>
      <c r="G320" s="86"/>
      <c r="H320" s="86"/>
      <c r="I320" s="86"/>
      <c r="J320" s="86"/>
      <c r="K320" s="86"/>
      <c r="L320" s="86"/>
      <c r="M320" s="86"/>
      <c r="N320" s="86"/>
      <c r="O320" s="59">
        <v>0.12257031593199599</v>
      </c>
      <c r="P320" s="59"/>
      <c r="Q320" s="59"/>
      <c r="R320" s="59"/>
      <c r="S320" s="59"/>
      <c r="T320" s="59"/>
      <c r="U320" s="59"/>
      <c r="V320" s="59"/>
      <c r="W320" s="59"/>
      <c r="X320" s="59"/>
      <c r="Y320" s="61">
        <v>17724</v>
      </c>
      <c r="Z320" s="61"/>
      <c r="AA320" s="61"/>
      <c r="AB320" s="61"/>
      <c r="AC320" s="61"/>
      <c r="AD320" s="61"/>
      <c r="AE320" s="61"/>
      <c r="AF320" s="61"/>
      <c r="AG320" s="61"/>
      <c r="AH320" s="59">
        <v>7.7001946336716295E-2</v>
      </c>
      <c r="AI320" s="59"/>
      <c r="AJ320" s="59"/>
      <c r="AK320" s="59"/>
      <c r="AL320" s="59"/>
      <c r="AM320" s="59"/>
      <c r="AN320" s="59"/>
      <c r="AO320" s="59"/>
    </row>
    <row r="321" spans="2:44" s="1" customFormat="1" ht="8.5500000000000007" customHeight="1" x14ac:dyDescent="0.15">
      <c r="B321" s="57" t="s">
        <v>1150</v>
      </c>
      <c r="C321" s="57"/>
      <c r="D321" s="86">
        <v>1675000842.1900001</v>
      </c>
      <c r="E321" s="86"/>
      <c r="F321" s="86"/>
      <c r="G321" s="86"/>
      <c r="H321" s="86"/>
      <c r="I321" s="86"/>
      <c r="J321" s="86"/>
      <c r="K321" s="86"/>
      <c r="L321" s="86"/>
      <c r="M321" s="86"/>
      <c r="N321" s="86"/>
      <c r="O321" s="59">
        <v>0.110642559358447</v>
      </c>
      <c r="P321" s="59"/>
      <c r="Q321" s="59"/>
      <c r="R321" s="59"/>
      <c r="S321" s="59"/>
      <c r="T321" s="59"/>
      <c r="U321" s="59"/>
      <c r="V321" s="59"/>
      <c r="W321" s="59"/>
      <c r="X321" s="59"/>
      <c r="Y321" s="61">
        <v>12423</v>
      </c>
      <c r="Z321" s="61"/>
      <c r="AA321" s="61"/>
      <c r="AB321" s="61"/>
      <c r="AC321" s="61"/>
      <c r="AD321" s="61"/>
      <c r="AE321" s="61"/>
      <c r="AF321" s="61"/>
      <c r="AG321" s="61"/>
      <c r="AH321" s="59">
        <v>5.3971743361601598E-2</v>
      </c>
      <c r="AI321" s="59"/>
      <c r="AJ321" s="59"/>
      <c r="AK321" s="59"/>
      <c r="AL321" s="59"/>
      <c r="AM321" s="59"/>
      <c r="AN321" s="59"/>
      <c r="AO321" s="59"/>
    </row>
    <row r="322" spans="2:44" s="1" customFormat="1" ht="8.5500000000000007" customHeight="1" x14ac:dyDescent="0.15">
      <c r="B322" s="57" t="s">
        <v>1149</v>
      </c>
      <c r="C322" s="57"/>
      <c r="D322" s="86">
        <v>295088756.04000098</v>
      </c>
      <c r="E322" s="86"/>
      <c r="F322" s="86"/>
      <c r="G322" s="86"/>
      <c r="H322" s="86"/>
      <c r="I322" s="86"/>
      <c r="J322" s="86"/>
      <c r="K322" s="86"/>
      <c r="L322" s="86"/>
      <c r="M322" s="86"/>
      <c r="N322" s="86"/>
      <c r="O322" s="59">
        <v>1.9492154501533399E-2</v>
      </c>
      <c r="P322" s="59"/>
      <c r="Q322" s="59"/>
      <c r="R322" s="59"/>
      <c r="S322" s="59"/>
      <c r="T322" s="59"/>
      <c r="U322" s="59"/>
      <c r="V322" s="59"/>
      <c r="W322" s="59"/>
      <c r="X322" s="59"/>
      <c r="Y322" s="61">
        <v>2176</v>
      </c>
      <c r="Z322" s="61"/>
      <c r="AA322" s="61"/>
      <c r="AB322" s="61"/>
      <c r="AC322" s="61"/>
      <c r="AD322" s="61"/>
      <c r="AE322" s="61"/>
      <c r="AF322" s="61"/>
      <c r="AG322" s="61"/>
      <c r="AH322" s="59">
        <v>9.45363547893786E-3</v>
      </c>
      <c r="AI322" s="59"/>
      <c r="AJ322" s="59"/>
      <c r="AK322" s="59"/>
      <c r="AL322" s="59"/>
      <c r="AM322" s="59"/>
      <c r="AN322" s="59"/>
      <c r="AO322" s="59"/>
    </row>
    <row r="323" spans="2:44" s="1" customFormat="1" ht="8.5500000000000007" customHeight="1" x14ac:dyDescent="0.15">
      <c r="B323" s="57" t="s">
        <v>1148</v>
      </c>
      <c r="C323" s="57"/>
      <c r="D323" s="86">
        <v>210491315.90000001</v>
      </c>
      <c r="E323" s="86"/>
      <c r="F323" s="86"/>
      <c r="G323" s="86"/>
      <c r="H323" s="86"/>
      <c r="I323" s="86"/>
      <c r="J323" s="86"/>
      <c r="K323" s="86"/>
      <c r="L323" s="86"/>
      <c r="M323" s="86"/>
      <c r="N323" s="86"/>
      <c r="O323" s="59">
        <v>1.39040514651046E-2</v>
      </c>
      <c r="P323" s="59"/>
      <c r="Q323" s="59"/>
      <c r="R323" s="59"/>
      <c r="S323" s="59"/>
      <c r="T323" s="59"/>
      <c r="U323" s="59"/>
      <c r="V323" s="59"/>
      <c r="W323" s="59"/>
      <c r="X323" s="59"/>
      <c r="Y323" s="61">
        <v>1602</v>
      </c>
      <c r="Z323" s="61"/>
      <c r="AA323" s="61"/>
      <c r="AB323" s="61"/>
      <c r="AC323" s="61"/>
      <c r="AD323" s="61"/>
      <c r="AE323" s="61"/>
      <c r="AF323" s="61"/>
      <c r="AG323" s="61"/>
      <c r="AH323" s="59">
        <v>6.9598915612400902E-3</v>
      </c>
      <c r="AI323" s="59"/>
      <c r="AJ323" s="59"/>
      <c r="AK323" s="59"/>
      <c r="AL323" s="59"/>
      <c r="AM323" s="59"/>
      <c r="AN323" s="59"/>
      <c r="AO323" s="59"/>
    </row>
    <row r="324" spans="2:44" s="1" customFormat="1" ht="8.5500000000000007" customHeight="1" x14ac:dyDescent="0.15">
      <c r="B324" s="57" t="s">
        <v>1147</v>
      </c>
      <c r="C324" s="57"/>
      <c r="D324" s="86">
        <v>42744509.899999999</v>
      </c>
      <c r="E324" s="86"/>
      <c r="F324" s="86"/>
      <c r="G324" s="86"/>
      <c r="H324" s="86"/>
      <c r="I324" s="86"/>
      <c r="J324" s="86"/>
      <c r="K324" s="86"/>
      <c r="L324" s="86"/>
      <c r="M324" s="86"/>
      <c r="N324" s="86"/>
      <c r="O324" s="59">
        <v>2.82349826623073E-3</v>
      </c>
      <c r="P324" s="59"/>
      <c r="Q324" s="59"/>
      <c r="R324" s="59"/>
      <c r="S324" s="59"/>
      <c r="T324" s="59"/>
      <c r="U324" s="59"/>
      <c r="V324" s="59"/>
      <c r="W324" s="59"/>
      <c r="X324" s="59"/>
      <c r="Y324" s="61">
        <v>341</v>
      </c>
      <c r="Z324" s="61"/>
      <c r="AA324" s="61"/>
      <c r="AB324" s="61"/>
      <c r="AC324" s="61"/>
      <c r="AD324" s="61"/>
      <c r="AE324" s="61"/>
      <c r="AF324" s="61"/>
      <c r="AG324" s="61"/>
      <c r="AH324" s="59">
        <v>1.4814750451828201E-3</v>
      </c>
      <c r="AI324" s="59"/>
      <c r="AJ324" s="59"/>
      <c r="AK324" s="59"/>
      <c r="AL324" s="59"/>
      <c r="AM324" s="59"/>
      <c r="AN324" s="59"/>
      <c r="AO324" s="59"/>
    </row>
    <row r="325" spans="2:44" s="1" customFormat="1" ht="8.5500000000000007" customHeight="1" x14ac:dyDescent="0.15">
      <c r="B325" s="57" t="s">
        <v>1146</v>
      </c>
      <c r="C325" s="57"/>
      <c r="D325" s="86">
        <v>36188573.100000001</v>
      </c>
      <c r="E325" s="86"/>
      <c r="F325" s="86"/>
      <c r="G325" s="86"/>
      <c r="H325" s="86"/>
      <c r="I325" s="86"/>
      <c r="J325" s="86"/>
      <c r="K325" s="86"/>
      <c r="L325" s="86"/>
      <c r="M325" s="86"/>
      <c r="N325" s="86"/>
      <c r="O325" s="59">
        <v>2.3904443785706798E-3</v>
      </c>
      <c r="P325" s="59"/>
      <c r="Q325" s="59"/>
      <c r="R325" s="59"/>
      <c r="S325" s="59"/>
      <c r="T325" s="59"/>
      <c r="U325" s="59"/>
      <c r="V325" s="59"/>
      <c r="W325" s="59"/>
      <c r="X325" s="59"/>
      <c r="Y325" s="61">
        <v>250</v>
      </c>
      <c r="Z325" s="61"/>
      <c r="AA325" s="61"/>
      <c r="AB325" s="61"/>
      <c r="AC325" s="61"/>
      <c r="AD325" s="61"/>
      <c r="AE325" s="61"/>
      <c r="AF325" s="61"/>
      <c r="AG325" s="61"/>
      <c r="AH325" s="59">
        <v>1.08612539969415E-3</v>
      </c>
      <c r="AI325" s="59"/>
      <c r="AJ325" s="59"/>
      <c r="AK325" s="59"/>
      <c r="AL325" s="59"/>
      <c r="AM325" s="59"/>
      <c r="AN325" s="59"/>
      <c r="AO325" s="59"/>
    </row>
    <row r="326" spans="2:44" s="1" customFormat="1" ht="8.5500000000000007" customHeight="1" x14ac:dyDescent="0.15">
      <c r="B326" s="57" t="s">
        <v>1145</v>
      </c>
      <c r="C326" s="57"/>
      <c r="D326" s="86">
        <v>7506918.8799999999</v>
      </c>
      <c r="E326" s="86"/>
      <c r="F326" s="86"/>
      <c r="G326" s="86"/>
      <c r="H326" s="86"/>
      <c r="I326" s="86"/>
      <c r="J326" s="86"/>
      <c r="K326" s="86"/>
      <c r="L326" s="86"/>
      <c r="M326" s="86"/>
      <c r="N326" s="86"/>
      <c r="O326" s="59">
        <v>4.95871223977111E-4</v>
      </c>
      <c r="P326" s="59"/>
      <c r="Q326" s="59"/>
      <c r="R326" s="59"/>
      <c r="S326" s="59"/>
      <c r="T326" s="59"/>
      <c r="U326" s="59"/>
      <c r="V326" s="59"/>
      <c r="W326" s="59"/>
      <c r="X326" s="59"/>
      <c r="Y326" s="61">
        <v>62</v>
      </c>
      <c r="Z326" s="61"/>
      <c r="AA326" s="61"/>
      <c r="AB326" s="61"/>
      <c r="AC326" s="61"/>
      <c r="AD326" s="61"/>
      <c r="AE326" s="61"/>
      <c r="AF326" s="61"/>
      <c r="AG326" s="61"/>
      <c r="AH326" s="59">
        <v>2.6935909912414899E-4</v>
      </c>
      <c r="AI326" s="59"/>
      <c r="AJ326" s="59"/>
      <c r="AK326" s="59"/>
      <c r="AL326" s="59"/>
      <c r="AM326" s="59"/>
      <c r="AN326" s="59"/>
      <c r="AO326" s="59"/>
    </row>
    <row r="327" spans="2:44" s="1" customFormat="1" ht="8.5500000000000007" customHeight="1" x14ac:dyDescent="0.15">
      <c r="B327" s="57" t="s">
        <v>1144</v>
      </c>
      <c r="C327" s="57"/>
      <c r="D327" s="86">
        <v>2526268.58</v>
      </c>
      <c r="E327" s="86"/>
      <c r="F327" s="86"/>
      <c r="G327" s="86"/>
      <c r="H327" s="86"/>
      <c r="I327" s="86"/>
      <c r="J327" s="86"/>
      <c r="K327" s="86"/>
      <c r="L327" s="86"/>
      <c r="M327" s="86"/>
      <c r="N327" s="86"/>
      <c r="O327" s="59">
        <v>1.6687324225615199E-4</v>
      </c>
      <c r="P327" s="59"/>
      <c r="Q327" s="59"/>
      <c r="R327" s="59"/>
      <c r="S327" s="59"/>
      <c r="T327" s="59"/>
      <c r="U327" s="59"/>
      <c r="V327" s="59"/>
      <c r="W327" s="59"/>
      <c r="X327" s="59"/>
      <c r="Y327" s="61">
        <v>19</v>
      </c>
      <c r="Z327" s="61"/>
      <c r="AA327" s="61"/>
      <c r="AB327" s="61"/>
      <c r="AC327" s="61"/>
      <c r="AD327" s="61"/>
      <c r="AE327" s="61"/>
      <c r="AF327" s="61"/>
      <c r="AG327" s="61"/>
      <c r="AH327" s="59">
        <v>8.25455303767552E-5</v>
      </c>
      <c r="AI327" s="59"/>
      <c r="AJ327" s="59"/>
      <c r="AK327" s="59"/>
      <c r="AL327" s="59"/>
      <c r="AM327" s="59"/>
      <c r="AN327" s="59"/>
      <c r="AO327" s="59"/>
    </row>
    <row r="328" spans="2:44" s="1" customFormat="1" ht="7.65" customHeight="1" x14ac:dyDescent="0.15">
      <c r="B328" s="88"/>
      <c r="C328" s="88"/>
      <c r="D328" s="84">
        <v>15138847581.82</v>
      </c>
      <c r="E328" s="84"/>
      <c r="F328" s="84"/>
      <c r="G328" s="84"/>
      <c r="H328" s="84"/>
      <c r="I328" s="84"/>
      <c r="J328" s="84"/>
      <c r="K328" s="84"/>
      <c r="L328" s="84"/>
      <c r="M328" s="84"/>
      <c r="N328" s="84"/>
      <c r="O328" s="82">
        <v>1</v>
      </c>
      <c r="P328" s="82"/>
      <c r="Q328" s="82"/>
      <c r="R328" s="82"/>
      <c r="S328" s="82"/>
      <c r="T328" s="82"/>
      <c r="U328" s="82"/>
      <c r="V328" s="82"/>
      <c r="W328" s="82"/>
      <c r="X328" s="82"/>
      <c r="Y328" s="83">
        <v>230176</v>
      </c>
      <c r="Z328" s="83"/>
      <c r="AA328" s="83"/>
      <c r="AB328" s="83"/>
      <c r="AC328" s="83"/>
      <c r="AD328" s="83"/>
      <c r="AE328" s="83"/>
      <c r="AF328" s="83"/>
      <c r="AG328" s="83"/>
      <c r="AH328" s="82">
        <v>1</v>
      </c>
      <c r="AI328" s="82"/>
      <c r="AJ328" s="82"/>
      <c r="AK328" s="82"/>
      <c r="AL328" s="82"/>
      <c r="AM328" s="82"/>
      <c r="AN328" s="82"/>
      <c r="AO328" s="82"/>
    </row>
    <row r="329" spans="2:44" s="1" customFormat="1" ht="7.2" customHeight="1" x14ac:dyDescent="0.15"/>
    <row r="330" spans="2:44" s="1" customFormat="1" ht="15.3" customHeight="1" x14ac:dyDescent="0.15">
      <c r="B330" s="54" t="s">
        <v>1143</v>
      </c>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4"/>
      <c r="AC330" s="54"/>
      <c r="AD330" s="54"/>
      <c r="AE330" s="54"/>
      <c r="AF330" s="54"/>
      <c r="AG330" s="54"/>
      <c r="AH330" s="54"/>
      <c r="AI330" s="54"/>
      <c r="AJ330" s="54"/>
      <c r="AK330" s="54"/>
      <c r="AL330" s="54"/>
      <c r="AM330" s="54"/>
      <c r="AN330" s="54"/>
      <c r="AO330" s="54"/>
      <c r="AP330" s="54"/>
      <c r="AQ330" s="54"/>
      <c r="AR330" s="54"/>
    </row>
    <row r="331" spans="2:44" s="1" customFormat="1" ht="6.3" customHeight="1" x14ac:dyDescent="0.15"/>
    <row r="332" spans="2:44" s="1" customFormat="1" ht="9.75" customHeight="1" x14ac:dyDescent="0.15">
      <c r="B332" s="52" t="s">
        <v>1142</v>
      </c>
      <c r="C332" s="52"/>
      <c r="D332" s="52" t="s">
        <v>1129</v>
      </c>
      <c r="E332" s="52"/>
      <c r="F332" s="52"/>
      <c r="G332" s="52"/>
      <c r="H332" s="52"/>
      <c r="I332" s="52"/>
      <c r="J332" s="52"/>
      <c r="K332" s="52"/>
      <c r="L332" s="52"/>
      <c r="M332" s="52"/>
      <c r="N332" s="52"/>
      <c r="O332" s="52" t="s">
        <v>1127</v>
      </c>
      <c r="P332" s="52"/>
      <c r="Q332" s="52"/>
      <c r="R332" s="52"/>
      <c r="S332" s="52"/>
      <c r="T332" s="52"/>
      <c r="U332" s="52"/>
      <c r="V332" s="52"/>
      <c r="W332" s="52"/>
      <c r="X332" s="52"/>
      <c r="Y332" s="52" t="s">
        <v>1128</v>
      </c>
      <c r="Z332" s="52"/>
      <c r="AA332" s="52"/>
      <c r="AB332" s="52"/>
      <c r="AC332" s="52"/>
      <c r="AD332" s="52"/>
      <c r="AE332" s="52"/>
      <c r="AF332" s="52"/>
      <c r="AG332" s="52"/>
      <c r="AH332" s="52" t="s">
        <v>1127</v>
      </c>
      <c r="AI332" s="52"/>
      <c r="AJ332" s="52"/>
      <c r="AK332" s="52"/>
      <c r="AL332" s="52"/>
      <c r="AM332" s="52"/>
      <c r="AN332" s="52"/>
      <c r="AO332" s="52"/>
      <c r="AP332" s="52"/>
    </row>
    <row r="333" spans="2:44" s="1" customFormat="1" ht="8.5500000000000007" customHeight="1" x14ac:dyDescent="0.15">
      <c r="B333" s="57" t="s">
        <v>1141</v>
      </c>
      <c r="C333" s="57"/>
      <c r="D333" s="86">
        <v>12879698299.7197</v>
      </c>
      <c r="E333" s="86"/>
      <c r="F333" s="86"/>
      <c r="G333" s="86"/>
      <c r="H333" s="86"/>
      <c r="I333" s="86"/>
      <c r="J333" s="86"/>
      <c r="K333" s="86"/>
      <c r="L333" s="86"/>
      <c r="M333" s="86"/>
      <c r="N333" s="86"/>
      <c r="O333" s="59">
        <v>0.85077138336388203</v>
      </c>
      <c r="P333" s="59"/>
      <c r="Q333" s="59"/>
      <c r="R333" s="59"/>
      <c r="S333" s="59"/>
      <c r="T333" s="59"/>
      <c r="U333" s="59"/>
      <c r="V333" s="59"/>
      <c r="W333" s="59"/>
      <c r="X333" s="59"/>
      <c r="Y333" s="61">
        <v>197398</v>
      </c>
      <c r="Z333" s="61"/>
      <c r="AA333" s="61"/>
      <c r="AB333" s="61"/>
      <c r="AC333" s="61"/>
      <c r="AD333" s="61"/>
      <c r="AE333" s="61"/>
      <c r="AF333" s="61"/>
      <c r="AG333" s="61"/>
      <c r="AH333" s="59">
        <v>0.85759592659530104</v>
      </c>
      <c r="AI333" s="59"/>
      <c r="AJ333" s="59"/>
      <c r="AK333" s="59"/>
      <c r="AL333" s="59"/>
      <c r="AM333" s="59"/>
      <c r="AN333" s="59"/>
      <c r="AO333" s="59"/>
      <c r="AP333" s="59"/>
    </row>
    <row r="334" spans="2:44" s="1" customFormat="1" ht="8.5500000000000007" customHeight="1" x14ac:dyDescent="0.15">
      <c r="B334" s="57" t="s">
        <v>1140</v>
      </c>
      <c r="C334" s="57"/>
      <c r="D334" s="86">
        <v>985233329.149997</v>
      </c>
      <c r="E334" s="86"/>
      <c r="F334" s="86"/>
      <c r="G334" s="86"/>
      <c r="H334" s="86"/>
      <c r="I334" s="86"/>
      <c r="J334" s="86"/>
      <c r="K334" s="86"/>
      <c r="L334" s="86"/>
      <c r="M334" s="86"/>
      <c r="N334" s="86"/>
      <c r="O334" s="59">
        <v>6.5079810324080695E-2</v>
      </c>
      <c r="P334" s="59"/>
      <c r="Q334" s="59"/>
      <c r="R334" s="59"/>
      <c r="S334" s="59"/>
      <c r="T334" s="59"/>
      <c r="U334" s="59"/>
      <c r="V334" s="59"/>
      <c r="W334" s="59"/>
      <c r="X334" s="59"/>
      <c r="Y334" s="61">
        <v>18585</v>
      </c>
      <c r="Z334" s="61"/>
      <c r="AA334" s="61"/>
      <c r="AB334" s="61"/>
      <c r="AC334" s="61"/>
      <c r="AD334" s="61"/>
      <c r="AE334" s="61"/>
      <c r="AF334" s="61"/>
      <c r="AG334" s="61"/>
      <c r="AH334" s="59">
        <v>8.0742562213262897E-2</v>
      </c>
      <c r="AI334" s="59"/>
      <c r="AJ334" s="59"/>
      <c r="AK334" s="59"/>
      <c r="AL334" s="59"/>
      <c r="AM334" s="59"/>
      <c r="AN334" s="59"/>
      <c r="AO334" s="59"/>
      <c r="AP334" s="59"/>
    </row>
    <row r="335" spans="2:44" s="1" customFormat="1" ht="8.5500000000000007" customHeight="1" x14ac:dyDescent="0.15">
      <c r="B335" s="57" t="s">
        <v>1139</v>
      </c>
      <c r="C335" s="57"/>
      <c r="D335" s="86">
        <v>335966239.29000002</v>
      </c>
      <c r="E335" s="86"/>
      <c r="F335" s="86"/>
      <c r="G335" s="86"/>
      <c r="H335" s="86"/>
      <c r="I335" s="86"/>
      <c r="J335" s="86"/>
      <c r="K335" s="86"/>
      <c r="L335" s="86"/>
      <c r="M335" s="86"/>
      <c r="N335" s="86"/>
      <c r="O335" s="59">
        <v>2.2192325900252899E-2</v>
      </c>
      <c r="P335" s="59"/>
      <c r="Q335" s="59"/>
      <c r="R335" s="59"/>
      <c r="S335" s="59"/>
      <c r="T335" s="59"/>
      <c r="U335" s="59"/>
      <c r="V335" s="59"/>
      <c r="W335" s="59"/>
      <c r="X335" s="59"/>
      <c r="Y335" s="61">
        <v>4227</v>
      </c>
      <c r="Z335" s="61"/>
      <c r="AA335" s="61"/>
      <c r="AB335" s="61"/>
      <c r="AC335" s="61"/>
      <c r="AD335" s="61"/>
      <c r="AE335" s="61"/>
      <c r="AF335" s="61"/>
      <c r="AG335" s="61"/>
      <c r="AH335" s="59">
        <v>1.8364208258028598E-2</v>
      </c>
      <c r="AI335" s="59"/>
      <c r="AJ335" s="59"/>
      <c r="AK335" s="59"/>
      <c r="AL335" s="59"/>
      <c r="AM335" s="59"/>
      <c r="AN335" s="59"/>
      <c r="AO335" s="59"/>
      <c r="AP335" s="59"/>
    </row>
    <row r="336" spans="2:44" s="1" customFormat="1" ht="8.5500000000000007" customHeight="1" x14ac:dyDescent="0.15">
      <c r="B336" s="57" t="s">
        <v>1138</v>
      </c>
      <c r="C336" s="57"/>
      <c r="D336" s="86">
        <v>432139038.44999999</v>
      </c>
      <c r="E336" s="86"/>
      <c r="F336" s="86"/>
      <c r="G336" s="86"/>
      <c r="H336" s="86"/>
      <c r="I336" s="86"/>
      <c r="J336" s="86"/>
      <c r="K336" s="86"/>
      <c r="L336" s="86"/>
      <c r="M336" s="86"/>
      <c r="N336" s="86"/>
      <c r="O336" s="59">
        <v>2.8545041894004902E-2</v>
      </c>
      <c r="P336" s="59"/>
      <c r="Q336" s="59"/>
      <c r="R336" s="59"/>
      <c r="S336" s="59"/>
      <c r="T336" s="59"/>
      <c r="U336" s="59"/>
      <c r="V336" s="59"/>
      <c r="W336" s="59"/>
      <c r="X336" s="59"/>
      <c r="Y336" s="61">
        <v>4832</v>
      </c>
      <c r="Z336" s="61"/>
      <c r="AA336" s="61"/>
      <c r="AB336" s="61"/>
      <c r="AC336" s="61"/>
      <c r="AD336" s="61"/>
      <c r="AE336" s="61"/>
      <c r="AF336" s="61"/>
      <c r="AG336" s="61"/>
      <c r="AH336" s="59">
        <v>2.0992631725288501E-2</v>
      </c>
      <c r="AI336" s="59"/>
      <c r="AJ336" s="59"/>
      <c r="AK336" s="59"/>
      <c r="AL336" s="59"/>
      <c r="AM336" s="59"/>
      <c r="AN336" s="59"/>
      <c r="AO336" s="59"/>
      <c r="AP336" s="59"/>
    </row>
    <row r="337" spans="2:44" s="1" customFormat="1" ht="8.5500000000000007" customHeight="1" x14ac:dyDescent="0.15">
      <c r="B337" s="57" t="s">
        <v>1137</v>
      </c>
      <c r="C337" s="57"/>
      <c r="D337" s="86">
        <v>122625842.93000001</v>
      </c>
      <c r="E337" s="86"/>
      <c r="F337" s="86"/>
      <c r="G337" s="86"/>
      <c r="H337" s="86"/>
      <c r="I337" s="86"/>
      <c r="J337" s="86"/>
      <c r="K337" s="86"/>
      <c r="L337" s="86"/>
      <c r="M337" s="86"/>
      <c r="N337" s="86"/>
      <c r="O337" s="59">
        <v>8.1000777811688594E-3</v>
      </c>
      <c r="P337" s="59"/>
      <c r="Q337" s="59"/>
      <c r="R337" s="59"/>
      <c r="S337" s="59"/>
      <c r="T337" s="59"/>
      <c r="U337" s="59"/>
      <c r="V337" s="59"/>
      <c r="W337" s="59"/>
      <c r="X337" s="59"/>
      <c r="Y337" s="61">
        <v>828</v>
      </c>
      <c r="Z337" s="61"/>
      <c r="AA337" s="61"/>
      <c r="AB337" s="61"/>
      <c r="AC337" s="61"/>
      <c r="AD337" s="61"/>
      <c r="AE337" s="61"/>
      <c r="AF337" s="61"/>
      <c r="AG337" s="61"/>
      <c r="AH337" s="59">
        <v>3.5972473237870198E-3</v>
      </c>
      <c r="AI337" s="59"/>
      <c r="AJ337" s="59"/>
      <c r="AK337" s="59"/>
      <c r="AL337" s="59"/>
      <c r="AM337" s="59"/>
      <c r="AN337" s="59"/>
      <c r="AO337" s="59"/>
      <c r="AP337" s="59"/>
    </row>
    <row r="338" spans="2:44" s="1" customFormat="1" ht="8.5500000000000007" customHeight="1" x14ac:dyDescent="0.15">
      <c r="B338" s="57" t="s">
        <v>1136</v>
      </c>
      <c r="C338" s="57"/>
      <c r="D338" s="86">
        <v>93977535.900000095</v>
      </c>
      <c r="E338" s="86"/>
      <c r="F338" s="86"/>
      <c r="G338" s="86"/>
      <c r="H338" s="86"/>
      <c r="I338" s="86"/>
      <c r="J338" s="86"/>
      <c r="K338" s="86"/>
      <c r="L338" s="86"/>
      <c r="M338" s="86"/>
      <c r="N338" s="86"/>
      <c r="O338" s="59">
        <v>6.2077073827507103E-3</v>
      </c>
      <c r="P338" s="59"/>
      <c r="Q338" s="59"/>
      <c r="R338" s="59"/>
      <c r="S338" s="59"/>
      <c r="T338" s="59"/>
      <c r="U338" s="59"/>
      <c r="V338" s="59"/>
      <c r="W338" s="59"/>
      <c r="X338" s="59"/>
      <c r="Y338" s="61">
        <v>1163</v>
      </c>
      <c r="Z338" s="61"/>
      <c r="AA338" s="61"/>
      <c r="AB338" s="61"/>
      <c r="AC338" s="61"/>
      <c r="AD338" s="61"/>
      <c r="AE338" s="61"/>
      <c r="AF338" s="61"/>
      <c r="AG338" s="61"/>
      <c r="AH338" s="59">
        <v>5.05265535937717E-3</v>
      </c>
      <c r="AI338" s="59"/>
      <c r="AJ338" s="59"/>
      <c r="AK338" s="59"/>
      <c r="AL338" s="59"/>
      <c r="AM338" s="59"/>
      <c r="AN338" s="59"/>
      <c r="AO338" s="59"/>
      <c r="AP338" s="59"/>
    </row>
    <row r="339" spans="2:44" s="1" customFormat="1" ht="8.5500000000000007" customHeight="1" x14ac:dyDescent="0.15">
      <c r="B339" s="57" t="s">
        <v>1135</v>
      </c>
      <c r="C339" s="57"/>
      <c r="D339" s="86">
        <v>264579303.43000001</v>
      </c>
      <c r="E339" s="86"/>
      <c r="F339" s="86"/>
      <c r="G339" s="86"/>
      <c r="H339" s="86"/>
      <c r="I339" s="86"/>
      <c r="J339" s="86"/>
      <c r="K339" s="86"/>
      <c r="L339" s="86"/>
      <c r="M339" s="86"/>
      <c r="N339" s="86"/>
      <c r="O339" s="59">
        <v>1.7476845711012601E-2</v>
      </c>
      <c r="P339" s="59"/>
      <c r="Q339" s="59"/>
      <c r="R339" s="59"/>
      <c r="S339" s="59"/>
      <c r="T339" s="59"/>
      <c r="U339" s="59"/>
      <c r="V339" s="59"/>
      <c r="W339" s="59"/>
      <c r="X339" s="59"/>
      <c r="Y339" s="61">
        <v>2974</v>
      </c>
      <c r="Z339" s="61"/>
      <c r="AA339" s="61"/>
      <c r="AB339" s="61"/>
      <c r="AC339" s="61"/>
      <c r="AD339" s="61"/>
      <c r="AE339" s="61"/>
      <c r="AF339" s="61"/>
      <c r="AG339" s="61"/>
      <c r="AH339" s="59">
        <v>1.29205477547616E-2</v>
      </c>
      <c r="AI339" s="59"/>
      <c r="AJ339" s="59"/>
      <c r="AK339" s="59"/>
      <c r="AL339" s="59"/>
      <c r="AM339" s="59"/>
      <c r="AN339" s="59"/>
      <c r="AO339" s="59"/>
      <c r="AP339" s="59"/>
    </row>
    <row r="340" spans="2:44" s="1" customFormat="1" ht="8.5500000000000007" customHeight="1" x14ac:dyDescent="0.15">
      <c r="B340" s="57" t="s">
        <v>1134</v>
      </c>
      <c r="C340" s="57"/>
      <c r="D340" s="86">
        <v>350332.34</v>
      </c>
      <c r="E340" s="86"/>
      <c r="F340" s="86"/>
      <c r="G340" s="86"/>
      <c r="H340" s="86"/>
      <c r="I340" s="86"/>
      <c r="J340" s="86"/>
      <c r="K340" s="86"/>
      <c r="L340" s="86"/>
      <c r="M340" s="86"/>
      <c r="N340" s="86"/>
      <c r="O340" s="59">
        <v>2.3141281930912299E-5</v>
      </c>
      <c r="P340" s="59"/>
      <c r="Q340" s="59"/>
      <c r="R340" s="59"/>
      <c r="S340" s="59"/>
      <c r="T340" s="59"/>
      <c r="U340" s="59"/>
      <c r="V340" s="59"/>
      <c r="W340" s="59"/>
      <c r="X340" s="59"/>
      <c r="Y340" s="61">
        <v>3</v>
      </c>
      <c r="Z340" s="61"/>
      <c r="AA340" s="61"/>
      <c r="AB340" s="61"/>
      <c r="AC340" s="61"/>
      <c r="AD340" s="61"/>
      <c r="AE340" s="61"/>
      <c r="AF340" s="61"/>
      <c r="AG340" s="61"/>
      <c r="AH340" s="59">
        <v>1.30335047963298E-5</v>
      </c>
      <c r="AI340" s="59"/>
      <c r="AJ340" s="59"/>
      <c r="AK340" s="59"/>
      <c r="AL340" s="59"/>
      <c r="AM340" s="59"/>
      <c r="AN340" s="59"/>
      <c r="AO340" s="59"/>
      <c r="AP340" s="59"/>
    </row>
    <row r="341" spans="2:44" s="1" customFormat="1" ht="8.5500000000000007" customHeight="1" x14ac:dyDescent="0.15">
      <c r="B341" s="57" t="s">
        <v>1133</v>
      </c>
      <c r="C341" s="57"/>
      <c r="D341" s="86">
        <v>24277660.609999999</v>
      </c>
      <c r="E341" s="86"/>
      <c r="F341" s="86"/>
      <c r="G341" s="86"/>
      <c r="H341" s="86"/>
      <c r="I341" s="86"/>
      <c r="J341" s="86"/>
      <c r="K341" s="86"/>
      <c r="L341" s="86"/>
      <c r="M341" s="86"/>
      <c r="N341" s="86"/>
      <c r="O341" s="59">
        <v>1.6036663609160799E-3</v>
      </c>
      <c r="P341" s="59"/>
      <c r="Q341" s="59"/>
      <c r="R341" s="59"/>
      <c r="S341" s="59"/>
      <c r="T341" s="59"/>
      <c r="U341" s="59"/>
      <c r="V341" s="59"/>
      <c r="W341" s="59"/>
      <c r="X341" s="59"/>
      <c r="Y341" s="61">
        <v>166</v>
      </c>
      <c r="Z341" s="61"/>
      <c r="AA341" s="61"/>
      <c r="AB341" s="61"/>
      <c r="AC341" s="61"/>
      <c r="AD341" s="61"/>
      <c r="AE341" s="61"/>
      <c r="AF341" s="61"/>
      <c r="AG341" s="61"/>
      <c r="AH341" s="59">
        <v>7.2118726539691395E-4</v>
      </c>
      <c r="AI341" s="59"/>
      <c r="AJ341" s="59"/>
      <c r="AK341" s="59"/>
      <c r="AL341" s="59"/>
      <c r="AM341" s="59"/>
      <c r="AN341" s="59"/>
      <c r="AO341" s="59"/>
      <c r="AP341" s="59"/>
    </row>
    <row r="342" spans="2:44" s="1" customFormat="1" ht="7.65" customHeight="1" x14ac:dyDescent="0.15">
      <c r="B342" s="88"/>
      <c r="C342" s="88"/>
      <c r="D342" s="84">
        <v>15138847581.8197</v>
      </c>
      <c r="E342" s="84"/>
      <c r="F342" s="84"/>
      <c r="G342" s="84"/>
      <c r="H342" s="84"/>
      <c r="I342" s="84"/>
      <c r="J342" s="84"/>
      <c r="K342" s="84"/>
      <c r="L342" s="84"/>
      <c r="M342" s="84"/>
      <c r="N342" s="84"/>
      <c r="O342" s="82">
        <v>1</v>
      </c>
      <c r="P342" s="82"/>
      <c r="Q342" s="82"/>
      <c r="R342" s="82"/>
      <c r="S342" s="82"/>
      <c r="T342" s="82"/>
      <c r="U342" s="82"/>
      <c r="V342" s="82"/>
      <c r="W342" s="82"/>
      <c r="X342" s="82"/>
      <c r="Y342" s="83">
        <v>230176</v>
      </c>
      <c r="Z342" s="83"/>
      <c r="AA342" s="83"/>
      <c r="AB342" s="83"/>
      <c r="AC342" s="83"/>
      <c r="AD342" s="83"/>
      <c r="AE342" s="83"/>
      <c r="AF342" s="83"/>
      <c r="AG342" s="83"/>
      <c r="AH342" s="82">
        <v>1</v>
      </c>
      <c r="AI342" s="82"/>
      <c r="AJ342" s="82"/>
      <c r="AK342" s="82"/>
      <c r="AL342" s="82"/>
      <c r="AM342" s="82"/>
      <c r="AN342" s="82"/>
      <c r="AO342" s="82"/>
      <c r="AP342" s="82"/>
    </row>
    <row r="343" spans="2:44" s="1" customFormat="1" ht="9.3000000000000007" customHeight="1" x14ac:dyDescent="0.15"/>
    <row r="344" spans="2:44" s="1" customFormat="1" ht="15.3" customHeight="1" x14ac:dyDescent="0.15">
      <c r="B344" s="54" t="s">
        <v>1132</v>
      </c>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c r="AB344" s="54"/>
      <c r="AC344" s="54"/>
      <c r="AD344" s="54"/>
      <c r="AE344" s="54"/>
      <c r="AF344" s="54"/>
      <c r="AG344" s="54"/>
      <c r="AH344" s="54"/>
      <c r="AI344" s="54"/>
      <c r="AJ344" s="54"/>
      <c r="AK344" s="54"/>
      <c r="AL344" s="54"/>
      <c r="AM344" s="54"/>
      <c r="AN344" s="54"/>
      <c r="AO344" s="54"/>
      <c r="AP344" s="54"/>
      <c r="AQ344" s="54"/>
      <c r="AR344" s="54"/>
    </row>
    <row r="345" spans="2:44" s="1" customFormat="1" ht="7.2" customHeight="1" x14ac:dyDescent="0.15"/>
    <row r="346" spans="2:44" s="1" customFormat="1" ht="9.75" customHeight="1" x14ac:dyDescent="0.15">
      <c r="B346" s="52"/>
      <c r="C346" s="52"/>
      <c r="D346" s="52"/>
      <c r="E346" s="52" t="s">
        <v>1129</v>
      </c>
      <c r="F346" s="52"/>
      <c r="G346" s="52"/>
      <c r="H346" s="52"/>
      <c r="I346" s="52"/>
      <c r="J346" s="52"/>
      <c r="K346" s="52"/>
      <c r="L346" s="52"/>
      <c r="M346" s="52"/>
      <c r="N346" s="52"/>
      <c r="O346" s="52"/>
      <c r="P346" s="52" t="s">
        <v>1127</v>
      </c>
      <c r="Q346" s="52"/>
      <c r="R346" s="52"/>
      <c r="S346" s="52"/>
      <c r="T346" s="52"/>
      <c r="U346" s="52"/>
      <c r="V346" s="52"/>
      <c r="W346" s="52"/>
      <c r="X346" s="52"/>
      <c r="Y346" s="52"/>
      <c r="Z346" s="52" t="s">
        <v>1131</v>
      </c>
      <c r="AA346" s="52"/>
      <c r="AB346" s="52"/>
      <c r="AC346" s="52"/>
      <c r="AD346" s="52"/>
      <c r="AE346" s="52"/>
      <c r="AF346" s="52"/>
      <c r="AG346" s="52"/>
      <c r="AH346" s="52"/>
      <c r="AI346" s="52" t="s">
        <v>1127</v>
      </c>
      <c r="AJ346" s="52"/>
      <c r="AK346" s="52"/>
      <c r="AL346" s="52"/>
      <c r="AM346" s="52"/>
      <c r="AN346" s="52"/>
      <c r="AO346" s="52"/>
      <c r="AP346" s="52"/>
      <c r="AQ346" s="52"/>
    </row>
    <row r="347" spans="2:44" s="1" customFormat="1" ht="9.75" customHeight="1" x14ac:dyDescent="0.15">
      <c r="B347" s="57" t="s">
        <v>796</v>
      </c>
      <c r="C347" s="57"/>
      <c r="D347" s="57"/>
      <c r="E347" s="86">
        <v>39776069220.6502</v>
      </c>
      <c r="F347" s="86"/>
      <c r="G347" s="86"/>
      <c r="H347" s="86"/>
      <c r="I347" s="86"/>
      <c r="J347" s="86"/>
      <c r="K347" s="86"/>
      <c r="L347" s="86"/>
      <c r="M347" s="86"/>
      <c r="N347" s="86"/>
      <c r="O347" s="86"/>
      <c r="P347" s="59">
        <v>0.81266812565424795</v>
      </c>
      <c r="Q347" s="59"/>
      <c r="R347" s="59"/>
      <c r="S347" s="59"/>
      <c r="T347" s="59"/>
      <c r="U347" s="59"/>
      <c r="V347" s="59"/>
      <c r="W347" s="59"/>
      <c r="X347" s="59"/>
      <c r="Y347" s="59"/>
      <c r="Z347" s="61">
        <v>104848</v>
      </c>
      <c r="AA347" s="61"/>
      <c r="AB347" s="61"/>
      <c r="AC347" s="61"/>
      <c r="AD347" s="61"/>
      <c r="AE347" s="61"/>
      <c r="AF347" s="61"/>
      <c r="AG347" s="61"/>
      <c r="AH347" s="61"/>
      <c r="AI347" s="59">
        <v>0.79885407777642303</v>
      </c>
      <c r="AJ347" s="59"/>
      <c r="AK347" s="59"/>
      <c r="AL347" s="59"/>
      <c r="AM347" s="59"/>
      <c r="AN347" s="59"/>
      <c r="AO347" s="59"/>
      <c r="AP347" s="59"/>
      <c r="AQ347" s="59"/>
    </row>
    <row r="348" spans="2:44" s="1" customFormat="1" ht="9.75" customHeight="1" x14ac:dyDescent="0.15">
      <c r="B348" s="57" t="s">
        <v>806</v>
      </c>
      <c r="C348" s="57"/>
      <c r="D348" s="57"/>
      <c r="E348" s="86">
        <v>9168965000.5800591</v>
      </c>
      <c r="F348" s="86"/>
      <c r="G348" s="86"/>
      <c r="H348" s="86"/>
      <c r="I348" s="86"/>
      <c r="J348" s="86"/>
      <c r="K348" s="86"/>
      <c r="L348" s="86"/>
      <c r="M348" s="86"/>
      <c r="N348" s="86"/>
      <c r="O348" s="86"/>
      <c r="P348" s="59">
        <v>0.18733187434575199</v>
      </c>
      <c r="Q348" s="59"/>
      <c r="R348" s="59"/>
      <c r="S348" s="59"/>
      <c r="T348" s="59"/>
      <c r="U348" s="59"/>
      <c r="V348" s="59"/>
      <c r="W348" s="59"/>
      <c r="X348" s="59"/>
      <c r="Y348" s="59"/>
      <c r="Z348" s="61">
        <v>26400</v>
      </c>
      <c r="AA348" s="61"/>
      <c r="AB348" s="61"/>
      <c r="AC348" s="61"/>
      <c r="AD348" s="61"/>
      <c r="AE348" s="61"/>
      <c r="AF348" s="61"/>
      <c r="AG348" s="61"/>
      <c r="AH348" s="61"/>
      <c r="AI348" s="59">
        <v>0.201145922223577</v>
      </c>
      <c r="AJ348" s="59"/>
      <c r="AK348" s="59"/>
      <c r="AL348" s="59"/>
      <c r="AM348" s="59"/>
      <c r="AN348" s="59"/>
      <c r="AO348" s="59"/>
      <c r="AP348" s="59"/>
      <c r="AQ348" s="59"/>
    </row>
    <row r="349" spans="2:44" s="1" customFormat="1" ht="7.65" customHeight="1" x14ac:dyDescent="0.15">
      <c r="B349" s="88"/>
      <c r="C349" s="88"/>
      <c r="D349" s="88"/>
      <c r="E349" s="84">
        <v>48945034221.230301</v>
      </c>
      <c r="F349" s="84"/>
      <c r="G349" s="84"/>
      <c r="H349" s="84"/>
      <c r="I349" s="84"/>
      <c r="J349" s="84"/>
      <c r="K349" s="84"/>
      <c r="L349" s="84"/>
      <c r="M349" s="84"/>
      <c r="N349" s="84"/>
      <c r="O349" s="84"/>
      <c r="P349" s="82">
        <v>1</v>
      </c>
      <c r="Q349" s="82"/>
      <c r="R349" s="82"/>
      <c r="S349" s="82"/>
      <c r="T349" s="82"/>
      <c r="U349" s="82"/>
      <c r="V349" s="82"/>
      <c r="W349" s="82"/>
      <c r="X349" s="82"/>
      <c r="Y349" s="82"/>
      <c r="Z349" s="83">
        <v>131248</v>
      </c>
      <c r="AA349" s="83"/>
      <c r="AB349" s="83"/>
      <c r="AC349" s="83"/>
      <c r="AD349" s="83"/>
      <c r="AE349" s="83"/>
      <c r="AF349" s="83"/>
      <c r="AG349" s="83"/>
      <c r="AH349" s="83"/>
      <c r="AI349" s="82">
        <v>1</v>
      </c>
      <c r="AJ349" s="82"/>
      <c r="AK349" s="82"/>
      <c r="AL349" s="82"/>
      <c r="AM349" s="82"/>
      <c r="AN349" s="82"/>
      <c r="AO349" s="82"/>
      <c r="AP349" s="82"/>
      <c r="AQ349" s="82"/>
    </row>
    <row r="350" spans="2:44" s="1" customFormat="1" ht="7.2" customHeight="1" x14ac:dyDescent="0.15"/>
    <row r="351" spans="2:44" s="1" customFormat="1" ht="15.3" customHeight="1" x14ac:dyDescent="0.15">
      <c r="B351" s="54" t="s">
        <v>1130</v>
      </c>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54"/>
      <c r="AD351" s="54"/>
      <c r="AE351" s="54"/>
      <c r="AF351" s="54"/>
      <c r="AG351" s="54"/>
      <c r="AH351" s="54"/>
      <c r="AI351" s="54"/>
      <c r="AJ351" s="54"/>
      <c r="AK351" s="54"/>
      <c r="AL351" s="54"/>
      <c r="AM351" s="54"/>
      <c r="AN351" s="54"/>
      <c r="AO351" s="54"/>
      <c r="AP351" s="54"/>
      <c r="AQ351" s="54"/>
      <c r="AR351" s="54"/>
    </row>
    <row r="352" spans="2:44" s="1" customFormat="1" ht="7.2" customHeight="1" x14ac:dyDescent="0.15"/>
    <row r="353" spans="2:43" s="1" customFormat="1" ht="11.85" customHeight="1" x14ac:dyDescent="0.15">
      <c r="B353" s="85"/>
      <c r="C353" s="85"/>
      <c r="D353" s="85"/>
      <c r="E353" s="52" t="s">
        <v>1129</v>
      </c>
      <c r="F353" s="52"/>
      <c r="G353" s="52"/>
      <c r="H353" s="52"/>
      <c r="I353" s="52"/>
      <c r="J353" s="52"/>
      <c r="K353" s="52"/>
      <c r="L353" s="52"/>
      <c r="M353" s="52"/>
      <c r="N353" s="52"/>
      <c r="O353" s="52"/>
      <c r="P353" s="52" t="s">
        <v>1127</v>
      </c>
      <c r="Q353" s="52"/>
      <c r="R353" s="52"/>
      <c r="S353" s="52"/>
      <c r="T353" s="52"/>
      <c r="U353" s="52"/>
      <c r="V353" s="52"/>
      <c r="W353" s="52"/>
      <c r="X353" s="52"/>
      <c r="Y353" s="52"/>
      <c r="Z353" s="52" t="s">
        <v>1128</v>
      </c>
      <c r="AA353" s="52"/>
      <c r="AB353" s="52"/>
      <c r="AC353" s="52"/>
      <c r="AD353" s="52"/>
      <c r="AE353" s="52"/>
      <c r="AF353" s="52"/>
      <c r="AG353" s="52"/>
      <c r="AH353" s="52"/>
      <c r="AI353" s="52" t="s">
        <v>1127</v>
      </c>
      <c r="AJ353" s="52"/>
      <c r="AK353" s="52"/>
      <c r="AL353" s="52"/>
      <c r="AM353" s="52"/>
      <c r="AN353" s="52"/>
      <c r="AO353" s="52"/>
      <c r="AP353" s="52"/>
      <c r="AQ353" s="52"/>
    </row>
    <row r="354" spans="2:43" s="1" customFormat="1" ht="9.75" customHeight="1" x14ac:dyDescent="0.15">
      <c r="B354" s="87" t="s">
        <v>1126</v>
      </c>
      <c r="C354" s="87"/>
      <c r="D354" s="87"/>
      <c r="E354" s="86">
        <v>13792420673.5697</v>
      </c>
      <c r="F354" s="86"/>
      <c r="G354" s="86"/>
      <c r="H354" s="86"/>
      <c r="I354" s="86"/>
      <c r="J354" s="86"/>
      <c r="K354" s="86"/>
      <c r="L354" s="86"/>
      <c r="M354" s="86"/>
      <c r="N354" s="86"/>
      <c r="O354" s="86"/>
      <c r="P354" s="59">
        <v>0.91106146614046501</v>
      </c>
      <c r="Q354" s="59"/>
      <c r="R354" s="59"/>
      <c r="S354" s="59"/>
      <c r="T354" s="59"/>
      <c r="U354" s="59"/>
      <c r="V354" s="59"/>
      <c r="W354" s="59"/>
      <c r="X354" s="59"/>
      <c r="Y354" s="59"/>
      <c r="Z354" s="61">
        <v>212464</v>
      </c>
      <c r="AA354" s="61"/>
      <c r="AB354" s="61"/>
      <c r="AC354" s="61"/>
      <c r="AD354" s="61"/>
      <c r="AE354" s="61"/>
      <c r="AF354" s="61"/>
      <c r="AG354" s="61"/>
      <c r="AH354" s="61"/>
      <c r="AI354" s="59">
        <v>0.92305018768246905</v>
      </c>
      <c r="AJ354" s="59"/>
      <c r="AK354" s="59"/>
      <c r="AL354" s="59"/>
      <c r="AM354" s="59"/>
      <c r="AN354" s="59"/>
      <c r="AO354" s="59"/>
      <c r="AP354" s="59"/>
      <c r="AQ354" s="59"/>
    </row>
    <row r="355" spans="2:43" s="1" customFormat="1" ht="9.75" customHeight="1" x14ac:dyDescent="0.15">
      <c r="B355" s="87" t="s">
        <v>1125</v>
      </c>
      <c r="C355" s="87"/>
      <c r="D355" s="87"/>
      <c r="E355" s="86">
        <v>1344946257.52</v>
      </c>
      <c r="F355" s="86"/>
      <c r="G355" s="86"/>
      <c r="H355" s="86"/>
      <c r="I355" s="86"/>
      <c r="J355" s="86"/>
      <c r="K355" s="86"/>
      <c r="L355" s="86"/>
      <c r="M355" s="86"/>
      <c r="N355" s="86"/>
      <c r="O355" s="86"/>
      <c r="P355" s="59">
        <v>8.8840729140780603E-2</v>
      </c>
      <c r="Q355" s="59"/>
      <c r="R355" s="59"/>
      <c r="S355" s="59"/>
      <c r="T355" s="59"/>
      <c r="U355" s="59"/>
      <c r="V355" s="59"/>
      <c r="W355" s="59"/>
      <c r="X355" s="59"/>
      <c r="Y355" s="59"/>
      <c r="Z355" s="61">
        <v>16878</v>
      </c>
      <c r="AA355" s="61"/>
      <c r="AB355" s="61"/>
      <c r="AC355" s="61"/>
      <c r="AD355" s="61"/>
      <c r="AE355" s="61"/>
      <c r="AF355" s="61"/>
      <c r="AG355" s="61"/>
      <c r="AH355" s="61"/>
      <c r="AI355" s="59">
        <v>7.3326497984151306E-2</v>
      </c>
      <c r="AJ355" s="59"/>
      <c r="AK355" s="59"/>
      <c r="AL355" s="59"/>
      <c r="AM355" s="59"/>
      <c r="AN355" s="59"/>
      <c r="AO355" s="59"/>
      <c r="AP355" s="59"/>
      <c r="AQ355" s="59"/>
    </row>
    <row r="356" spans="2:43" s="1" customFormat="1" ht="9.75" customHeight="1" x14ac:dyDescent="0.15">
      <c r="B356" s="87" t="s">
        <v>1124</v>
      </c>
      <c r="C356" s="87"/>
      <c r="D356" s="87"/>
      <c r="E356" s="86">
        <v>1480650.73</v>
      </c>
      <c r="F356" s="86"/>
      <c r="G356" s="86"/>
      <c r="H356" s="86"/>
      <c r="I356" s="86"/>
      <c r="J356" s="86"/>
      <c r="K356" s="86"/>
      <c r="L356" s="86"/>
      <c r="M356" s="86"/>
      <c r="N356" s="86"/>
      <c r="O356" s="86"/>
      <c r="P356" s="59">
        <v>9.78047187540299E-5</v>
      </c>
      <c r="Q356" s="59"/>
      <c r="R356" s="59"/>
      <c r="S356" s="59"/>
      <c r="T356" s="59"/>
      <c r="U356" s="59"/>
      <c r="V356" s="59"/>
      <c r="W356" s="59"/>
      <c r="X356" s="59"/>
      <c r="Y356" s="59"/>
      <c r="Z356" s="61">
        <v>19</v>
      </c>
      <c r="AA356" s="61"/>
      <c r="AB356" s="61"/>
      <c r="AC356" s="61"/>
      <c r="AD356" s="61"/>
      <c r="AE356" s="61"/>
      <c r="AF356" s="61"/>
      <c r="AG356" s="61"/>
      <c r="AH356" s="61"/>
      <c r="AI356" s="59">
        <v>8.25455303767552E-5</v>
      </c>
      <c r="AJ356" s="59"/>
      <c r="AK356" s="59"/>
      <c r="AL356" s="59"/>
      <c r="AM356" s="59"/>
      <c r="AN356" s="59"/>
      <c r="AO356" s="59"/>
      <c r="AP356" s="59"/>
      <c r="AQ356" s="59"/>
    </row>
    <row r="357" spans="2:43" s="1" customFormat="1" ht="9.75" customHeight="1" x14ac:dyDescent="0.15">
      <c r="B357" s="87" t="s">
        <v>806</v>
      </c>
      <c r="C357" s="87"/>
      <c r="D357" s="87"/>
      <c r="E357" s="86">
        <v>0</v>
      </c>
      <c r="F357" s="86"/>
      <c r="G357" s="86"/>
      <c r="H357" s="86"/>
      <c r="I357" s="86"/>
      <c r="J357" s="86"/>
      <c r="K357" s="86"/>
      <c r="L357" s="86"/>
      <c r="M357" s="86"/>
      <c r="N357" s="86"/>
      <c r="O357" s="86"/>
      <c r="P357" s="59">
        <v>0</v>
      </c>
      <c r="Q357" s="59"/>
      <c r="R357" s="59"/>
      <c r="S357" s="59"/>
      <c r="T357" s="59"/>
      <c r="U357" s="59"/>
      <c r="V357" s="59"/>
      <c r="W357" s="59"/>
      <c r="X357" s="59"/>
      <c r="Y357" s="59"/>
      <c r="Z357" s="61">
        <v>815</v>
      </c>
      <c r="AA357" s="61"/>
      <c r="AB357" s="61"/>
      <c r="AC357" s="61"/>
      <c r="AD357" s="61"/>
      <c r="AE357" s="61"/>
      <c r="AF357" s="61"/>
      <c r="AG357" s="61"/>
      <c r="AH357" s="61"/>
      <c r="AI357" s="59">
        <v>3.5407688030029199E-3</v>
      </c>
      <c r="AJ357" s="59"/>
      <c r="AK357" s="59"/>
      <c r="AL357" s="59"/>
      <c r="AM357" s="59"/>
      <c r="AN357" s="59"/>
      <c r="AO357" s="59"/>
      <c r="AP357" s="59"/>
      <c r="AQ357" s="59"/>
    </row>
    <row r="358" spans="2:43" s="1" customFormat="1" ht="10.65" customHeight="1" x14ac:dyDescent="0.15">
      <c r="B358" s="85"/>
      <c r="C358" s="85"/>
      <c r="D358" s="85"/>
      <c r="E358" s="84">
        <v>15138847581.8197</v>
      </c>
      <c r="F358" s="84"/>
      <c r="G358" s="84"/>
      <c r="H358" s="84"/>
      <c r="I358" s="84"/>
      <c r="J358" s="84"/>
      <c r="K358" s="84"/>
      <c r="L358" s="84"/>
      <c r="M358" s="84"/>
      <c r="N358" s="84"/>
      <c r="O358" s="84"/>
      <c r="P358" s="82">
        <v>1</v>
      </c>
      <c r="Q358" s="82"/>
      <c r="R358" s="82"/>
      <c r="S358" s="82"/>
      <c r="T358" s="82"/>
      <c r="U358" s="82"/>
      <c r="V358" s="82"/>
      <c r="W358" s="82"/>
      <c r="X358" s="82"/>
      <c r="Y358" s="82"/>
      <c r="Z358" s="83">
        <v>230176</v>
      </c>
      <c r="AA358" s="83"/>
      <c r="AB358" s="83"/>
      <c r="AC358" s="83"/>
      <c r="AD358" s="83"/>
      <c r="AE358" s="83"/>
      <c r="AF358" s="83"/>
      <c r="AG358" s="83"/>
      <c r="AH358" s="83"/>
      <c r="AI358" s="82">
        <v>1</v>
      </c>
      <c r="AJ358" s="82"/>
      <c r="AK358" s="82"/>
      <c r="AL358" s="82"/>
      <c r="AM358" s="82"/>
      <c r="AN358" s="82"/>
      <c r="AO358" s="82"/>
      <c r="AP358" s="82"/>
      <c r="AQ358" s="82"/>
    </row>
    <row r="359" spans="2:43" s="1" customFormat="1" ht="22.95" customHeight="1" x14ac:dyDescent="0.15"/>
  </sheetData>
  <mergeCells count="1454">
    <mergeCell ref="R232:AA232"/>
    <mergeCell ref="R233:AA233"/>
    <mergeCell ref="R234:AA234"/>
    <mergeCell ref="R235:AA235"/>
    <mergeCell ref="AB230:AJ230"/>
    <mergeCell ref="AB231:AJ231"/>
    <mergeCell ref="AB232:AJ232"/>
    <mergeCell ref="AB233:AJ233"/>
    <mergeCell ref="AB234:AJ234"/>
    <mergeCell ref="AB235:AJ235"/>
    <mergeCell ref="AB224:AJ224"/>
    <mergeCell ref="AB225:AJ225"/>
    <mergeCell ref="AB226:AJ226"/>
    <mergeCell ref="AB227:AJ227"/>
    <mergeCell ref="AB228:AJ228"/>
    <mergeCell ref="AB229:AJ229"/>
    <mergeCell ref="AA239:AI239"/>
    <mergeCell ref="AA240:AI240"/>
    <mergeCell ref="AA241:AI241"/>
    <mergeCell ref="AA242:AI242"/>
    <mergeCell ref="AB218:AJ218"/>
    <mergeCell ref="AB219:AJ219"/>
    <mergeCell ref="AB220:AJ220"/>
    <mergeCell ref="AB221:AJ221"/>
    <mergeCell ref="AB222:AJ222"/>
    <mergeCell ref="AB223:AJ223"/>
    <mergeCell ref="T200:AC200"/>
    <mergeCell ref="T201:AC201"/>
    <mergeCell ref="T202:AC202"/>
    <mergeCell ref="T203:AC203"/>
    <mergeCell ref="T204:AC204"/>
    <mergeCell ref="T205:AC205"/>
    <mergeCell ref="AD198:AL198"/>
    <mergeCell ref="AD199:AL199"/>
    <mergeCell ref="AD200:AL200"/>
    <mergeCell ref="AD201:AL201"/>
    <mergeCell ref="AD202:AL202"/>
    <mergeCell ref="AD203:AL203"/>
    <mergeCell ref="AD192:AL192"/>
    <mergeCell ref="AD193:AL193"/>
    <mergeCell ref="AD194:AL194"/>
    <mergeCell ref="AD195:AL195"/>
    <mergeCell ref="AD196:AL196"/>
    <mergeCell ref="AD197:AL197"/>
    <mergeCell ref="AC210:AJ210"/>
    <mergeCell ref="AC211:AJ211"/>
    <mergeCell ref="AC212:AJ212"/>
    <mergeCell ref="AC213:AJ213"/>
    <mergeCell ref="AC214:AJ214"/>
    <mergeCell ref="AD187:AL187"/>
    <mergeCell ref="AD188:AL188"/>
    <mergeCell ref="AD189:AL189"/>
    <mergeCell ref="AD190:AL190"/>
    <mergeCell ref="AD191:AL191"/>
    <mergeCell ref="AE154:AH154"/>
    <mergeCell ref="AE155:AH155"/>
    <mergeCell ref="AE156:AH156"/>
    <mergeCell ref="AE157:AH157"/>
    <mergeCell ref="AE158:AH158"/>
    <mergeCell ref="AE159:AH159"/>
    <mergeCell ref="AE177:AI177"/>
    <mergeCell ref="AE178:AI178"/>
    <mergeCell ref="AE179:AI179"/>
    <mergeCell ref="AE143:AH143"/>
    <mergeCell ref="AE144:AH144"/>
    <mergeCell ref="AE145:AH145"/>
    <mergeCell ref="AE146:AH146"/>
    <mergeCell ref="AE147:AH147"/>
    <mergeCell ref="AE148:AH148"/>
    <mergeCell ref="AE149:AH149"/>
    <mergeCell ref="AE168:AH168"/>
    <mergeCell ref="AE169:AH169"/>
    <mergeCell ref="AE170:AH170"/>
    <mergeCell ref="AE171:AH171"/>
    <mergeCell ref="AE172:AH172"/>
    <mergeCell ref="AE173:AH173"/>
    <mergeCell ref="AE162:AH162"/>
    <mergeCell ref="AE163:AH163"/>
    <mergeCell ref="AE164:AH164"/>
    <mergeCell ref="AE165:AH165"/>
    <mergeCell ref="AE166:AH166"/>
    <mergeCell ref="AE167:AH167"/>
    <mergeCell ref="AF124:AJ124"/>
    <mergeCell ref="AF125:AJ125"/>
    <mergeCell ref="AF126:AJ126"/>
    <mergeCell ref="AF127:AJ127"/>
    <mergeCell ref="AE160:AH160"/>
    <mergeCell ref="AE161:AH161"/>
    <mergeCell ref="AE150:AH150"/>
    <mergeCell ref="AE151:AH151"/>
    <mergeCell ref="AE152:AH152"/>
    <mergeCell ref="AE153:AH153"/>
    <mergeCell ref="AF118:AJ118"/>
    <mergeCell ref="AF119:AJ119"/>
    <mergeCell ref="AF120:AJ120"/>
    <mergeCell ref="AF121:AJ121"/>
    <mergeCell ref="AF122:AJ122"/>
    <mergeCell ref="AF123:AJ123"/>
    <mergeCell ref="AF112:AJ112"/>
    <mergeCell ref="AF113:AJ113"/>
    <mergeCell ref="AF114:AJ114"/>
    <mergeCell ref="AF115:AJ115"/>
    <mergeCell ref="AF116:AJ116"/>
    <mergeCell ref="AF117:AJ117"/>
    <mergeCell ref="AF106:AJ106"/>
    <mergeCell ref="AF107:AJ107"/>
    <mergeCell ref="AF108:AJ108"/>
    <mergeCell ref="AF109:AJ109"/>
    <mergeCell ref="AF110:AJ110"/>
    <mergeCell ref="AF111:AJ111"/>
    <mergeCell ref="AE180:AI180"/>
    <mergeCell ref="AE181:AI181"/>
    <mergeCell ref="AE182:AI182"/>
    <mergeCell ref="AE183:AI183"/>
    <mergeCell ref="AF100:AJ100"/>
    <mergeCell ref="AF101:AJ101"/>
    <mergeCell ref="AF102:AJ102"/>
    <mergeCell ref="AF103:AJ103"/>
    <mergeCell ref="AF104:AJ104"/>
    <mergeCell ref="AF105:AJ105"/>
    <mergeCell ref="AF30:AM30"/>
    <mergeCell ref="AF31:AM31"/>
    <mergeCell ref="AF32:AM32"/>
    <mergeCell ref="AF33:AM33"/>
    <mergeCell ref="AF34:AM34"/>
    <mergeCell ref="AF35:AM35"/>
    <mergeCell ref="AF139:AJ139"/>
    <mergeCell ref="AF14:AN14"/>
    <mergeCell ref="AF15:AN15"/>
    <mergeCell ref="AF16:AN16"/>
    <mergeCell ref="AF17:AN17"/>
    <mergeCell ref="AF18:AN18"/>
    <mergeCell ref="AF19:AN19"/>
    <mergeCell ref="AF20:AN20"/>
    <mergeCell ref="AF21:AN21"/>
    <mergeCell ref="AF22:AN22"/>
    <mergeCell ref="AF133:AJ133"/>
    <mergeCell ref="AF134:AJ134"/>
    <mergeCell ref="AF135:AJ135"/>
    <mergeCell ref="AF136:AJ136"/>
    <mergeCell ref="AF137:AJ137"/>
    <mergeCell ref="AF138:AJ138"/>
    <mergeCell ref="AF128:AJ128"/>
    <mergeCell ref="AF129:AJ129"/>
    <mergeCell ref="AF13:AN13"/>
    <mergeCell ref="AF130:AJ130"/>
    <mergeCell ref="AF131:AJ131"/>
    <mergeCell ref="AF132:AJ132"/>
    <mergeCell ref="AF23:AN23"/>
    <mergeCell ref="AF24:AN24"/>
    <mergeCell ref="AF25:AN25"/>
    <mergeCell ref="AF26:AN26"/>
    <mergeCell ref="AF47:AM47"/>
    <mergeCell ref="AF48:AM48"/>
    <mergeCell ref="AF49:AM49"/>
    <mergeCell ref="AF50:AM50"/>
    <mergeCell ref="AF51:AM51"/>
    <mergeCell ref="AF52:AM52"/>
    <mergeCell ref="AF41:AM41"/>
    <mergeCell ref="AF42:AM42"/>
    <mergeCell ref="AF43:AM43"/>
    <mergeCell ref="AF44:AM44"/>
    <mergeCell ref="AF45:AM45"/>
    <mergeCell ref="AF46:AM46"/>
    <mergeCell ref="AF68:AJ68"/>
    <mergeCell ref="AF69:AJ69"/>
    <mergeCell ref="AF70:AJ70"/>
    <mergeCell ref="AF71:AJ71"/>
    <mergeCell ref="AF72:AJ72"/>
    <mergeCell ref="AF36:AM36"/>
    <mergeCell ref="AF37:AM37"/>
    <mergeCell ref="AF38:AM38"/>
    <mergeCell ref="AF39:AM39"/>
    <mergeCell ref="AF40:AM40"/>
    <mergeCell ref="AF59:AM59"/>
    <mergeCell ref="AF60:AM60"/>
    <mergeCell ref="AF64:AJ64"/>
    <mergeCell ref="AF65:AJ65"/>
    <mergeCell ref="AF66:AJ66"/>
    <mergeCell ref="AF67:AJ67"/>
    <mergeCell ref="AF53:AM53"/>
    <mergeCell ref="AF54:AM54"/>
    <mergeCell ref="AF55:AM55"/>
    <mergeCell ref="AF56:AM56"/>
    <mergeCell ref="AF57:AM57"/>
    <mergeCell ref="AF58:AM58"/>
    <mergeCell ref="AF84:AJ84"/>
    <mergeCell ref="AF85:AJ85"/>
    <mergeCell ref="AF86:AJ86"/>
    <mergeCell ref="AF87:AJ87"/>
    <mergeCell ref="AF88:AJ88"/>
    <mergeCell ref="AF89:AJ89"/>
    <mergeCell ref="AF78:AJ78"/>
    <mergeCell ref="AF79:AJ79"/>
    <mergeCell ref="AF80:AJ80"/>
    <mergeCell ref="AF81:AJ81"/>
    <mergeCell ref="AF82:AJ82"/>
    <mergeCell ref="AF83:AJ83"/>
    <mergeCell ref="AK107:AO107"/>
    <mergeCell ref="AK108:AO108"/>
    <mergeCell ref="AK109:AO109"/>
    <mergeCell ref="AK110:AO110"/>
    <mergeCell ref="AK111:AO111"/>
    <mergeCell ref="AF73:AJ73"/>
    <mergeCell ref="AF74:AJ74"/>
    <mergeCell ref="AF75:AJ75"/>
    <mergeCell ref="AF76:AJ76"/>
    <mergeCell ref="AF77:AJ77"/>
    <mergeCell ref="AK101:AO101"/>
    <mergeCell ref="AK102:AO102"/>
    <mergeCell ref="AK103:AO103"/>
    <mergeCell ref="AK104:AO104"/>
    <mergeCell ref="AK105:AO105"/>
    <mergeCell ref="AK106:AO106"/>
    <mergeCell ref="AG258:AO258"/>
    <mergeCell ref="AG259:AO259"/>
    <mergeCell ref="AG260:AO260"/>
    <mergeCell ref="AG261:AO261"/>
    <mergeCell ref="AG262:AO262"/>
    <mergeCell ref="AG263:AO263"/>
    <mergeCell ref="AF95:AJ95"/>
    <mergeCell ref="AF96:AJ96"/>
    <mergeCell ref="AG254:AO254"/>
    <mergeCell ref="AG255:AO255"/>
    <mergeCell ref="AG256:AO256"/>
    <mergeCell ref="AG257:AO257"/>
    <mergeCell ref="AI171:AP171"/>
    <mergeCell ref="AI172:AP172"/>
    <mergeCell ref="AI173:AP173"/>
    <mergeCell ref="AK100:AO100"/>
    <mergeCell ref="AG279:AO279"/>
    <mergeCell ref="AG280:AO280"/>
    <mergeCell ref="AG281:AO281"/>
    <mergeCell ref="AG282:AO282"/>
    <mergeCell ref="AG283:AO283"/>
    <mergeCell ref="AF90:AJ90"/>
    <mergeCell ref="AF91:AJ91"/>
    <mergeCell ref="AF92:AJ92"/>
    <mergeCell ref="AF93:AJ93"/>
    <mergeCell ref="AF94:AJ94"/>
    <mergeCell ref="AG273:AO273"/>
    <mergeCell ref="AG274:AO274"/>
    <mergeCell ref="AG275:AO275"/>
    <mergeCell ref="AG276:AO276"/>
    <mergeCell ref="AG277:AO277"/>
    <mergeCell ref="AG278:AO278"/>
    <mergeCell ref="AG264:AO264"/>
    <mergeCell ref="AG265:AO265"/>
    <mergeCell ref="AG266:AO266"/>
    <mergeCell ref="AG267:AO267"/>
    <mergeCell ref="AG268:AO268"/>
    <mergeCell ref="AG272:AO272"/>
    <mergeCell ref="AH297:AO297"/>
    <mergeCell ref="AH298:AO298"/>
    <mergeCell ref="Y292:AG292"/>
    <mergeCell ref="Y293:AG293"/>
    <mergeCell ref="Y294:AG294"/>
    <mergeCell ref="Y295:AG295"/>
    <mergeCell ref="Y296:AG296"/>
    <mergeCell ref="Y297:AG297"/>
    <mergeCell ref="Y298:AG298"/>
    <mergeCell ref="AH291:AO291"/>
    <mergeCell ref="AH292:AO292"/>
    <mergeCell ref="AH293:AO293"/>
    <mergeCell ref="AH294:AO294"/>
    <mergeCell ref="AH295:AO295"/>
    <mergeCell ref="AH296:AO296"/>
    <mergeCell ref="AH318:AO318"/>
    <mergeCell ref="AG284:AO284"/>
    <mergeCell ref="AG285:AO285"/>
    <mergeCell ref="AG286:AO286"/>
    <mergeCell ref="AH246:AO246"/>
    <mergeCell ref="AH247:AO247"/>
    <mergeCell ref="AH248:AO248"/>
    <mergeCell ref="AH249:AO249"/>
    <mergeCell ref="AH250:AO250"/>
    <mergeCell ref="AH290:AO290"/>
    <mergeCell ref="AH312:AO312"/>
    <mergeCell ref="AH313:AO313"/>
    <mergeCell ref="AH314:AO314"/>
    <mergeCell ref="AH315:AO315"/>
    <mergeCell ref="AH316:AO316"/>
    <mergeCell ref="AH317:AO317"/>
    <mergeCell ref="AH335:AP335"/>
    <mergeCell ref="AH336:AP336"/>
    <mergeCell ref="AH337:AP337"/>
    <mergeCell ref="AH338:AP338"/>
    <mergeCell ref="AH299:AO299"/>
    <mergeCell ref="AH300:AO300"/>
    <mergeCell ref="AH301:AO301"/>
    <mergeCell ref="AH302:AO302"/>
    <mergeCell ref="AH303:AO303"/>
    <mergeCell ref="AH304:AO304"/>
    <mergeCell ref="AH326:AO326"/>
    <mergeCell ref="AH327:AO327"/>
    <mergeCell ref="AH328:AO328"/>
    <mergeCell ref="AH332:AP332"/>
    <mergeCell ref="AH333:AP333"/>
    <mergeCell ref="AH334:AP334"/>
    <mergeCell ref="AI168:AP168"/>
    <mergeCell ref="AI169:AP169"/>
    <mergeCell ref="AI170:AP170"/>
    <mergeCell ref="AH319:AO319"/>
    <mergeCell ref="AH320:AO320"/>
    <mergeCell ref="AH321:AO321"/>
    <mergeCell ref="AH305:AO305"/>
    <mergeCell ref="AH309:AO309"/>
    <mergeCell ref="AH310:AO310"/>
    <mergeCell ref="AH311:AO311"/>
    <mergeCell ref="AI162:AP162"/>
    <mergeCell ref="AI163:AP163"/>
    <mergeCell ref="AI164:AP164"/>
    <mergeCell ref="AI165:AP165"/>
    <mergeCell ref="AI166:AP166"/>
    <mergeCell ref="AI167:AP167"/>
    <mergeCell ref="AI156:AP156"/>
    <mergeCell ref="AI157:AP157"/>
    <mergeCell ref="AI158:AP158"/>
    <mergeCell ref="AI159:AP159"/>
    <mergeCell ref="AI160:AP160"/>
    <mergeCell ref="AI161:AP161"/>
    <mergeCell ref="AI150:AP150"/>
    <mergeCell ref="AI151:AP151"/>
    <mergeCell ref="AI152:AP152"/>
    <mergeCell ref="AI153:AP153"/>
    <mergeCell ref="AI154:AP154"/>
    <mergeCell ref="AI155:AP155"/>
    <mergeCell ref="AI144:AP144"/>
    <mergeCell ref="AI145:AP145"/>
    <mergeCell ref="AI146:AP146"/>
    <mergeCell ref="AI147:AP147"/>
    <mergeCell ref="AI148:AP148"/>
    <mergeCell ref="AI149:AP149"/>
    <mergeCell ref="AK225:AP225"/>
    <mergeCell ref="AK226:AP226"/>
    <mergeCell ref="AK227:AP227"/>
    <mergeCell ref="AK228:AP228"/>
    <mergeCell ref="AK229:AP229"/>
    <mergeCell ref="AH339:AP339"/>
    <mergeCell ref="AH322:AO322"/>
    <mergeCell ref="AH323:AO323"/>
    <mergeCell ref="AH324:AO324"/>
    <mergeCell ref="AH325:AO325"/>
    <mergeCell ref="AK219:AP219"/>
    <mergeCell ref="AK220:AP220"/>
    <mergeCell ref="AK221:AP221"/>
    <mergeCell ref="AK222:AP222"/>
    <mergeCell ref="AK223:AP223"/>
    <mergeCell ref="AK224:AP224"/>
    <mergeCell ref="AI356:AQ356"/>
    <mergeCell ref="AI357:AQ357"/>
    <mergeCell ref="AI358:AQ358"/>
    <mergeCell ref="AJ177:AP177"/>
    <mergeCell ref="AJ178:AP178"/>
    <mergeCell ref="AJ179:AP179"/>
    <mergeCell ref="AJ180:AP180"/>
    <mergeCell ref="AJ181:AP181"/>
    <mergeCell ref="AJ182:AP182"/>
    <mergeCell ref="AJ183:AP183"/>
    <mergeCell ref="AK128:AO128"/>
    <mergeCell ref="AI346:AQ346"/>
    <mergeCell ref="AI347:AQ347"/>
    <mergeCell ref="AI348:AQ348"/>
    <mergeCell ref="AI349:AQ349"/>
    <mergeCell ref="AI353:AQ353"/>
    <mergeCell ref="AJ239:AP239"/>
    <mergeCell ref="AJ240:AP240"/>
    <mergeCell ref="AJ241:AP241"/>
    <mergeCell ref="AJ242:AP242"/>
    <mergeCell ref="AK122:AO122"/>
    <mergeCell ref="AK123:AO123"/>
    <mergeCell ref="AK124:AO124"/>
    <mergeCell ref="AK125:AO125"/>
    <mergeCell ref="AK126:AO126"/>
    <mergeCell ref="AK127:AO127"/>
    <mergeCell ref="AK116:AO116"/>
    <mergeCell ref="AK117:AO117"/>
    <mergeCell ref="AK118:AO118"/>
    <mergeCell ref="AK119:AO119"/>
    <mergeCell ref="AK120:AO120"/>
    <mergeCell ref="AK121:AO121"/>
    <mergeCell ref="AK213:AP213"/>
    <mergeCell ref="AK214:AP214"/>
    <mergeCell ref="AK218:AP218"/>
    <mergeCell ref="AM197:AP197"/>
    <mergeCell ref="AM198:AP198"/>
    <mergeCell ref="AM199:AP199"/>
    <mergeCell ref="AM200:AP200"/>
    <mergeCell ref="AM201:AP201"/>
    <mergeCell ref="AM202:AP202"/>
    <mergeCell ref="AM203:AP203"/>
    <mergeCell ref="AK137:AO137"/>
    <mergeCell ref="AK138:AO138"/>
    <mergeCell ref="AK139:AO139"/>
    <mergeCell ref="AK210:AP210"/>
    <mergeCell ref="AK211:AP211"/>
    <mergeCell ref="AK212:AP212"/>
    <mergeCell ref="AM204:AP204"/>
    <mergeCell ref="AM205:AP205"/>
    <mergeCell ref="AM206:AP206"/>
    <mergeCell ref="AI143:AP143"/>
    <mergeCell ref="AK131:AO131"/>
    <mergeCell ref="AK132:AO132"/>
    <mergeCell ref="AK133:AO133"/>
    <mergeCell ref="AK134:AO134"/>
    <mergeCell ref="AK135:AO135"/>
    <mergeCell ref="AK136:AO136"/>
    <mergeCell ref="AK86:AQ86"/>
    <mergeCell ref="AK87:AQ87"/>
    <mergeCell ref="AK88:AQ88"/>
    <mergeCell ref="AK89:AQ89"/>
    <mergeCell ref="AK129:AO129"/>
    <mergeCell ref="AK130:AO130"/>
    <mergeCell ref="AK112:AO112"/>
    <mergeCell ref="AK113:AO113"/>
    <mergeCell ref="AK114:AO114"/>
    <mergeCell ref="AK115:AO115"/>
    <mergeCell ref="AK80:AQ80"/>
    <mergeCell ref="AK81:AQ81"/>
    <mergeCell ref="AK82:AQ82"/>
    <mergeCell ref="AK83:AQ83"/>
    <mergeCell ref="AK84:AQ84"/>
    <mergeCell ref="AK85:AQ85"/>
    <mergeCell ref="AK74:AQ74"/>
    <mergeCell ref="AK75:AQ75"/>
    <mergeCell ref="AK76:AQ76"/>
    <mergeCell ref="AK77:AQ77"/>
    <mergeCell ref="AK78:AQ78"/>
    <mergeCell ref="AK79:AQ79"/>
    <mergeCell ref="AK68:AQ68"/>
    <mergeCell ref="AK69:AQ69"/>
    <mergeCell ref="AK70:AQ70"/>
    <mergeCell ref="AK71:AQ71"/>
    <mergeCell ref="AK72:AQ72"/>
    <mergeCell ref="AK73:AQ73"/>
    <mergeCell ref="AK230:AP230"/>
    <mergeCell ref="AK231:AP231"/>
    <mergeCell ref="AK232:AP232"/>
    <mergeCell ref="AK233:AP233"/>
    <mergeCell ref="AK234:AP234"/>
    <mergeCell ref="AK235:AP235"/>
    <mergeCell ref="B192:H192"/>
    <mergeCell ref="B193:H193"/>
    <mergeCell ref="B194:H194"/>
    <mergeCell ref="B195:H195"/>
    <mergeCell ref="B196:H196"/>
    <mergeCell ref="K151:S151"/>
    <mergeCell ref="K152:S152"/>
    <mergeCell ref="K153:S153"/>
    <mergeCell ref="K154:S154"/>
    <mergeCell ref="AM193:AP193"/>
    <mergeCell ref="AM194:AP194"/>
    <mergeCell ref="AM195:AP195"/>
    <mergeCell ref="AM196:AP196"/>
    <mergeCell ref="B185:AR185"/>
    <mergeCell ref="B187:H187"/>
    <mergeCell ref="B188:H188"/>
    <mergeCell ref="B189:H189"/>
    <mergeCell ref="B190:H190"/>
    <mergeCell ref="B191:H191"/>
    <mergeCell ref="AM187:AP187"/>
    <mergeCell ref="AM188:AP188"/>
    <mergeCell ref="AM189:AP189"/>
    <mergeCell ref="AM190:AP190"/>
    <mergeCell ref="AM191:AP191"/>
    <mergeCell ref="AM192:AP192"/>
    <mergeCell ref="AK91:AQ91"/>
    <mergeCell ref="AK92:AQ92"/>
    <mergeCell ref="AK93:AQ93"/>
    <mergeCell ref="AK94:AQ94"/>
    <mergeCell ref="AK95:AQ95"/>
    <mergeCell ref="AK96:AQ96"/>
    <mergeCell ref="AN42:AO42"/>
    <mergeCell ref="AN43:AO43"/>
    <mergeCell ref="AN44:AO44"/>
    <mergeCell ref="AN45:AO45"/>
    <mergeCell ref="AN46:AO46"/>
    <mergeCell ref="AK90:AQ90"/>
    <mergeCell ref="AK64:AQ64"/>
    <mergeCell ref="AK65:AQ65"/>
    <mergeCell ref="AK66:AQ66"/>
    <mergeCell ref="AK67:AQ67"/>
    <mergeCell ref="AN36:AO36"/>
    <mergeCell ref="AN37:AO37"/>
    <mergeCell ref="AN38:AO38"/>
    <mergeCell ref="AN39:AO39"/>
    <mergeCell ref="AN40:AO40"/>
    <mergeCell ref="AN41:AO41"/>
    <mergeCell ref="L92:U92"/>
    <mergeCell ref="L93:U93"/>
    <mergeCell ref="L94:U94"/>
    <mergeCell ref="L95:U95"/>
    <mergeCell ref="AN30:AO30"/>
    <mergeCell ref="AN31:AO31"/>
    <mergeCell ref="AN32:AO32"/>
    <mergeCell ref="AN33:AO33"/>
    <mergeCell ref="AN34:AO34"/>
    <mergeCell ref="AN35:AO35"/>
    <mergeCell ref="L86:U86"/>
    <mergeCell ref="L87:U87"/>
    <mergeCell ref="L88:U88"/>
    <mergeCell ref="L89:U89"/>
    <mergeCell ref="L90:U90"/>
    <mergeCell ref="L91:U91"/>
    <mergeCell ref="AN59:AO59"/>
    <mergeCell ref="AN60:AO60"/>
    <mergeCell ref="B1:L3"/>
    <mergeCell ref="B100:J100"/>
    <mergeCell ref="B101:J101"/>
    <mergeCell ref="B5:AR5"/>
    <mergeCell ref="B7:K9"/>
    <mergeCell ref="L83:U83"/>
    <mergeCell ref="L84:U84"/>
    <mergeCell ref="L85:U85"/>
    <mergeCell ref="AN53:AO53"/>
    <mergeCell ref="AN54:AO54"/>
    <mergeCell ref="AN55:AO55"/>
    <mergeCell ref="AN56:AO56"/>
    <mergeCell ref="AN57:AO57"/>
    <mergeCell ref="AN58:AO58"/>
    <mergeCell ref="L79:U79"/>
    <mergeCell ref="L80:U80"/>
    <mergeCell ref="L81:U81"/>
    <mergeCell ref="L82:U82"/>
    <mergeCell ref="AN47:AO47"/>
    <mergeCell ref="AN48:AO48"/>
    <mergeCell ref="AN49:AO49"/>
    <mergeCell ref="AN50:AO50"/>
    <mergeCell ref="AN51:AO51"/>
    <mergeCell ref="AN52:AO52"/>
    <mergeCell ref="L73:U73"/>
    <mergeCell ref="L74:U74"/>
    <mergeCell ref="L75:U75"/>
    <mergeCell ref="L76:U76"/>
    <mergeCell ref="L77:U77"/>
    <mergeCell ref="L78:U78"/>
    <mergeCell ref="B11:AR11"/>
    <mergeCell ref="B110:J110"/>
    <mergeCell ref="B111:J111"/>
    <mergeCell ref="B112:J112"/>
    <mergeCell ref="B113:J113"/>
    <mergeCell ref="B114:J114"/>
    <mergeCell ref="K13:U13"/>
    <mergeCell ref="L69:U69"/>
    <mergeCell ref="L70:U70"/>
    <mergeCell ref="L71:U71"/>
    <mergeCell ref="B132:J132"/>
    <mergeCell ref="B133:J133"/>
    <mergeCell ref="B102:J102"/>
    <mergeCell ref="B103:J103"/>
    <mergeCell ref="B104:J104"/>
    <mergeCell ref="B105:J105"/>
    <mergeCell ref="B106:J106"/>
    <mergeCell ref="B107:J107"/>
    <mergeCell ref="B108:J108"/>
    <mergeCell ref="B109:J109"/>
    <mergeCell ref="B127:J127"/>
    <mergeCell ref="B128:J128"/>
    <mergeCell ref="B129:J129"/>
    <mergeCell ref="B13:J13"/>
    <mergeCell ref="B130:J130"/>
    <mergeCell ref="B131:J131"/>
    <mergeCell ref="B115:J115"/>
    <mergeCell ref="B116:J116"/>
    <mergeCell ref="B117:J117"/>
    <mergeCell ref="B121:J121"/>
    <mergeCell ref="B122:J122"/>
    <mergeCell ref="B123:J123"/>
    <mergeCell ref="B124:J124"/>
    <mergeCell ref="B125:J125"/>
    <mergeCell ref="B126:J126"/>
    <mergeCell ref="K14:U14"/>
    <mergeCell ref="K143:S143"/>
    <mergeCell ref="K144:S144"/>
    <mergeCell ref="K145:S145"/>
    <mergeCell ref="K146:S146"/>
    <mergeCell ref="K147:S147"/>
    <mergeCell ref="K15:U15"/>
    <mergeCell ref="L67:U67"/>
    <mergeCell ref="L68:U68"/>
    <mergeCell ref="L72:U72"/>
    <mergeCell ref="B14:J14"/>
    <mergeCell ref="B141:AR141"/>
    <mergeCell ref="B143:J143"/>
    <mergeCell ref="B144:J144"/>
    <mergeCell ref="B145:J145"/>
    <mergeCell ref="B146:J146"/>
    <mergeCell ref="B15:J15"/>
    <mergeCell ref="K137:U137"/>
    <mergeCell ref="K138:U138"/>
    <mergeCell ref="K139:U139"/>
    <mergeCell ref="B166:J166"/>
    <mergeCell ref="B134:J134"/>
    <mergeCell ref="B135:J135"/>
    <mergeCell ref="B136:J136"/>
    <mergeCell ref="B137:J137"/>
    <mergeCell ref="B138:J138"/>
    <mergeCell ref="B139:J139"/>
    <mergeCell ref="B147:J147"/>
    <mergeCell ref="B148:J148"/>
    <mergeCell ref="B149:J149"/>
    <mergeCell ref="B160:J160"/>
    <mergeCell ref="B161:J161"/>
    <mergeCell ref="B162:J162"/>
    <mergeCell ref="B163:J163"/>
    <mergeCell ref="B164:J164"/>
    <mergeCell ref="B165:J165"/>
    <mergeCell ref="B155:J155"/>
    <mergeCell ref="B156:J156"/>
    <mergeCell ref="B157:J157"/>
    <mergeCell ref="B158:J158"/>
    <mergeCell ref="B159:J159"/>
    <mergeCell ref="B16:J16"/>
    <mergeCell ref="B150:J150"/>
    <mergeCell ref="B118:J118"/>
    <mergeCell ref="B119:J119"/>
    <mergeCell ref="B120:J120"/>
    <mergeCell ref="K135:U135"/>
    <mergeCell ref="K136:U136"/>
    <mergeCell ref="B151:J151"/>
    <mergeCell ref="B152:J152"/>
    <mergeCell ref="B153:J153"/>
    <mergeCell ref="B154:J154"/>
    <mergeCell ref="K148:S148"/>
    <mergeCell ref="K149:S149"/>
    <mergeCell ref="K150:S150"/>
    <mergeCell ref="B180:I180"/>
    <mergeCell ref="B181:I181"/>
    <mergeCell ref="B182:I182"/>
    <mergeCell ref="B183:I183"/>
    <mergeCell ref="B19:J19"/>
    <mergeCell ref="K123:U123"/>
    <mergeCell ref="K124:U124"/>
    <mergeCell ref="K125:U125"/>
    <mergeCell ref="K126:U126"/>
    <mergeCell ref="K127:U127"/>
    <mergeCell ref="B17:J17"/>
    <mergeCell ref="B170:J170"/>
    <mergeCell ref="B171:J171"/>
    <mergeCell ref="B172:J172"/>
    <mergeCell ref="B173:J173"/>
    <mergeCell ref="B175:AR175"/>
    <mergeCell ref="B18:J18"/>
    <mergeCell ref="K128:U128"/>
    <mergeCell ref="K129:U129"/>
    <mergeCell ref="K130:U130"/>
    <mergeCell ref="K120:U120"/>
    <mergeCell ref="K121:U121"/>
    <mergeCell ref="K122:U122"/>
    <mergeCell ref="B167:J167"/>
    <mergeCell ref="B168:J168"/>
    <mergeCell ref="B169:J169"/>
    <mergeCell ref="K131:U131"/>
    <mergeCell ref="K132:U132"/>
    <mergeCell ref="K133:U133"/>
    <mergeCell ref="K134:U134"/>
    <mergeCell ref="K114:U114"/>
    <mergeCell ref="K115:U115"/>
    <mergeCell ref="K116:U116"/>
    <mergeCell ref="K117:U117"/>
    <mergeCell ref="K118:U118"/>
    <mergeCell ref="K119:U119"/>
    <mergeCell ref="B210:G210"/>
    <mergeCell ref="B211:G211"/>
    <mergeCell ref="B212:G212"/>
    <mergeCell ref="B213:G213"/>
    <mergeCell ref="K108:U108"/>
    <mergeCell ref="K109:U109"/>
    <mergeCell ref="K110:U110"/>
    <mergeCell ref="K111:U111"/>
    <mergeCell ref="K112:U112"/>
    <mergeCell ref="K113:U113"/>
    <mergeCell ref="B202:H202"/>
    <mergeCell ref="B203:H203"/>
    <mergeCell ref="B204:H204"/>
    <mergeCell ref="B205:H205"/>
    <mergeCell ref="B206:H206"/>
    <mergeCell ref="B208:AR208"/>
    <mergeCell ref="AD204:AL204"/>
    <mergeCell ref="AD205:AL205"/>
    <mergeCell ref="AD206:AL206"/>
    <mergeCell ref="T206:AC206"/>
    <mergeCell ref="B197:H197"/>
    <mergeCell ref="B198:H198"/>
    <mergeCell ref="B199:H199"/>
    <mergeCell ref="B20:J20"/>
    <mergeCell ref="B200:H200"/>
    <mergeCell ref="B201:H201"/>
    <mergeCell ref="B21:J21"/>
    <mergeCell ref="B177:I177"/>
    <mergeCell ref="B178:I178"/>
    <mergeCell ref="B179:I179"/>
    <mergeCell ref="K102:U102"/>
    <mergeCell ref="K103:U103"/>
    <mergeCell ref="K104:U104"/>
    <mergeCell ref="K105:U105"/>
    <mergeCell ref="K106:U106"/>
    <mergeCell ref="K107:U107"/>
    <mergeCell ref="B227:F227"/>
    <mergeCell ref="B228:F228"/>
    <mergeCell ref="B229:F229"/>
    <mergeCell ref="B23:J23"/>
    <mergeCell ref="B230:F230"/>
    <mergeCell ref="J177:T177"/>
    <mergeCell ref="J178:T178"/>
    <mergeCell ref="J179:T179"/>
    <mergeCell ref="J180:T180"/>
    <mergeCell ref="J181:T181"/>
    <mergeCell ref="B221:F221"/>
    <mergeCell ref="B222:F222"/>
    <mergeCell ref="B223:F223"/>
    <mergeCell ref="B224:F224"/>
    <mergeCell ref="B225:F225"/>
    <mergeCell ref="B226:F226"/>
    <mergeCell ref="B214:G214"/>
    <mergeCell ref="B216:AR216"/>
    <mergeCell ref="B218:F218"/>
    <mergeCell ref="B219:F219"/>
    <mergeCell ref="B22:J22"/>
    <mergeCell ref="B220:F220"/>
    <mergeCell ref="J182:T182"/>
    <mergeCell ref="J183:T183"/>
    <mergeCell ref="K100:U100"/>
    <mergeCell ref="K101:U101"/>
    <mergeCell ref="G227:Q227"/>
    <mergeCell ref="G228:Q228"/>
    <mergeCell ref="G229:Q229"/>
    <mergeCell ref="G230:Q230"/>
    <mergeCell ref="G231:Q231"/>
    <mergeCell ref="G232:Q232"/>
    <mergeCell ref="B24:J24"/>
    <mergeCell ref="B240:E240"/>
    <mergeCell ref="B241:E241"/>
    <mergeCell ref="B242:E242"/>
    <mergeCell ref="B244:AR244"/>
    <mergeCell ref="B246:C246"/>
    <mergeCell ref="B25:J25"/>
    <mergeCell ref="G218:Q218"/>
    <mergeCell ref="G219:Q219"/>
    <mergeCell ref="G220:Q220"/>
    <mergeCell ref="C281:M281"/>
    <mergeCell ref="C282:M282"/>
    <mergeCell ref="C283:M283"/>
    <mergeCell ref="B231:F231"/>
    <mergeCell ref="B232:F232"/>
    <mergeCell ref="B233:F233"/>
    <mergeCell ref="B234:F234"/>
    <mergeCell ref="B235:F235"/>
    <mergeCell ref="B237:AR237"/>
    <mergeCell ref="B239:E239"/>
    <mergeCell ref="C275:M275"/>
    <mergeCell ref="C276:M276"/>
    <mergeCell ref="C277:M277"/>
    <mergeCell ref="C278:M278"/>
    <mergeCell ref="C279:M279"/>
    <mergeCell ref="C280:M280"/>
    <mergeCell ref="B297:C297"/>
    <mergeCell ref="B298:C298"/>
    <mergeCell ref="B299:C299"/>
    <mergeCell ref="B30:J30"/>
    <mergeCell ref="C266:M266"/>
    <mergeCell ref="C267:M267"/>
    <mergeCell ref="C268:M268"/>
    <mergeCell ref="C272:M272"/>
    <mergeCell ref="C273:M273"/>
    <mergeCell ref="C274:M274"/>
    <mergeCell ref="B291:C291"/>
    <mergeCell ref="B292:C292"/>
    <mergeCell ref="B293:C293"/>
    <mergeCell ref="B294:C294"/>
    <mergeCell ref="B295:C295"/>
    <mergeCell ref="B296:C296"/>
    <mergeCell ref="C264:M264"/>
    <mergeCell ref="C265:M265"/>
    <mergeCell ref="B250:C250"/>
    <mergeCell ref="B252:AR252"/>
    <mergeCell ref="B26:J26"/>
    <mergeCell ref="B270:AR270"/>
    <mergeCell ref="B28:AR28"/>
    <mergeCell ref="B247:C247"/>
    <mergeCell ref="B248:C248"/>
    <mergeCell ref="B249:C249"/>
    <mergeCell ref="B315:C315"/>
    <mergeCell ref="B316:C316"/>
    <mergeCell ref="B317:C317"/>
    <mergeCell ref="B95:K95"/>
    <mergeCell ref="B96:K96"/>
    <mergeCell ref="B98:AR98"/>
    <mergeCell ref="C254:M254"/>
    <mergeCell ref="C255:M255"/>
    <mergeCell ref="C256:M256"/>
    <mergeCell ref="C257:M257"/>
    <mergeCell ref="B31:J31"/>
    <mergeCell ref="B310:C310"/>
    <mergeCell ref="B311:C311"/>
    <mergeCell ref="B312:C312"/>
    <mergeCell ref="B313:C313"/>
    <mergeCell ref="B314:C314"/>
    <mergeCell ref="C258:M258"/>
    <mergeCell ref="C259:M259"/>
    <mergeCell ref="C260:M260"/>
    <mergeCell ref="C261:M261"/>
    <mergeCell ref="B302:C302"/>
    <mergeCell ref="B303:C303"/>
    <mergeCell ref="B304:C304"/>
    <mergeCell ref="B305:C305"/>
    <mergeCell ref="B307:AR307"/>
    <mergeCell ref="B309:C309"/>
    <mergeCell ref="B334:C334"/>
    <mergeCell ref="B80:K80"/>
    <mergeCell ref="B81:K81"/>
    <mergeCell ref="B82:K82"/>
    <mergeCell ref="B83:K83"/>
    <mergeCell ref="B84:K84"/>
    <mergeCell ref="B85:K85"/>
    <mergeCell ref="B86:K86"/>
    <mergeCell ref="B87:K87"/>
    <mergeCell ref="B88:K88"/>
    <mergeCell ref="B327:C327"/>
    <mergeCell ref="B328:C328"/>
    <mergeCell ref="B33:J33"/>
    <mergeCell ref="B330:AR330"/>
    <mergeCell ref="B332:C332"/>
    <mergeCell ref="B333:C333"/>
    <mergeCell ref="B89:K89"/>
    <mergeCell ref="B90:K90"/>
    <mergeCell ref="B91:K91"/>
    <mergeCell ref="B92:K92"/>
    <mergeCell ref="B321:C321"/>
    <mergeCell ref="B322:C322"/>
    <mergeCell ref="B323:C323"/>
    <mergeCell ref="B324:C324"/>
    <mergeCell ref="B325:C325"/>
    <mergeCell ref="B326:C326"/>
    <mergeCell ref="B78:K78"/>
    <mergeCell ref="B79:K79"/>
    <mergeCell ref="B318:C318"/>
    <mergeCell ref="B319:C319"/>
    <mergeCell ref="B32:J32"/>
    <mergeCell ref="B320:C320"/>
    <mergeCell ref="B93:K93"/>
    <mergeCell ref="B94:K94"/>
    <mergeCell ref="B300:C300"/>
    <mergeCell ref="B301:C301"/>
    <mergeCell ref="B72:K72"/>
    <mergeCell ref="B73:K73"/>
    <mergeCell ref="B74:K74"/>
    <mergeCell ref="B75:K75"/>
    <mergeCell ref="B76:K76"/>
    <mergeCell ref="B77:K77"/>
    <mergeCell ref="B342:C342"/>
    <mergeCell ref="B344:AR344"/>
    <mergeCell ref="B346:D346"/>
    <mergeCell ref="B347:D347"/>
    <mergeCell ref="B348:D348"/>
    <mergeCell ref="B349:D349"/>
    <mergeCell ref="AH342:AP342"/>
    <mergeCell ref="B337:C337"/>
    <mergeCell ref="B338:C338"/>
    <mergeCell ref="B339:C339"/>
    <mergeCell ref="B34:J34"/>
    <mergeCell ref="B340:C340"/>
    <mergeCell ref="B341:C341"/>
    <mergeCell ref="B35:J35"/>
    <mergeCell ref="B65:K65"/>
    <mergeCell ref="B66:K66"/>
    <mergeCell ref="B67:K67"/>
    <mergeCell ref="B59:J59"/>
    <mergeCell ref="B60:J60"/>
    <mergeCell ref="B62:AR62"/>
    <mergeCell ref="B64:K64"/>
    <mergeCell ref="B335:C335"/>
    <mergeCell ref="B336:C336"/>
    <mergeCell ref="B68:K68"/>
    <mergeCell ref="B69:K69"/>
    <mergeCell ref="B70:K70"/>
    <mergeCell ref="B71:K71"/>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4:D354"/>
    <mergeCell ref="B355:D355"/>
    <mergeCell ref="B356:D356"/>
    <mergeCell ref="B357:D357"/>
    <mergeCell ref="B358:D358"/>
    <mergeCell ref="B36:J36"/>
    <mergeCell ref="B37:J37"/>
    <mergeCell ref="B38:J38"/>
    <mergeCell ref="B39:J39"/>
    <mergeCell ref="B40:J40"/>
    <mergeCell ref="O295:X295"/>
    <mergeCell ref="O296:X296"/>
    <mergeCell ref="O297:X297"/>
    <mergeCell ref="O298:X298"/>
    <mergeCell ref="X285:AF285"/>
    <mergeCell ref="X286:AF286"/>
    <mergeCell ref="Y290:AG290"/>
    <mergeCell ref="Y291:AG291"/>
    <mergeCell ref="B288:AR288"/>
    <mergeCell ref="B290:C290"/>
    <mergeCell ref="D296:N296"/>
    <mergeCell ref="D297:N297"/>
    <mergeCell ref="D298:N298"/>
    <mergeCell ref="N285:W285"/>
    <mergeCell ref="N286:W286"/>
    <mergeCell ref="O290:X290"/>
    <mergeCell ref="O291:X291"/>
    <mergeCell ref="O292:X292"/>
    <mergeCell ref="O293:X293"/>
    <mergeCell ref="O294:X294"/>
    <mergeCell ref="D290:N290"/>
    <mergeCell ref="D291:N291"/>
    <mergeCell ref="D292:N292"/>
    <mergeCell ref="D293:N293"/>
    <mergeCell ref="D294:N294"/>
    <mergeCell ref="D295:N295"/>
    <mergeCell ref="C284:M284"/>
    <mergeCell ref="C285:M285"/>
    <mergeCell ref="C286:M286"/>
    <mergeCell ref="D246:N246"/>
    <mergeCell ref="D247:N247"/>
    <mergeCell ref="D248:N248"/>
    <mergeCell ref="D249:N249"/>
    <mergeCell ref="D250:N250"/>
    <mergeCell ref="C262:M262"/>
    <mergeCell ref="C263:M263"/>
    <mergeCell ref="D313:N313"/>
    <mergeCell ref="D314:N314"/>
    <mergeCell ref="D315:N315"/>
    <mergeCell ref="D316:N316"/>
    <mergeCell ref="D317:N317"/>
    <mergeCell ref="D318:N318"/>
    <mergeCell ref="D336:N336"/>
    <mergeCell ref="D337:N337"/>
    <mergeCell ref="D338:N338"/>
    <mergeCell ref="D299:N299"/>
    <mergeCell ref="D300:N300"/>
    <mergeCell ref="D301:N301"/>
    <mergeCell ref="D302:N302"/>
    <mergeCell ref="D303:N303"/>
    <mergeCell ref="D304:N304"/>
    <mergeCell ref="D305:N305"/>
    <mergeCell ref="D327:N327"/>
    <mergeCell ref="D328:N328"/>
    <mergeCell ref="D332:N332"/>
    <mergeCell ref="D333:N333"/>
    <mergeCell ref="D334:N334"/>
    <mergeCell ref="D335:N335"/>
    <mergeCell ref="D321:N321"/>
    <mergeCell ref="D322:N322"/>
    <mergeCell ref="D323:N323"/>
    <mergeCell ref="D324:N324"/>
    <mergeCell ref="D325:N325"/>
    <mergeCell ref="D326:N326"/>
    <mergeCell ref="N281:W281"/>
    <mergeCell ref="N282:W282"/>
    <mergeCell ref="N283:W283"/>
    <mergeCell ref="N284:W284"/>
    <mergeCell ref="D319:N319"/>
    <mergeCell ref="D320:N320"/>
    <mergeCell ref="D309:N309"/>
    <mergeCell ref="D310:N310"/>
    <mergeCell ref="D311:N311"/>
    <mergeCell ref="D312:N312"/>
    <mergeCell ref="N275:W275"/>
    <mergeCell ref="N276:W276"/>
    <mergeCell ref="N277:W277"/>
    <mergeCell ref="N278:W278"/>
    <mergeCell ref="N279:W279"/>
    <mergeCell ref="N280:W280"/>
    <mergeCell ref="E357:O357"/>
    <mergeCell ref="E358:O358"/>
    <mergeCell ref="F239:P239"/>
    <mergeCell ref="F240:P240"/>
    <mergeCell ref="F241:P241"/>
    <mergeCell ref="F242:P242"/>
    <mergeCell ref="N268:W268"/>
    <mergeCell ref="N272:W272"/>
    <mergeCell ref="N273:W273"/>
    <mergeCell ref="N274:W274"/>
    <mergeCell ref="E348:O348"/>
    <mergeCell ref="E349:O349"/>
    <mergeCell ref="E353:O353"/>
    <mergeCell ref="E354:O354"/>
    <mergeCell ref="E355:O355"/>
    <mergeCell ref="E356:O356"/>
    <mergeCell ref="B351:AR351"/>
    <mergeCell ref="B353:D353"/>
    <mergeCell ref="AI354:AQ354"/>
    <mergeCell ref="AI355:AQ355"/>
    <mergeCell ref="D339:N339"/>
    <mergeCell ref="D340:N340"/>
    <mergeCell ref="D341:N341"/>
    <mergeCell ref="D342:N342"/>
    <mergeCell ref="E346:O346"/>
    <mergeCell ref="E347:O347"/>
    <mergeCell ref="I205:S205"/>
    <mergeCell ref="I206:S206"/>
    <mergeCell ref="R228:AA228"/>
    <mergeCell ref="R229:AA229"/>
    <mergeCell ref="R230:AA230"/>
    <mergeCell ref="R231:AA231"/>
    <mergeCell ref="G221:Q221"/>
    <mergeCell ref="G222:Q222"/>
    <mergeCell ref="G223:Q223"/>
    <mergeCell ref="G224:Q224"/>
    <mergeCell ref="I199:S199"/>
    <mergeCell ref="I200:S200"/>
    <mergeCell ref="I201:S201"/>
    <mergeCell ref="I202:S202"/>
    <mergeCell ref="I203:S203"/>
    <mergeCell ref="I204:S204"/>
    <mergeCell ref="I193:S193"/>
    <mergeCell ref="I194:S194"/>
    <mergeCell ref="I195:S195"/>
    <mergeCell ref="I196:S196"/>
    <mergeCell ref="I197:S197"/>
    <mergeCell ref="I198:S198"/>
    <mergeCell ref="I187:S187"/>
    <mergeCell ref="I188:S188"/>
    <mergeCell ref="I189:S189"/>
    <mergeCell ref="I190:S190"/>
    <mergeCell ref="I191:S191"/>
    <mergeCell ref="I192:S192"/>
    <mergeCell ref="G233:Q233"/>
    <mergeCell ref="G234:Q234"/>
    <mergeCell ref="G235:Q235"/>
    <mergeCell ref="H210:R210"/>
    <mergeCell ref="H211:R211"/>
    <mergeCell ref="H212:R212"/>
    <mergeCell ref="H213:R213"/>
    <mergeCell ref="H214:R214"/>
    <mergeCell ref="G225:Q225"/>
    <mergeCell ref="G226:Q226"/>
    <mergeCell ref="K168:S168"/>
    <mergeCell ref="K169:S169"/>
    <mergeCell ref="K17:U17"/>
    <mergeCell ref="K49:U49"/>
    <mergeCell ref="K50:U50"/>
    <mergeCell ref="K51:U51"/>
    <mergeCell ref="K52:U52"/>
    <mergeCell ref="K53:U53"/>
    <mergeCell ref="K54:U54"/>
    <mergeCell ref="K55:U55"/>
    <mergeCell ref="K162:S162"/>
    <mergeCell ref="K163:S163"/>
    <mergeCell ref="K164:S164"/>
    <mergeCell ref="K165:S165"/>
    <mergeCell ref="K166:S166"/>
    <mergeCell ref="K167:S167"/>
    <mergeCell ref="K157:S157"/>
    <mergeCell ref="K158:S158"/>
    <mergeCell ref="K159:S159"/>
    <mergeCell ref="K16:U16"/>
    <mergeCell ref="K160:S160"/>
    <mergeCell ref="K161:S161"/>
    <mergeCell ref="K56:U56"/>
    <mergeCell ref="K57:U57"/>
    <mergeCell ref="K58:U58"/>
    <mergeCell ref="K59:U59"/>
    <mergeCell ref="K45:U45"/>
    <mergeCell ref="K46:U46"/>
    <mergeCell ref="K47:U47"/>
    <mergeCell ref="K48:U48"/>
    <mergeCell ref="K155:S155"/>
    <mergeCell ref="K156:S156"/>
    <mergeCell ref="K60:U60"/>
    <mergeCell ref="L64:U64"/>
    <mergeCell ref="L65:U65"/>
    <mergeCell ref="L66:U66"/>
    <mergeCell ref="K39:U39"/>
    <mergeCell ref="K40:U40"/>
    <mergeCell ref="K41:U41"/>
    <mergeCell ref="K42:U42"/>
    <mergeCell ref="K43:U43"/>
    <mergeCell ref="K44:U44"/>
    <mergeCell ref="K33:U33"/>
    <mergeCell ref="K34:U34"/>
    <mergeCell ref="K35:U35"/>
    <mergeCell ref="K36:U36"/>
    <mergeCell ref="K37:U37"/>
    <mergeCell ref="K38:U38"/>
    <mergeCell ref="K24:U24"/>
    <mergeCell ref="K25:U25"/>
    <mergeCell ref="K26:U26"/>
    <mergeCell ref="K30:U30"/>
    <mergeCell ref="K31:U31"/>
    <mergeCell ref="K32:U32"/>
    <mergeCell ref="K170:S170"/>
    <mergeCell ref="K171:S171"/>
    <mergeCell ref="K172:S172"/>
    <mergeCell ref="K173:S173"/>
    <mergeCell ref="K18:U18"/>
    <mergeCell ref="K19:U19"/>
    <mergeCell ref="K20:U20"/>
    <mergeCell ref="K21:U21"/>
    <mergeCell ref="K22:U22"/>
    <mergeCell ref="K23:U23"/>
    <mergeCell ref="R222:AA222"/>
    <mergeCell ref="R223:AA223"/>
    <mergeCell ref="R224:AA224"/>
    <mergeCell ref="R225:AA225"/>
    <mergeCell ref="R226:AA226"/>
    <mergeCell ref="R227:AA227"/>
    <mergeCell ref="N263:W263"/>
    <mergeCell ref="N264:W264"/>
    <mergeCell ref="N265:W265"/>
    <mergeCell ref="N266:W266"/>
    <mergeCell ref="N267:W267"/>
    <mergeCell ref="O246:X246"/>
    <mergeCell ref="O247:X247"/>
    <mergeCell ref="O248:X248"/>
    <mergeCell ref="O249:X249"/>
    <mergeCell ref="O250:X250"/>
    <mergeCell ref="N257:W257"/>
    <mergeCell ref="N258:W258"/>
    <mergeCell ref="N259:W259"/>
    <mergeCell ref="N260:W260"/>
    <mergeCell ref="N261:W261"/>
    <mergeCell ref="N262:W262"/>
    <mergeCell ref="L96:U96"/>
    <mergeCell ref="M2:AR2"/>
    <mergeCell ref="M8:V8"/>
    <mergeCell ref="N254:W254"/>
    <mergeCell ref="N255:W255"/>
    <mergeCell ref="N256:W256"/>
    <mergeCell ref="R218:AA218"/>
    <mergeCell ref="R219:AA219"/>
    <mergeCell ref="R220:AA220"/>
    <mergeCell ref="R221:AA221"/>
    <mergeCell ref="O313:X313"/>
    <mergeCell ref="O314:X314"/>
    <mergeCell ref="O315:X315"/>
    <mergeCell ref="O316:X316"/>
    <mergeCell ref="O317:X317"/>
    <mergeCell ref="O318:X318"/>
    <mergeCell ref="O336:X336"/>
    <mergeCell ref="O337:X337"/>
    <mergeCell ref="O338:X338"/>
    <mergeCell ref="O299:X299"/>
    <mergeCell ref="O300:X300"/>
    <mergeCell ref="O301:X301"/>
    <mergeCell ref="O302:X302"/>
    <mergeCell ref="O303:X303"/>
    <mergeCell ref="O304:X304"/>
    <mergeCell ref="O305:X305"/>
    <mergeCell ref="O327:X327"/>
    <mergeCell ref="O328:X328"/>
    <mergeCell ref="O332:X332"/>
    <mergeCell ref="O333:X333"/>
    <mergeCell ref="O334:X334"/>
    <mergeCell ref="O335:X335"/>
    <mergeCell ref="O321:X321"/>
    <mergeCell ref="O322:X322"/>
    <mergeCell ref="O323:X323"/>
    <mergeCell ref="O324:X324"/>
    <mergeCell ref="O325:X325"/>
    <mergeCell ref="O326:X326"/>
    <mergeCell ref="X281:AF281"/>
    <mergeCell ref="X282:AF282"/>
    <mergeCell ref="X283:AF283"/>
    <mergeCell ref="X284:AF284"/>
    <mergeCell ref="O319:X319"/>
    <mergeCell ref="O320:X320"/>
    <mergeCell ref="O309:X309"/>
    <mergeCell ref="O310:X310"/>
    <mergeCell ref="O311:X311"/>
    <mergeCell ref="O312:X312"/>
    <mergeCell ref="X275:AF275"/>
    <mergeCell ref="X276:AF276"/>
    <mergeCell ref="X277:AF277"/>
    <mergeCell ref="X278:AF278"/>
    <mergeCell ref="X279:AF279"/>
    <mergeCell ref="X280:AF280"/>
    <mergeCell ref="P357:Y357"/>
    <mergeCell ref="P358:Y358"/>
    <mergeCell ref="Q239:Z239"/>
    <mergeCell ref="Q240:Z240"/>
    <mergeCell ref="Q241:Z241"/>
    <mergeCell ref="Q242:Z242"/>
    <mergeCell ref="X268:AF268"/>
    <mergeCell ref="X272:AF272"/>
    <mergeCell ref="X273:AF273"/>
    <mergeCell ref="X274:AF274"/>
    <mergeCell ref="P348:Y348"/>
    <mergeCell ref="P349:Y349"/>
    <mergeCell ref="P353:Y353"/>
    <mergeCell ref="P354:Y354"/>
    <mergeCell ref="P355:Y355"/>
    <mergeCell ref="P356:Y356"/>
    <mergeCell ref="O339:X339"/>
    <mergeCell ref="O340:X340"/>
    <mergeCell ref="O341:X341"/>
    <mergeCell ref="O342:X342"/>
    <mergeCell ref="P346:Y346"/>
    <mergeCell ref="P347:Y347"/>
    <mergeCell ref="T164:AD164"/>
    <mergeCell ref="T165:AD165"/>
    <mergeCell ref="T166:AD166"/>
    <mergeCell ref="T167:AD167"/>
    <mergeCell ref="T168:AD168"/>
    <mergeCell ref="T169:AD169"/>
    <mergeCell ref="T158:AD158"/>
    <mergeCell ref="T159:AD159"/>
    <mergeCell ref="T160:AD160"/>
    <mergeCell ref="T161:AD161"/>
    <mergeCell ref="T162:AD162"/>
    <mergeCell ref="T163:AD163"/>
    <mergeCell ref="T152:AD152"/>
    <mergeCell ref="T153:AD153"/>
    <mergeCell ref="T154:AD154"/>
    <mergeCell ref="T155:AD155"/>
    <mergeCell ref="T156:AD156"/>
    <mergeCell ref="T157:AD157"/>
    <mergeCell ref="S210:AB210"/>
    <mergeCell ref="S211:AB211"/>
    <mergeCell ref="S212:AB212"/>
    <mergeCell ref="S213:AB213"/>
    <mergeCell ref="S214:AB214"/>
    <mergeCell ref="T143:AD143"/>
    <mergeCell ref="T144:AD144"/>
    <mergeCell ref="T145:AD145"/>
    <mergeCell ref="T146:AD146"/>
    <mergeCell ref="T147:AD147"/>
    <mergeCell ref="T196:AC196"/>
    <mergeCell ref="T197:AC197"/>
    <mergeCell ref="T198:AC198"/>
    <mergeCell ref="T199:AC199"/>
    <mergeCell ref="U177:AD177"/>
    <mergeCell ref="U178:AD178"/>
    <mergeCell ref="U179:AD179"/>
    <mergeCell ref="U180:AD180"/>
    <mergeCell ref="U181:AD181"/>
    <mergeCell ref="U182:AD182"/>
    <mergeCell ref="T190:AC190"/>
    <mergeCell ref="T191:AC191"/>
    <mergeCell ref="T192:AC192"/>
    <mergeCell ref="T193:AC193"/>
    <mergeCell ref="T194:AC194"/>
    <mergeCell ref="T195:AC195"/>
    <mergeCell ref="T171:AD171"/>
    <mergeCell ref="T172:AD172"/>
    <mergeCell ref="T173:AD173"/>
    <mergeCell ref="T187:AC187"/>
    <mergeCell ref="T188:AC188"/>
    <mergeCell ref="T189:AC189"/>
    <mergeCell ref="U183:AD183"/>
    <mergeCell ref="V112:AE112"/>
    <mergeCell ref="V113:AE113"/>
    <mergeCell ref="V114:AE114"/>
    <mergeCell ref="V115:AE115"/>
    <mergeCell ref="V116:AE116"/>
    <mergeCell ref="T170:AD170"/>
    <mergeCell ref="T148:AD148"/>
    <mergeCell ref="T149:AD149"/>
    <mergeCell ref="T150:AD150"/>
    <mergeCell ref="T151:AD151"/>
    <mergeCell ref="V106:AE106"/>
    <mergeCell ref="V107:AE107"/>
    <mergeCell ref="V108:AE108"/>
    <mergeCell ref="V109:AE109"/>
    <mergeCell ref="V110:AE110"/>
    <mergeCell ref="V111:AE111"/>
    <mergeCell ref="V100:AE100"/>
    <mergeCell ref="V101:AE101"/>
    <mergeCell ref="V102:AE102"/>
    <mergeCell ref="V103:AE103"/>
    <mergeCell ref="V104:AE104"/>
    <mergeCell ref="V105:AE105"/>
    <mergeCell ref="V130:AE130"/>
    <mergeCell ref="V131:AE131"/>
    <mergeCell ref="V132:AE132"/>
    <mergeCell ref="V42:AE42"/>
    <mergeCell ref="V43:AE43"/>
    <mergeCell ref="V44:AE44"/>
    <mergeCell ref="V45:AE45"/>
    <mergeCell ref="V46:AE46"/>
    <mergeCell ref="V47:AE47"/>
    <mergeCell ref="V48:AE48"/>
    <mergeCell ref="V125:AE125"/>
    <mergeCell ref="V126:AE126"/>
    <mergeCell ref="V127:AE127"/>
    <mergeCell ref="V128:AE128"/>
    <mergeCell ref="V129:AE129"/>
    <mergeCell ref="V13:AE13"/>
    <mergeCell ref="V49:AE49"/>
    <mergeCell ref="V50:AE50"/>
    <mergeCell ref="V51:AE51"/>
    <mergeCell ref="V52:AE52"/>
    <mergeCell ref="V119:AE119"/>
    <mergeCell ref="V120:AE120"/>
    <mergeCell ref="V121:AE121"/>
    <mergeCell ref="V122:AE122"/>
    <mergeCell ref="V123:AE123"/>
    <mergeCell ref="V124:AE124"/>
    <mergeCell ref="V38:AE38"/>
    <mergeCell ref="V39:AE39"/>
    <mergeCell ref="V40:AE40"/>
    <mergeCell ref="V41:AE41"/>
    <mergeCell ref="V117:AE117"/>
    <mergeCell ref="V118:AE118"/>
    <mergeCell ref="V53:AE53"/>
    <mergeCell ref="V54:AE54"/>
    <mergeCell ref="V55:AE55"/>
    <mergeCell ref="V56:AE56"/>
    <mergeCell ref="V32:AE32"/>
    <mergeCell ref="V33:AE33"/>
    <mergeCell ref="V34:AE34"/>
    <mergeCell ref="V35:AE35"/>
    <mergeCell ref="V36:AE36"/>
    <mergeCell ref="V37:AE37"/>
    <mergeCell ref="V23:AE23"/>
    <mergeCell ref="V24:AE24"/>
    <mergeCell ref="V25:AE25"/>
    <mergeCell ref="V26:AE26"/>
    <mergeCell ref="V30:AE30"/>
    <mergeCell ref="V31:AE31"/>
    <mergeCell ref="V139:AE139"/>
    <mergeCell ref="V14:AE14"/>
    <mergeCell ref="V15:AE15"/>
    <mergeCell ref="V16:AE16"/>
    <mergeCell ref="V17:AE17"/>
    <mergeCell ref="V18:AE18"/>
    <mergeCell ref="V19:AE19"/>
    <mergeCell ref="V20:AE20"/>
    <mergeCell ref="V21:AE21"/>
    <mergeCell ref="V22:AE22"/>
    <mergeCell ref="V133:AE133"/>
    <mergeCell ref="V134:AE134"/>
    <mergeCell ref="V135:AE135"/>
    <mergeCell ref="V136:AE136"/>
    <mergeCell ref="V137:AE137"/>
    <mergeCell ref="V138:AE138"/>
    <mergeCell ref="V71:AE71"/>
    <mergeCell ref="V72:AE72"/>
    <mergeCell ref="V73:AE73"/>
    <mergeCell ref="V74:AE74"/>
    <mergeCell ref="V75:AE75"/>
    <mergeCell ref="V76:AE76"/>
    <mergeCell ref="V65:AE65"/>
    <mergeCell ref="V66:AE66"/>
    <mergeCell ref="V67:AE67"/>
    <mergeCell ref="V68:AE68"/>
    <mergeCell ref="V69:AE69"/>
    <mergeCell ref="V70:AE70"/>
    <mergeCell ref="V89:AE89"/>
    <mergeCell ref="V90:AE90"/>
    <mergeCell ref="V91:AE91"/>
    <mergeCell ref="V92:AE92"/>
    <mergeCell ref="V93:AE93"/>
    <mergeCell ref="V57:AE57"/>
    <mergeCell ref="V58:AE58"/>
    <mergeCell ref="V59:AE59"/>
    <mergeCell ref="V60:AE60"/>
    <mergeCell ref="V64:AE64"/>
    <mergeCell ref="V83:AE83"/>
    <mergeCell ref="V84:AE84"/>
    <mergeCell ref="V85:AE85"/>
    <mergeCell ref="V86:AE86"/>
    <mergeCell ref="V87:AE87"/>
    <mergeCell ref="V88:AE88"/>
    <mergeCell ref="V77:AE77"/>
    <mergeCell ref="V78:AE78"/>
    <mergeCell ref="V79:AE79"/>
    <mergeCell ref="V80:AE80"/>
    <mergeCell ref="V81:AE81"/>
    <mergeCell ref="V82:AE82"/>
    <mergeCell ref="X263:AF263"/>
    <mergeCell ref="X264:AF264"/>
    <mergeCell ref="X265:AF265"/>
    <mergeCell ref="X266:AF266"/>
    <mergeCell ref="X267:AF267"/>
    <mergeCell ref="Y246:AG246"/>
    <mergeCell ref="Y247:AG247"/>
    <mergeCell ref="Y248:AG248"/>
    <mergeCell ref="Y249:AG249"/>
    <mergeCell ref="Y250:AG250"/>
    <mergeCell ref="X257:AF257"/>
    <mergeCell ref="X258:AF258"/>
    <mergeCell ref="X259:AF259"/>
    <mergeCell ref="X260:AF260"/>
    <mergeCell ref="X261:AF261"/>
    <mergeCell ref="X262:AF262"/>
    <mergeCell ref="Y315:AG315"/>
    <mergeCell ref="Y316:AG316"/>
    <mergeCell ref="Y317:AG317"/>
    <mergeCell ref="Y318:AG318"/>
    <mergeCell ref="V94:AE94"/>
    <mergeCell ref="V95:AE95"/>
    <mergeCell ref="V96:AE96"/>
    <mergeCell ref="X254:AF254"/>
    <mergeCell ref="X255:AF255"/>
    <mergeCell ref="X256:AF256"/>
    <mergeCell ref="Y309:AG309"/>
    <mergeCell ref="Y310:AG310"/>
    <mergeCell ref="Y311:AG311"/>
    <mergeCell ref="Y312:AG312"/>
    <mergeCell ref="Y313:AG313"/>
    <mergeCell ref="Y314:AG314"/>
    <mergeCell ref="Y336:AG336"/>
    <mergeCell ref="Y337:AG337"/>
    <mergeCell ref="Y338:AG338"/>
    <mergeCell ref="Y299:AG299"/>
    <mergeCell ref="Y300:AG300"/>
    <mergeCell ref="Y301:AG301"/>
    <mergeCell ref="Y302:AG302"/>
    <mergeCell ref="Y303:AG303"/>
    <mergeCell ref="Y304:AG304"/>
    <mergeCell ref="Y305:AG305"/>
    <mergeCell ref="Y327:AG327"/>
    <mergeCell ref="Y328:AG328"/>
    <mergeCell ref="Y332:AG332"/>
    <mergeCell ref="Y333:AG333"/>
    <mergeCell ref="Y334:AG334"/>
    <mergeCell ref="Y335:AG335"/>
    <mergeCell ref="Z357:AH357"/>
    <mergeCell ref="Z358:AH358"/>
    <mergeCell ref="Y319:AG319"/>
    <mergeCell ref="Y320:AG320"/>
    <mergeCell ref="Y321:AG321"/>
    <mergeCell ref="Y322:AG322"/>
    <mergeCell ref="Y323:AG323"/>
    <mergeCell ref="Y324:AG324"/>
    <mergeCell ref="Y325:AG325"/>
    <mergeCell ref="Y326:AG326"/>
    <mergeCell ref="Z348:AH348"/>
    <mergeCell ref="Z349:AH349"/>
    <mergeCell ref="Z353:AH353"/>
    <mergeCell ref="Z354:AH354"/>
    <mergeCell ref="Z355:AH355"/>
    <mergeCell ref="Z356:AH356"/>
    <mergeCell ref="Y339:AG339"/>
    <mergeCell ref="Y340:AG340"/>
    <mergeCell ref="Y341:AG341"/>
    <mergeCell ref="Y342:AG342"/>
    <mergeCell ref="Z346:AH346"/>
    <mergeCell ref="Z347:AH347"/>
    <mergeCell ref="AH340:AP340"/>
    <mergeCell ref="AH341:AP341"/>
  </mergeCells>
  <pageMargins left="0.7" right="0.7" top="0.75" bottom="0.75" header="0.3" footer="0.3"/>
  <pageSetup paperSize="9" scale="78" orientation="portrait" r:id="rId1"/>
  <headerFooter alignWithMargins="0">
    <oddFooter>&amp;R_x000D_&amp;1#&amp;"Calibri"&amp;10&amp;K0078D7 Classification : Internal</oddFooter>
  </headerFooter>
  <rowBreaks count="3" manualBreakCount="3">
    <brk id="97" max="16383" man="1"/>
    <brk id="207" max="16383" man="1"/>
    <brk id="306"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9921C-AE6A-4BC2-BE20-2062150F73E5}">
  <dimension ref="B1:E46"/>
  <sheetViews>
    <sheetView view="pageBreakPreview" zoomScale="60" zoomScaleNormal="100" workbookViewId="0"/>
  </sheetViews>
  <sheetFormatPr defaultRowHeight="13.2"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43"/>
      <c r="C1" s="43"/>
    </row>
    <row r="2" spans="2:5" s="1" customFormat="1" ht="18.3" customHeight="1" x14ac:dyDescent="0.15">
      <c r="B2" s="43"/>
      <c r="C2" s="43"/>
      <c r="D2" s="49" t="s">
        <v>959</v>
      </c>
      <c r="E2" s="49"/>
    </row>
    <row r="3" spans="2:5" s="1" customFormat="1" ht="5.0999999999999996" customHeight="1" x14ac:dyDescent="0.15">
      <c r="B3" s="43"/>
      <c r="C3" s="43"/>
    </row>
    <row r="4" spans="2:5" s="1" customFormat="1" ht="7.65" customHeight="1" x14ac:dyDescent="0.15"/>
    <row r="5" spans="2:5" s="1" customFormat="1" ht="26.4" customHeight="1" x14ac:dyDescent="0.15">
      <c r="B5" s="45" t="s">
        <v>1267</v>
      </c>
      <c r="C5" s="45"/>
      <c r="D5" s="45"/>
      <c r="E5" s="45"/>
    </row>
    <row r="6" spans="2:5" s="1" customFormat="1" ht="5.55" customHeight="1" x14ac:dyDescent="0.15"/>
    <row r="7" spans="2:5" s="1" customFormat="1" ht="4.2" customHeight="1" x14ac:dyDescent="0.15">
      <c r="B7" s="38" t="s">
        <v>1122</v>
      </c>
    </row>
    <row r="8" spans="2:5" s="1" customFormat="1" ht="17.100000000000001" customHeight="1" x14ac:dyDescent="0.15">
      <c r="B8" s="38"/>
      <c r="D8" s="3">
        <v>45382</v>
      </c>
    </row>
    <row r="9" spans="2:5" s="1" customFormat="1" ht="2.1" customHeight="1" x14ac:dyDescent="0.15">
      <c r="B9" s="38"/>
    </row>
    <row r="10" spans="2:5" s="1" customFormat="1" ht="1.65" customHeight="1" x14ac:dyDescent="0.15"/>
    <row r="11" spans="2:5" s="1" customFormat="1" ht="15.3" customHeight="1" x14ac:dyDescent="0.15">
      <c r="B11" s="54" t="s">
        <v>1266</v>
      </c>
      <c r="C11" s="54"/>
      <c r="D11" s="54"/>
      <c r="E11" s="54"/>
    </row>
    <row r="12" spans="2:5" s="1" customFormat="1" ht="190.65" customHeight="1" x14ac:dyDescent="0.15"/>
    <row r="13" spans="2:5" s="1" customFormat="1" ht="15.3" customHeight="1" x14ac:dyDescent="0.15">
      <c r="B13" s="54" t="s">
        <v>1265</v>
      </c>
      <c r="C13" s="54"/>
      <c r="D13" s="54"/>
      <c r="E13" s="54"/>
    </row>
    <row r="14" spans="2:5" s="1" customFormat="1" ht="296.85000000000002" customHeight="1" x14ac:dyDescent="0.15"/>
    <row r="15" spans="2:5" s="1" customFormat="1" ht="15.3" customHeight="1" x14ac:dyDescent="0.15">
      <c r="B15" s="54" t="s">
        <v>1263</v>
      </c>
      <c r="C15" s="54"/>
      <c r="D15" s="54"/>
      <c r="E15" s="54"/>
    </row>
    <row r="16" spans="2:5" s="1" customFormat="1" ht="283.64999999999998" customHeight="1" x14ac:dyDescent="0.15"/>
    <row r="17" spans="2:5" s="1" customFormat="1" ht="15.3" customHeight="1" x14ac:dyDescent="0.15">
      <c r="B17" s="54" t="s">
        <v>1261</v>
      </c>
      <c r="C17" s="54"/>
      <c r="D17" s="54"/>
      <c r="E17" s="54"/>
    </row>
    <row r="18" spans="2:5" s="1" customFormat="1" ht="292.2" customHeight="1" x14ac:dyDescent="0.15"/>
    <row r="19" spans="2:5" s="1" customFormat="1" ht="15.3" customHeight="1" x14ac:dyDescent="0.15">
      <c r="B19" s="54" t="s">
        <v>1239</v>
      </c>
      <c r="C19" s="54"/>
      <c r="D19" s="54"/>
      <c r="E19" s="54"/>
    </row>
    <row r="20" spans="2:5" s="1" customFormat="1" ht="282" customHeight="1" x14ac:dyDescent="0.15"/>
    <row r="21" spans="2:5" s="1" customFormat="1" ht="15.3" customHeight="1" x14ac:dyDescent="0.15">
      <c r="B21" s="54" t="s">
        <v>1237</v>
      </c>
      <c r="C21" s="54"/>
      <c r="D21" s="54"/>
      <c r="E21" s="54"/>
    </row>
    <row r="22" spans="2:5" s="1" customFormat="1" ht="299.85000000000002" customHeight="1" x14ac:dyDescent="0.15"/>
    <row r="23" spans="2:5" s="1" customFormat="1" ht="15.75" customHeight="1" x14ac:dyDescent="0.15">
      <c r="B23" s="54" t="s">
        <v>1229</v>
      </c>
      <c r="C23" s="54"/>
      <c r="D23" s="54"/>
      <c r="E23" s="54"/>
    </row>
    <row r="24" spans="2:5" s="1" customFormat="1" ht="210.75" customHeight="1" x14ac:dyDescent="0.15"/>
    <row r="25" spans="2:5" s="1" customFormat="1" ht="15.3" customHeight="1" x14ac:dyDescent="0.15">
      <c r="B25" s="54" t="s">
        <v>1210</v>
      </c>
      <c r="C25" s="54"/>
      <c r="D25" s="54"/>
      <c r="E25" s="54"/>
    </row>
    <row r="26" spans="2:5" s="1" customFormat="1" ht="140.69999999999999" customHeight="1" x14ac:dyDescent="0.15"/>
    <row r="27" spans="2:5" s="1" customFormat="1" ht="15.3" customHeight="1" x14ac:dyDescent="0.15">
      <c r="B27" s="54" t="s">
        <v>1207</v>
      </c>
      <c r="C27" s="54"/>
      <c r="D27" s="54"/>
      <c r="E27" s="54"/>
    </row>
    <row r="28" spans="2:5" s="1" customFormat="1" ht="205.2" customHeight="1" x14ac:dyDescent="0.15"/>
    <row r="29" spans="2:5" s="1" customFormat="1" ht="15.3" customHeight="1" x14ac:dyDescent="0.15">
      <c r="B29" s="54" t="s">
        <v>1191</v>
      </c>
      <c r="C29" s="54"/>
      <c r="D29" s="54"/>
      <c r="E29" s="54"/>
    </row>
    <row r="30" spans="2:5" s="1" customFormat="1" ht="156.15" customHeight="1" x14ac:dyDescent="0.15"/>
    <row r="31" spans="2:5" s="1" customFormat="1" ht="15.3" customHeight="1" x14ac:dyDescent="0.15">
      <c r="B31" s="54" t="s">
        <v>1188</v>
      </c>
      <c r="C31" s="54"/>
      <c r="D31" s="54"/>
      <c r="E31" s="54"/>
    </row>
    <row r="32" spans="2:5" s="1" customFormat="1" ht="154.5" customHeight="1" x14ac:dyDescent="0.15"/>
    <row r="33" spans="2:5" s="1" customFormat="1" ht="15.3" customHeight="1" x14ac:dyDescent="0.15">
      <c r="B33" s="54" t="s">
        <v>1184</v>
      </c>
      <c r="C33" s="54"/>
      <c r="D33" s="54"/>
      <c r="E33" s="54"/>
    </row>
    <row r="34" spans="2:5" s="1" customFormat="1" ht="250.35" customHeight="1" x14ac:dyDescent="0.15"/>
    <row r="35" spans="2:5" s="1" customFormat="1" ht="15.3" customHeight="1" x14ac:dyDescent="0.15">
      <c r="B35" s="54" t="s">
        <v>1183</v>
      </c>
      <c r="C35" s="54"/>
      <c r="D35" s="54"/>
      <c r="E35" s="54"/>
    </row>
    <row r="36" spans="2:5" s="1" customFormat="1" ht="255.15" customHeight="1" x14ac:dyDescent="0.15"/>
    <row r="37" spans="2:5" s="1" customFormat="1" ht="15.3" customHeight="1" x14ac:dyDescent="0.15">
      <c r="B37" s="54" t="s">
        <v>1169</v>
      </c>
      <c r="C37" s="54"/>
      <c r="D37" s="54"/>
      <c r="E37" s="54"/>
    </row>
    <row r="38" spans="2:5" s="1" customFormat="1" ht="223.05" customHeight="1" x14ac:dyDescent="0.15"/>
    <row r="39" spans="2:5" s="1" customFormat="1" ht="15.3" customHeight="1" x14ac:dyDescent="0.15">
      <c r="B39" s="54" t="s">
        <v>1154</v>
      </c>
      <c r="C39" s="54"/>
      <c r="D39" s="54"/>
      <c r="E39" s="54"/>
    </row>
    <row r="40" spans="2:5" s="1" customFormat="1" ht="291.75" customHeight="1" x14ac:dyDescent="0.15"/>
    <row r="41" spans="2:5" s="1" customFormat="1" ht="15.3" customHeight="1" x14ac:dyDescent="0.15">
      <c r="B41" s="54" t="s">
        <v>1143</v>
      </c>
      <c r="C41" s="54"/>
      <c r="D41" s="54"/>
      <c r="E41" s="54"/>
    </row>
    <row r="42" spans="2:5" s="1" customFormat="1" ht="321.3" customHeight="1" x14ac:dyDescent="0.15"/>
    <row r="43" spans="2:5" s="1" customFormat="1" ht="15.3" customHeight="1" x14ac:dyDescent="0.15">
      <c r="B43" s="54" t="s">
        <v>1132</v>
      </c>
      <c r="C43" s="54"/>
      <c r="D43" s="54"/>
      <c r="E43" s="54"/>
    </row>
    <row r="44" spans="2:5" s="1" customFormat="1" ht="145.05000000000001" customHeight="1" x14ac:dyDescent="0.15"/>
    <row r="45" spans="2:5" s="1" customFormat="1" ht="15.3" customHeight="1" x14ac:dyDescent="0.15">
      <c r="B45" s="54" t="s">
        <v>1130</v>
      </c>
      <c r="C45" s="54"/>
      <c r="D45" s="54"/>
      <c r="E45" s="54"/>
    </row>
    <row r="46" spans="2:5" s="1" customFormat="1" ht="161.25" customHeight="1" x14ac:dyDescent="0.15"/>
  </sheetData>
  <mergeCells count="22">
    <mergeCell ref="B1:C3"/>
    <mergeCell ref="B11:E11"/>
    <mergeCell ref="B13:E13"/>
    <mergeCell ref="B15:E15"/>
    <mergeCell ref="B17:E17"/>
    <mergeCell ref="D2:E2"/>
    <mergeCell ref="B37:E37"/>
    <mergeCell ref="B19:E19"/>
    <mergeCell ref="B21:E21"/>
    <mergeCell ref="B23:E23"/>
    <mergeCell ref="B25:E25"/>
    <mergeCell ref="B27:E27"/>
    <mergeCell ref="B39:E39"/>
    <mergeCell ref="B41:E41"/>
    <mergeCell ref="B43:E43"/>
    <mergeCell ref="B45:E45"/>
    <mergeCell ref="B5:E5"/>
    <mergeCell ref="B7:B9"/>
    <mergeCell ref="B29:E29"/>
    <mergeCell ref="B31:E31"/>
    <mergeCell ref="B33:E33"/>
    <mergeCell ref="B35:E35"/>
  </mergeCells>
  <pageMargins left="0.7" right="0.7" top="0.75" bottom="0.75" header="0.3" footer="0.3"/>
  <pageSetup paperSize="9" scale="44" orientation="portrait" r:id="rId1"/>
  <headerFooter alignWithMargins="0">
    <oddFooter>&amp;R_x000D_&amp;1#&amp;"Calibri"&amp;10&amp;K0078D7 Classification : Internal</oddFooter>
  </headerFooter>
  <rowBreaks count="3" manualBreakCount="3">
    <brk id="18" max="5" man="1"/>
    <brk id="28" max="5" man="1"/>
    <brk id="42"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16AA2-94E7-4FB7-A5BA-5362CE39F3A5}">
  <dimension ref="B1:H18"/>
  <sheetViews>
    <sheetView zoomScaleNormal="100" workbookViewId="0"/>
  </sheetViews>
  <sheetFormatPr defaultRowHeight="13.2"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2" customHeight="1" x14ac:dyDescent="0.15">
      <c r="B1" s="43"/>
      <c r="C1" s="43"/>
    </row>
    <row r="2" spans="2:8" s="1" customFormat="1" ht="18.3" customHeight="1" x14ac:dyDescent="0.15">
      <c r="B2" s="43"/>
      <c r="C2" s="43"/>
      <c r="D2" s="49" t="s">
        <v>959</v>
      </c>
      <c r="E2" s="49"/>
      <c r="F2" s="49"/>
      <c r="G2" s="49"/>
      <c r="H2" s="49"/>
    </row>
    <row r="3" spans="2:8" s="1" customFormat="1" ht="5.0999999999999996" customHeight="1" x14ac:dyDescent="0.15">
      <c r="B3" s="43"/>
      <c r="C3" s="43"/>
    </row>
    <row r="4" spans="2:8" s="1" customFormat="1" ht="7.2" customHeight="1" x14ac:dyDescent="0.15"/>
    <row r="5" spans="2:8" s="1" customFormat="1" ht="26.4" customHeight="1" x14ac:dyDescent="0.15">
      <c r="B5" s="45" t="s">
        <v>1274</v>
      </c>
      <c r="C5" s="45"/>
      <c r="D5" s="45"/>
      <c r="E5" s="45"/>
      <c r="F5" s="45"/>
      <c r="G5" s="45"/>
      <c r="H5" s="45"/>
    </row>
    <row r="6" spans="2:8" s="1" customFormat="1" ht="11.55" customHeight="1" x14ac:dyDescent="0.15"/>
    <row r="7" spans="2:8" s="1" customFormat="1" ht="18.3" customHeight="1" x14ac:dyDescent="0.15">
      <c r="B7" s="9" t="s">
        <v>1122</v>
      </c>
      <c r="D7" s="3">
        <v>45382</v>
      </c>
    </row>
    <row r="8" spans="2:8" s="1" customFormat="1" ht="10.199999999999999" customHeight="1" x14ac:dyDescent="0.15"/>
    <row r="9" spans="2:8" s="1" customFormat="1" ht="15.3" customHeight="1" x14ac:dyDescent="0.15">
      <c r="B9" s="103" t="s">
        <v>1273</v>
      </c>
      <c r="C9" s="103"/>
      <c r="D9" s="103"/>
      <c r="E9" s="103"/>
      <c r="F9" s="103"/>
      <c r="G9" s="103"/>
    </row>
    <row r="10" spans="2:8" s="1" customFormat="1" ht="11.85" customHeight="1" x14ac:dyDescent="0.15"/>
    <row r="11" spans="2:8" s="1" customFormat="1" ht="11.85" customHeight="1" x14ac:dyDescent="0.15">
      <c r="B11" s="4"/>
      <c r="C11" s="102" t="s">
        <v>1129</v>
      </c>
      <c r="D11" s="102"/>
      <c r="E11" s="25" t="s">
        <v>1127</v>
      </c>
      <c r="F11" s="25" t="s">
        <v>1128</v>
      </c>
      <c r="G11" s="25" t="s">
        <v>1127</v>
      </c>
    </row>
    <row r="12" spans="2:8" s="1" customFormat="1" ht="11.85" customHeight="1" x14ac:dyDescent="0.15">
      <c r="B12" s="7" t="s">
        <v>1272</v>
      </c>
      <c r="C12" s="101">
        <v>15108410421.119699</v>
      </c>
      <c r="D12" s="101"/>
      <c r="E12" s="99">
        <v>0.99798946646792597</v>
      </c>
      <c r="F12" s="100">
        <v>229880</v>
      </c>
      <c r="G12" s="99">
        <v>0.99871402752676197</v>
      </c>
    </row>
    <row r="13" spans="2:8" s="1" customFormat="1" ht="2.1" customHeight="1" x14ac:dyDescent="0.15"/>
    <row r="14" spans="2:8" s="1" customFormat="1" ht="11.85" customHeight="1" x14ac:dyDescent="0.15">
      <c r="B14" s="7" t="s">
        <v>1271</v>
      </c>
      <c r="C14" s="101">
        <v>18264473.829999998</v>
      </c>
      <c r="D14" s="101"/>
      <c r="E14" s="99">
        <v>1.20646394854612E-3</v>
      </c>
      <c r="F14" s="100">
        <v>193</v>
      </c>
      <c r="G14" s="99">
        <v>8.3848880856388205E-4</v>
      </c>
    </row>
    <row r="15" spans="2:8" s="1" customFormat="1" ht="13.2" customHeight="1" x14ac:dyDescent="0.15">
      <c r="B15" s="7" t="s">
        <v>1270</v>
      </c>
      <c r="C15" s="101">
        <v>6085731.3099999996</v>
      </c>
      <c r="D15" s="101"/>
      <c r="E15" s="99">
        <v>4.0199435770186398E-4</v>
      </c>
      <c r="F15" s="100">
        <v>56</v>
      </c>
      <c r="G15" s="99">
        <v>2.4329208953148901E-4</v>
      </c>
    </row>
    <row r="16" spans="2:8" s="1" customFormat="1" ht="14.1" customHeight="1" x14ac:dyDescent="0.15">
      <c r="B16" s="7" t="s">
        <v>1269</v>
      </c>
      <c r="C16" s="101">
        <v>5859753.0899999999</v>
      </c>
      <c r="D16" s="101"/>
      <c r="E16" s="99">
        <v>3.87067315284753E-4</v>
      </c>
      <c r="F16" s="100">
        <v>42</v>
      </c>
      <c r="G16" s="99">
        <v>1.8246906714861701E-4</v>
      </c>
    </row>
    <row r="17" spans="2:7" s="1" customFormat="1" ht="14.1" customHeight="1" x14ac:dyDescent="0.15">
      <c r="B17" s="7" t="s">
        <v>1268</v>
      </c>
      <c r="C17" s="101">
        <v>227202.47</v>
      </c>
      <c r="D17" s="101"/>
      <c r="E17" s="99">
        <v>1.50079105276712E-5</v>
      </c>
      <c r="F17" s="100">
        <v>5</v>
      </c>
      <c r="G17" s="99">
        <v>2.17225079938829E-5</v>
      </c>
    </row>
    <row r="18" spans="2:7" s="1" customFormat="1" ht="13.2" customHeight="1" x14ac:dyDescent="0.15">
      <c r="B18" s="5" t="s">
        <v>72</v>
      </c>
      <c r="C18" s="98">
        <v>15138847581.819901</v>
      </c>
      <c r="D18" s="98"/>
      <c r="E18" s="96">
        <v>1</v>
      </c>
      <c r="F18" s="97">
        <v>230176</v>
      </c>
      <c r="G18" s="96">
        <v>1</v>
      </c>
    </row>
  </sheetData>
  <mergeCells count="11">
    <mergeCell ref="D2:H2"/>
    <mergeCell ref="C14:D14"/>
    <mergeCell ref="C15:D15"/>
    <mergeCell ref="C16:D16"/>
    <mergeCell ref="C17:D17"/>
    <mergeCell ref="C18:D18"/>
    <mergeCell ref="B1:C3"/>
    <mergeCell ref="B5:H5"/>
    <mergeCell ref="B9:G9"/>
    <mergeCell ref="C11:D11"/>
    <mergeCell ref="C12:D1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DA77B-84D2-47F3-A72E-38448B0C87A0}">
  <dimension ref="B1:L574"/>
  <sheetViews>
    <sheetView zoomScaleNormal="100" workbookViewId="0"/>
  </sheetViews>
  <sheetFormatPr defaultRowHeight="13.2"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5.44140625" customWidth="1"/>
    <col min="8" max="8" width="8.44140625" customWidth="1"/>
    <col min="9" max="9" width="3.109375" customWidth="1"/>
    <col min="10" max="10" width="12.21875" customWidth="1"/>
    <col min="11" max="11" width="12" customWidth="1"/>
    <col min="12" max="12" width="12.33203125" customWidth="1"/>
    <col min="13" max="13" width="6.21875" customWidth="1"/>
    <col min="14" max="14" width="4.6640625" customWidth="1"/>
  </cols>
  <sheetData>
    <row r="1" spans="2:12" s="1" customFormat="1" ht="7.2" customHeight="1" x14ac:dyDescent="0.15">
      <c r="B1" s="43"/>
      <c r="C1" s="43"/>
      <c r="D1" s="43"/>
      <c r="E1" s="43"/>
      <c r="F1" s="43"/>
    </row>
    <row r="2" spans="2:12" s="1" customFormat="1" ht="18.3" customHeight="1" x14ac:dyDescent="0.15">
      <c r="B2" s="43"/>
      <c r="C2" s="43"/>
      <c r="D2" s="43"/>
      <c r="E2" s="43"/>
      <c r="F2" s="43"/>
      <c r="H2" s="49" t="s">
        <v>959</v>
      </c>
      <c r="I2" s="49"/>
      <c r="J2" s="49"/>
      <c r="K2" s="49"/>
      <c r="L2" s="49"/>
    </row>
    <row r="3" spans="2:12" s="1" customFormat="1" ht="4.6500000000000004" customHeight="1" x14ac:dyDescent="0.15">
      <c r="B3" s="43"/>
      <c r="C3" s="43"/>
      <c r="D3" s="43"/>
      <c r="E3" s="43"/>
      <c r="F3" s="43"/>
    </row>
    <row r="4" spans="2:12" s="1" customFormat="1" ht="1.65" customHeight="1" x14ac:dyDescent="0.15"/>
    <row r="5" spans="2:12" s="1" customFormat="1" ht="25.5" customHeight="1" x14ac:dyDescent="0.15">
      <c r="B5" s="45" t="s">
        <v>1287</v>
      </c>
      <c r="C5" s="45"/>
      <c r="D5" s="45"/>
      <c r="E5" s="45"/>
      <c r="F5" s="45"/>
      <c r="G5" s="45"/>
      <c r="H5" s="45"/>
      <c r="I5" s="45"/>
      <c r="J5" s="45"/>
      <c r="K5" s="45"/>
      <c r="L5" s="45"/>
    </row>
    <row r="6" spans="2:12" s="1" customFormat="1" ht="1.65" customHeight="1" x14ac:dyDescent="0.15"/>
    <row r="7" spans="2:12" s="1" customFormat="1" ht="1.65" customHeight="1" x14ac:dyDescent="0.15">
      <c r="B7" s="38" t="s">
        <v>1122</v>
      </c>
      <c r="C7" s="38"/>
      <c r="D7" s="38"/>
    </row>
    <row r="8" spans="2:12" s="1" customFormat="1" ht="16.2" customHeight="1" x14ac:dyDescent="0.15">
      <c r="B8" s="38"/>
      <c r="C8" s="38"/>
      <c r="D8" s="38"/>
      <c r="G8" s="120">
        <v>45352</v>
      </c>
      <c r="H8" s="120"/>
    </row>
    <row r="9" spans="2:12" s="1" customFormat="1" ht="4.2" customHeight="1" x14ac:dyDescent="0.15"/>
    <row r="10" spans="2:12" s="1" customFormat="1" ht="14.1" customHeight="1" x14ac:dyDescent="0.15">
      <c r="B10" s="119" t="s">
        <v>1286</v>
      </c>
      <c r="C10" s="119"/>
      <c r="D10" s="119"/>
      <c r="E10" s="119"/>
      <c r="F10" s="118" t="s">
        <v>1285</v>
      </c>
      <c r="G10" s="118"/>
      <c r="H10" s="117" t="s">
        <v>1284</v>
      </c>
      <c r="I10" s="117"/>
      <c r="J10" s="117"/>
      <c r="K10" s="117"/>
      <c r="L10" s="117"/>
    </row>
    <row r="11" spans="2:12" s="1" customFormat="1" ht="21.75" customHeight="1" x14ac:dyDescent="0.15">
      <c r="B11" s="116" t="s">
        <v>1283</v>
      </c>
      <c r="C11" s="25" t="s">
        <v>1282</v>
      </c>
      <c r="D11" s="25" t="s">
        <v>1281</v>
      </c>
      <c r="E11" s="116" t="s">
        <v>1280</v>
      </c>
      <c r="F11" s="115" t="s">
        <v>1279</v>
      </c>
      <c r="G11" s="115"/>
      <c r="H11" s="102" t="s">
        <v>1278</v>
      </c>
      <c r="I11" s="102"/>
      <c r="J11" s="25" t="s">
        <v>1277</v>
      </c>
      <c r="K11" s="25" t="s">
        <v>1276</v>
      </c>
      <c r="L11" s="25" t="s">
        <v>1275</v>
      </c>
    </row>
    <row r="12" spans="2:12" s="1" customFormat="1" ht="10.199999999999999" customHeight="1" x14ac:dyDescent="0.15">
      <c r="B12" s="114">
        <v>45352</v>
      </c>
      <c r="C12" s="113">
        <v>45383</v>
      </c>
      <c r="D12" s="13">
        <v>1</v>
      </c>
      <c r="E12" s="112">
        <v>31</v>
      </c>
      <c r="F12" s="111">
        <v>11500000000</v>
      </c>
      <c r="G12" s="111"/>
      <c r="H12" s="61">
        <v>15030074150.628099</v>
      </c>
      <c r="I12" s="61"/>
      <c r="J12" s="13">
        <v>15004582032.614401</v>
      </c>
      <c r="K12" s="13">
        <v>14966422292.493601</v>
      </c>
      <c r="L12" s="13">
        <v>14903031337.8953</v>
      </c>
    </row>
    <row r="13" spans="2:12" s="1" customFormat="1" ht="10.199999999999999" customHeight="1" x14ac:dyDescent="0.15">
      <c r="B13" s="114">
        <v>45352</v>
      </c>
      <c r="C13" s="113">
        <v>45413</v>
      </c>
      <c r="D13" s="13">
        <v>2</v>
      </c>
      <c r="E13" s="112">
        <v>61</v>
      </c>
      <c r="F13" s="111">
        <v>11500000000</v>
      </c>
      <c r="G13" s="111"/>
      <c r="H13" s="61">
        <v>14927937023.0117</v>
      </c>
      <c r="I13" s="61"/>
      <c r="J13" s="13">
        <v>14878156877.412201</v>
      </c>
      <c r="K13" s="13">
        <v>14803792661.761101</v>
      </c>
      <c r="L13" s="13">
        <v>14680663928.992399</v>
      </c>
    </row>
    <row r="14" spans="2:12" s="1" customFormat="1" ht="10.199999999999999" customHeight="1" x14ac:dyDescent="0.15">
      <c r="B14" s="114">
        <v>45352</v>
      </c>
      <c r="C14" s="113">
        <v>45444</v>
      </c>
      <c r="D14" s="13">
        <v>3</v>
      </c>
      <c r="E14" s="112">
        <v>92</v>
      </c>
      <c r="F14" s="111">
        <v>11500000000</v>
      </c>
      <c r="G14" s="111"/>
      <c r="H14" s="61">
        <v>14822041594.3489</v>
      </c>
      <c r="I14" s="61"/>
      <c r="J14" s="13">
        <v>14747559130.3832</v>
      </c>
      <c r="K14" s="13">
        <v>14636529055.681101</v>
      </c>
      <c r="L14" s="13">
        <v>14453313465.3321</v>
      </c>
    </row>
    <row r="15" spans="2:12" s="1" customFormat="1" ht="10.199999999999999" customHeight="1" x14ac:dyDescent="0.15">
      <c r="B15" s="114">
        <v>45352</v>
      </c>
      <c r="C15" s="113">
        <v>45474</v>
      </c>
      <c r="D15" s="13">
        <v>4</v>
      </c>
      <c r="E15" s="112">
        <v>122</v>
      </c>
      <c r="F15" s="111">
        <v>11500000000</v>
      </c>
      <c r="G15" s="111"/>
      <c r="H15" s="61">
        <v>14718213806.563101</v>
      </c>
      <c r="I15" s="61"/>
      <c r="J15" s="13">
        <v>14620215911.624901</v>
      </c>
      <c r="K15" s="13">
        <v>14474431213.105301</v>
      </c>
      <c r="L15" s="13">
        <v>14234653917.945299</v>
      </c>
    </row>
    <row r="16" spans="2:12" s="1" customFormat="1" ht="10.199999999999999" customHeight="1" x14ac:dyDescent="0.15">
      <c r="B16" s="114">
        <v>45352</v>
      </c>
      <c r="C16" s="113">
        <v>45505</v>
      </c>
      <c r="D16" s="13">
        <v>5</v>
      </c>
      <c r="E16" s="112">
        <v>153</v>
      </c>
      <c r="F16" s="111">
        <v>11500000000</v>
      </c>
      <c r="G16" s="111"/>
      <c r="H16" s="61">
        <v>14618280311.3183</v>
      </c>
      <c r="I16" s="61"/>
      <c r="J16" s="13">
        <v>14496319198.888399</v>
      </c>
      <c r="K16" s="13">
        <v>14315270425.2006</v>
      </c>
      <c r="L16" s="13">
        <v>14018501168.7565</v>
      </c>
    </row>
    <row r="17" spans="2:12" s="1" customFormat="1" ht="10.199999999999999" customHeight="1" x14ac:dyDescent="0.15">
      <c r="B17" s="114">
        <v>45352</v>
      </c>
      <c r="C17" s="113">
        <v>45536</v>
      </c>
      <c r="D17" s="13">
        <v>6</v>
      </c>
      <c r="E17" s="112">
        <v>184</v>
      </c>
      <c r="F17" s="111">
        <v>11500000000</v>
      </c>
      <c r="G17" s="111"/>
      <c r="H17" s="61">
        <v>14516011094.775101</v>
      </c>
      <c r="I17" s="61"/>
      <c r="J17" s="13">
        <v>14370488398.9025</v>
      </c>
      <c r="K17" s="13">
        <v>14154920500.9452</v>
      </c>
      <c r="L17" s="13">
        <v>13802764549.3249</v>
      </c>
    </row>
    <row r="18" spans="2:12" s="1" customFormat="1" ht="10.199999999999999" customHeight="1" x14ac:dyDescent="0.15">
      <c r="B18" s="114">
        <v>45352</v>
      </c>
      <c r="C18" s="113">
        <v>45566</v>
      </c>
      <c r="D18" s="13">
        <v>7</v>
      </c>
      <c r="E18" s="112">
        <v>214</v>
      </c>
      <c r="F18" s="111">
        <v>11500000000</v>
      </c>
      <c r="G18" s="111"/>
      <c r="H18" s="61">
        <v>14407330166.675699</v>
      </c>
      <c r="I18" s="61"/>
      <c r="J18" s="13">
        <v>14239485777.708401</v>
      </c>
      <c r="K18" s="13">
        <v>13991361559.082001</v>
      </c>
      <c r="L18" s="13">
        <v>13587348298.132799</v>
      </c>
    </row>
    <row r="19" spans="2:12" s="1" customFormat="1" ht="10.199999999999999" customHeight="1" x14ac:dyDescent="0.15">
      <c r="B19" s="114">
        <v>45352</v>
      </c>
      <c r="C19" s="113">
        <v>45597</v>
      </c>
      <c r="D19" s="13">
        <v>8</v>
      </c>
      <c r="E19" s="112">
        <v>245</v>
      </c>
      <c r="F19" s="111">
        <v>11500000000</v>
      </c>
      <c r="G19" s="111"/>
      <c r="H19" s="61">
        <v>14298257287.2605</v>
      </c>
      <c r="I19" s="61"/>
      <c r="J19" s="13">
        <v>14107715208.571301</v>
      </c>
      <c r="K19" s="13">
        <v>13826633471.278999</v>
      </c>
      <c r="L19" s="13">
        <v>13370504624.7782</v>
      </c>
    </row>
    <row r="20" spans="2:12" s="1" customFormat="1" ht="10.199999999999999" customHeight="1" x14ac:dyDescent="0.15">
      <c r="B20" s="114">
        <v>45352</v>
      </c>
      <c r="C20" s="113">
        <v>45627</v>
      </c>
      <c r="D20" s="13">
        <v>9</v>
      </c>
      <c r="E20" s="112">
        <v>275</v>
      </c>
      <c r="F20" s="111">
        <v>11500000000</v>
      </c>
      <c r="G20" s="111"/>
      <c r="H20" s="61">
        <v>14188560607.827999</v>
      </c>
      <c r="I20" s="61"/>
      <c r="J20" s="13">
        <v>13976501530.7687</v>
      </c>
      <c r="K20" s="13">
        <v>13664319558.941799</v>
      </c>
      <c r="L20" s="13">
        <v>13159380412.299999</v>
      </c>
    </row>
    <row r="21" spans="2:12" s="1" customFormat="1" ht="10.199999999999999" customHeight="1" x14ac:dyDescent="0.15">
      <c r="B21" s="114">
        <v>45352</v>
      </c>
      <c r="C21" s="113">
        <v>45658</v>
      </c>
      <c r="D21" s="13">
        <v>10</v>
      </c>
      <c r="E21" s="112">
        <v>306</v>
      </c>
      <c r="F21" s="111">
        <v>11500000000</v>
      </c>
      <c r="G21" s="111"/>
      <c r="H21" s="61">
        <v>14084418719.068199</v>
      </c>
      <c r="I21" s="61"/>
      <c r="J21" s="13">
        <v>13850384935.117399</v>
      </c>
      <c r="K21" s="13">
        <v>13506582328.656401</v>
      </c>
      <c r="L21" s="13">
        <v>12952378330.9132</v>
      </c>
    </row>
    <row r="22" spans="2:12" s="1" customFormat="1" ht="10.199999999999999" customHeight="1" x14ac:dyDescent="0.15">
      <c r="B22" s="114">
        <v>45352</v>
      </c>
      <c r="C22" s="113">
        <v>45689</v>
      </c>
      <c r="D22" s="13">
        <v>11</v>
      </c>
      <c r="E22" s="112">
        <v>337</v>
      </c>
      <c r="F22" s="111">
        <v>11500000000</v>
      </c>
      <c r="G22" s="111"/>
      <c r="H22" s="61">
        <v>13979040298.620501</v>
      </c>
      <c r="I22" s="61"/>
      <c r="J22" s="13">
        <v>13723442017.427999</v>
      </c>
      <c r="K22" s="13">
        <v>13348755274.2237</v>
      </c>
      <c r="L22" s="13">
        <v>12746807931.952801</v>
      </c>
    </row>
    <row r="23" spans="2:12" s="1" customFormat="1" ht="10.199999999999999" customHeight="1" x14ac:dyDescent="0.15">
      <c r="B23" s="114">
        <v>45352</v>
      </c>
      <c r="C23" s="113">
        <v>45717</v>
      </c>
      <c r="D23" s="13">
        <v>12</v>
      </c>
      <c r="E23" s="112">
        <v>365</v>
      </c>
      <c r="F23" s="111">
        <v>11500000000</v>
      </c>
      <c r="G23" s="111"/>
      <c r="H23" s="61">
        <v>13877585891.656799</v>
      </c>
      <c r="I23" s="61"/>
      <c r="J23" s="13">
        <v>13602970049.2852</v>
      </c>
      <c r="K23" s="13">
        <v>13201174668.7425</v>
      </c>
      <c r="L23" s="13">
        <v>12557646673.506001</v>
      </c>
    </row>
    <row r="24" spans="2:12" s="1" customFormat="1" ht="10.199999999999999" customHeight="1" x14ac:dyDescent="0.15">
      <c r="B24" s="114">
        <v>45352</v>
      </c>
      <c r="C24" s="113">
        <v>45748</v>
      </c>
      <c r="D24" s="13">
        <v>13</v>
      </c>
      <c r="E24" s="112">
        <v>396</v>
      </c>
      <c r="F24" s="111">
        <v>11500000000</v>
      </c>
      <c r="G24" s="111"/>
      <c r="H24" s="61">
        <v>13777584611.391701</v>
      </c>
      <c r="I24" s="61"/>
      <c r="J24" s="13">
        <v>13482042248.247101</v>
      </c>
      <c r="K24" s="13">
        <v>13050543907.965</v>
      </c>
      <c r="L24" s="13">
        <v>12361777253.2952</v>
      </c>
    </row>
    <row r="25" spans="2:12" s="1" customFormat="1" ht="10.199999999999999" customHeight="1" x14ac:dyDescent="0.15">
      <c r="B25" s="114">
        <v>45352</v>
      </c>
      <c r="C25" s="113">
        <v>45778</v>
      </c>
      <c r="D25" s="13">
        <v>14</v>
      </c>
      <c r="E25" s="112">
        <v>426</v>
      </c>
      <c r="F25" s="111">
        <v>11500000000</v>
      </c>
      <c r="G25" s="111"/>
      <c r="H25" s="61">
        <v>13675915710.723101</v>
      </c>
      <c r="I25" s="61"/>
      <c r="J25" s="13">
        <v>13360588026.305599</v>
      </c>
      <c r="K25" s="13">
        <v>12901145357.1346</v>
      </c>
      <c r="L25" s="13">
        <v>12170170246.123899</v>
      </c>
    </row>
    <row r="26" spans="2:12" s="1" customFormat="1" ht="10.199999999999999" customHeight="1" x14ac:dyDescent="0.15">
      <c r="B26" s="114">
        <v>45352</v>
      </c>
      <c r="C26" s="113">
        <v>45809</v>
      </c>
      <c r="D26" s="13">
        <v>15</v>
      </c>
      <c r="E26" s="112">
        <v>457</v>
      </c>
      <c r="F26" s="111">
        <v>11500000000</v>
      </c>
      <c r="G26" s="111"/>
      <c r="H26" s="61">
        <v>13570744253.258499</v>
      </c>
      <c r="I26" s="61"/>
      <c r="J26" s="13">
        <v>13235355242.9244</v>
      </c>
      <c r="K26" s="13">
        <v>12747716339.846001</v>
      </c>
      <c r="L26" s="13">
        <v>11974500203.5019</v>
      </c>
    </row>
    <row r="27" spans="2:12" s="1" customFormat="1" ht="10.199999999999999" customHeight="1" x14ac:dyDescent="0.15">
      <c r="B27" s="114">
        <v>45352</v>
      </c>
      <c r="C27" s="113">
        <v>45839</v>
      </c>
      <c r="D27" s="13">
        <v>16</v>
      </c>
      <c r="E27" s="112">
        <v>487</v>
      </c>
      <c r="F27" s="111">
        <v>11500000000</v>
      </c>
      <c r="G27" s="111"/>
      <c r="H27" s="61">
        <v>13465686034.4776</v>
      </c>
      <c r="I27" s="61"/>
      <c r="J27" s="13">
        <v>13111337024.179001</v>
      </c>
      <c r="K27" s="13">
        <v>12597185856.0938</v>
      </c>
      <c r="L27" s="13">
        <v>11784594002.3522</v>
      </c>
    </row>
    <row r="28" spans="2:12" s="1" customFormat="1" ht="10.199999999999999" customHeight="1" x14ac:dyDescent="0.15">
      <c r="B28" s="114">
        <v>45352</v>
      </c>
      <c r="C28" s="113">
        <v>45870</v>
      </c>
      <c r="D28" s="13">
        <v>17</v>
      </c>
      <c r="E28" s="112">
        <v>518</v>
      </c>
      <c r="F28" s="111">
        <v>11500000000</v>
      </c>
      <c r="G28" s="111"/>
      <c r="H28" s="61">
        <v>13367274474.981501</v>
      </c>
      <c r="I28" s="61"/>
      <c r="J28" s="13">
        <v>12993439884.2013</v>
      </c>
      <c r="K28" s="13">
        <v>12452162805.9506</v>
      </c>
      <c r="L28" s="13">
        <v>11599586234.597099</v>
      </c>
    </row>
    <row r="29" spans="2:12" s="1" customFormat="1" ht="10.199999999999999" customHeight="1" x14ac:dyDescent="0.15">
      <c r="B29" s="114">
        <v>45352</v>
      </c>
      <c r="C29" s="113">
        <v>45901</v>
      </c>
      <c r="D29" s="13">
        <v>18</v>
      </c>
      <c r="E29" s="112">
        <v>549</v>
      </c>
      <c r="F29" s="111">
        <v>11500000000</v>
      </c>
      <c r="G29" s="111"/>
      <c r="H29" s="61">
        <v>13260544399.134001</v>
      </c>
      <c r="I29" s="61"/>
      <c r="J29" s="13">
        <v>12867832788.700001</v>
      </c>
      <c r="K29" s="13">
        <v>12300425940.2708</v>
      </c>
      <c r="L29" s="13">
        <v>11409706627.201401</v>
      </c>
    </row>
    <row r="30" spans="2:12" s="1" customFormat="1" ht="10.199999999999999" customHeight="1" x14ac:dyDescent="0.15">
      <c r="B30" s="114">
        <v>45352</v>
      </c>
      <c r="C30" s="113">
        <v>45931</v>
      </c>
      <c r="D30" s="13">
        <v>19</v>
      </c>
      <c r="E30" s="112">
        <v>579</v>
      </c>
      <c r="F30" s="111">
        <v>11500000000</v>
      </c>
      <c r="G30" s="111"/>
      <c r="H30" s="61">
        <v>13162628883.861099</v>
      </c>
      <c r="I30" s="61"/>
      <c r="J30" s="13">
        <v>12751851656.173401</v>
      </c>
      <c r="K30" s="13">
        <v>12159557222.7363</v>
      </c>
      <c r="L30" s="13">
        <v>11232803756.076099</v>
      </c>
    </row>
    <row r="31" spans="2:12" s="1" customFormat="1" ht="10.199999999999999" customHeight="1" x14ac:dyDescent="0.15">
      <c r="B31" s="114">
        <v>45352</v>
      </c>
      <c r="C31" s="113">
        <v>45962</v>
      </c>
      <c r="D31" s="13">
        <v>20</v>
      </c>
      <c r="E31" s="112">
        <v>610</v>
      </c>
      <c r="F31" s="111">
        <v>11500000000</v>
      </c>
      <c r="G31" s="111"/>
      <c r="H31" s="61">
        <v>13064890229.2593</v>
      </c>
      <c r="I31" s="61"/>
      <c r="J31" s="13">
        <v>12635695728.486401</v>
      </c>
      <c r="K31" s="13">
        <v>12018153903.9102</v>
      </c>
      <c r="L31" s="13">
        <v>11055153867.5814</v>
      </c>
    </row>
    <row r="32" spans="2:12" s="1" customFormat="1" ht="10.199999999999999" customHeight="1" x14ac:dyDescent="0.15">
      <c r="B32" s="114">
        <v>45352</v>
      </c>
      <c r="C32" s="113">
        <v>45992</v>
      </c>
      <c r="D32" s="13">
        <v>21</v>
      </c>
      <c r="E32" s="112">
        <v>640</v>
      </c>
      <c r="F32" s="111">
        <v>11500000000</v>
      </c>
      <c r="G32" s="111"/>
      <c r="H32" s="61">
        <v>12956180811.7994</v>
      </c>
      <c r="I32" s="61"/>
      <c r="J32" s="13">
        <v>12509989779.231701</v>
      </c>
      <c r="K32" s="13">
        <v>11869305934.2467</v>
      </c>
      <c r="L32" s="13">
        <v>10873476939.703699</v>
      </c>
    </row>
    <row r="33" spans="2:12" s="1" customFormat="1" ht="10.199999999999999" customHeight="1" x14ac:dyDescent="0.15">
      <c r="B33" s="114">
        <v>45352</v>
      </c>
      <c r="C33" s="113">
        <v>46023</v>
      </c>
      <c r="D33" s="13">
        <v>22</v>
      </c>
      <c r="E33" s="112">
        <v>671</v>
      </c>
      <c r="F33" s="111">
        <v>11500000000</v>
      </c>
      <c r="G33" s="111"/>
      <c r="H33" s="61">
        <v>12858153676.4942</v>
      </c>
      <c r="I33" s="61"/>
      <c r="J33" s="13">
        <v>12394281215.4599</v>
      </c>
      <c r="K33" s="13">
        <v>11729616355.4536</v>
      </c>
      <c r="L33" s="13">
        <v>10699994169.4921</v>
      </c>
    </row>
    <row r="34" spans="2:12" s="1" customFormat="1" ht="10.199999999999999" customHeight="1" x14ac:dyDescent="0.15">
      <c r="B34" s="114">
        <v>45352</v>
      </c>
      <c r="C34" s="113">
        <v>46054</v>
      </c>
      <c r="D34" s="13">
        <v>23</v>
      </c>
      <c r="E34" s="112">
        <v>702</v>
      </c>
      <c r="F34" s="111">
        <v>9000000000</v>
      </c>
      <c r="G34" s="111"/>
      <c r="H34" s="61">
        <v>12760097937.789301</v>
      </c>
      <c r="I34" s="61"/>
      <c r="J34" s="13">
        <v>12278901640.450399</v>
      </c>
      <c r="K34" s="13">
        <v>11590871080.2731</v>
      </c>
      <c r="L34" s="13">
        <v>10528643683.352699</v>
      </c>
    </row>
    <row r="35" spans="2:12" s="1" customFormat="1" ht="10.199999999999999" customHeight="1" x14ac:dyDescent="0.15">
      <c r="B35" s="114">
        <v>45352</v>
      </c>
      <c r="C35" s="113">
        <v>46082</v>
      </c>
      <c r="D35" s="13">
        <v>24</v>
      </c>
      <c r="E35" s="112">
        <v>730</v>
      </c>
      <c r="F35" s="111">
        <v>9000000000</v>
      </c>
      <c r="G35" s="111"/>
      <c r="H35" s="61">
        <v>12657096558.527399</v>
      </c>
      <c r="I35" s="61"/>
      <c r="J35" s="13">
        <v>12161124343.494499</v>
      </c>
      <c r="K35" s="13">
        <v>11453320137.958799</v>
      </c>
      <c r="L35" s="13">
        <v>10363889268.726299</v>
      </c>
    </row>
    <row r="36" spans="2:12" s="1" customFormat="1" ht="10.199999999999999" customHeight="1" x14ac:dyDescent="0.15">
      <c r="B36" s="114">
        <v>45352</v>
      </c>
      <c r="C36" s="113">
        <v>46113</v>
      </c>
      <c r="D36" s="13">
        <v>25</v>
      </c>
      <c r="E36" s="112">
        <v>761</v>
      </c>
      <c r="F36" s="111">
        <v>9000000000</v>
      </c>
      <c r="G36" s="111"/>
      <c r="H36" s="61">
        <v>12557765758.312599</v>
      </c>
      <c r="I36" s="61"/>
      <c r="J36" s="13">
        <v>12045221555.098301</v>
      </c>
      <c r="K36" s="13">
        <v>11315312605.405899</v>
      </c>
      <c r="L36" s="13">
        <v>10195641122.2962</v>
      </c>
    </row>
    <row r="37" spans="2:12" s="1" customFormat="1" ht="10.199999999999999" customHeight="1" x14ac:dyDescent="0.15">
      <c r="B37" s="114">
        <v>45352</v>
      </c>
      <c r="C37" s="113">
        <v>46143</v>
      </c>
      <c r="D37" s="13">
        <v>26</v>
      </c>
      <c r="E37" s="112">
        <v>791</v>
      </c>
      <c r="F37" s="111">
        <v>9000000000</v>
      </c>
      <c r="G37" s="111"/>
      <c r="H37" s="61">
        <v>12457217653.238899</v>
      </c>
      <c r="I37" s="61"/>
      <c r="J37" s="13">
        <v>11929164507.7703</v>
      </c>
      <c r="K37" s="13">
        <v>11178706633.5849</v>
      </c>
      <c r="L37" s="13">
        <v>10031263212.3204</v>
      </c>
    </row>
    <row r="38" spans="2:12" s="1" customFormat="1" ht="10.199999999999999" customHeight="1" x14ac:dyDescent="0.15">
      <c r="B38" s="114">
        <v>45352</v>
      </c>
      <c r="C38" s="113">
        <v>46174</v>
      </c>
      <c r="D38" s="13">
        <v>27</v>
      </c>
      <c r="E38" s="112">
        <v>822</v>
      </c>
      <c r="F38" s="111">
        <v>9000000000</v>
      </c>
      <c r="G38" s="111"/>
      <c r="H38" s="61">
        <v>12357891342.531799</v>
      </c>
      <c r="I38" s="61"/>
      <c r="J38" s="13">
        <v>11813977150.9862</v>
      </c>
      <c r="K38" s="13">
        <v>11042610421.304399</v>
      </c>
      <c r="L38" s="13">
        <v>9867166063.6961803</v>
      </c>
    </row>
    <row r="39" spans="2:12" s="1" customFormat="1" ht="10.199999999999999" customHeight="1" x14ac:dyDescent="0.15">
      <c r="B39" s="114">
        <v>45352</v>
      </c>
      <c r="C39" s="113">
        <v>46204</v>
      </c>
      <c r="D39" s="13">
        <v>28</v>
      </c>
      <c r="E39" s="112">
        <v>852</v>
      </c>
      <c r="F39" s="111">
        <v>9000000000</v>
      </c>
      <c r="G39" s="111"/>
      <c r="H39" s="61">
        <v>12260034594.5277</v>
      </c>
      <c r="I39" s="61"/>
      <c r="J39" s="13">
        <v>11701189432.0483</v>
      </c>
      <c r="K39" s="13">
        <v>10910267571.932501</v>
      </c>
      <c r="L39" s="13">
        <v>9708947928.2454891</v>
      </c>
    </row>
    <row r="40" spans="2:12" s="1" customFormat="1" ht="10.199999999999999" customHeight="1" x14ac:dyDescent="0.15">
      <c r="B40" s="114">
        <v>45352</v>
      </c>
      <c r="C40" s="113">
        <v>46235</v>
      </c>
      <c r="D40" s="13">
        <v>29</v>
      </c>
      <c r="E40" s="112">
        <v>883</v>
      </c>
      <c r="F40" s="111">
        <v>9000000000</v>
      </c>
      <c r="G40" s="111"/>
      <c r="H40" s="61">
        <v>12162117947.870199</v>
      </c>
      <c r="I40" s="61"/>
      <c r="J40" s="13">
        <v>11588048508.593201</v>
      </c>
      <c r="K40" s="13">
        <v>10777295450.9305</v>
      </c>
      <c r="L40" s="13">
        <v>9549995756.00177</v>
      </c>
    </row>
    <row r="41" spans="2:12" s="1" customFormat="1" ht="10.199999999999999" customHeight="1" x14ac:dyDescent="0.15">
      <c r="B41" s="114">
        <v>45352</v>
      </c>
      <c r="C41" s="113">
        <v>46266</v>
      </c>
      <c r="D41" s="13">
        <v>30</v>
      </c>
      <c r="E41" s="112">
        <v>914</v>
      </c>
      <c r="F41" s="111">
        <v>9000000000</v>
      </c>
      <c r="G41" s="111"/>
      <c r="H41" s="61">
        <v>12060277138.376801</v>
      </c>
      <c r="I41" s="61"/>
      <c r="J41" s="13">
        <v>11471525120.270901</v>
      </c>
      <c r="K41" s="13">
        <v>10641791302.7414</v>
      </c>
      <c r="L41" s="13">
        <v>9389981723.8192501</v>
      </c>
    </row>
    <row r="42" spans="2:12" s="1" customFormat="1" ht="10.199999999999999" customHeight="1" x14ac:dyDescent="0.15">
      <c r="B42" s="114">
        <v>45352</v>
      </c>
      <c r="C42" s="113">
        <v>46296</v>
      </c>
      <c r="D42" s="13">
        <v>31</v>
      </c>
      <c r="E42" s="112">
        <v>944</v>
      </c>
      <c r="F42" s="111">
        <v>9000000000</v>
      </c>
      <c r="G42" s="111"/>
      <c r="H42" s="61">
        <v>11961542113.843</v>
      </c>
      <c r="I42" s="61"/>
      <c r="J42" s="13">
        <v>11358934800.9007</v>
      </c>
      <c r="K42" s="13">
        <v>10511409396.8983</v>
      </c>
      <c r="L42" s="13">
        <v>9236917059.66008</v>
      </c>
    </row>
    <row r="43" spans="2:12" s="1" customFormat="1" ht="10.199999999999999" customHeight="1" x14ac:dyDescent="0.15">
      <c r="B43" s="114">
        <v>45352</v>
      </c>
      <c r="C43" s="113">
        <v>46327</v>
      </c>
      <c r="D43" s="13">
        <v>32</v>
      </c>
      <c r="E43" s="112">
        <v>975</v>
      </c>
      <c r="F43" s="111">
        <v>9000000000</v>
      </c>
      <c r="G43" s="111"/>
      <c r="H43" s="61">
        <v>11863335255.624399</v>
      </c>
      <c r="I43" s="61"/>
      <c r="J43" s="13">
        <v>11246568060.283501</v>
      </c>
      <c r="K43" s="13">
        <v>10380958459.823099</v>
      </c>
      <c r="L43" s="13">
        <v>9083645259.2322197</v>
      </c>
    </row>
    <row r="44" spans="2:12" s="1" customFormat="1" ht="10.199999999999999" customHeight="1" x14ac:dyDescent="0.15">
      <c r="B44" s="114">
        <v>45352</v>
      </c>
      <c r="C44" s="113">
        <v>46357</v>
      </c>
      <c r="D44" s="13">
        <v>33</v>
      </c>
      <c r="E44" s="112">
        <v>1005</v>
      </c>
      <c r="F44" s="111">
        <v>9000000000</v>
      </c>
      <c r="G44" s="111"/>
      <c r="H44" s="61">
        <v>11761674614.638901</v>
      </c>
      <c r="I44" s="61"/>
      <c r="J44" s="13">
        <v>11131890688.030899</v>
      </c>
      <c r="K44" s="13">
        <v>10249817617.2929</v>
      </c>
      <c r="L44" s="13">
        <v>8932127907.5594292</v>
      </c>
    </row>
    <row r="45" spans="2:12" s="1" customFormat="1" ht="10.199999999999999" customHeight="1" x14ac:dyDescent="0.15">
      <c r="B45" s="114">
        <v>45352</v>
      </c>
      <c r="C45" s="113">
        <v>46388</v>
      </c>
      <c r="D45" s="13">
        <v>34</v>
      </c>
      <c r="E45" s="112">
        <v>1036</v>
      </c>
      <c r="F45" s="111">
        <v>9000000000</v>
      </c>
      <c r="G45" s="111"/>
      <c r="H45" s="61">
        <v>11660027592.5156</v>
      </c>
      <c r="I45" s="61"/>
      <c r="J45" s="13">
        <v>11016969058.636</v>
      </c>
      <c r="K45" s="13">
        <v>10118203907.2712</v>
      </c>
      <c r="L45" s="13">
        <v>8780087472.7535801</v>
      </c>
    </row>
    <row r="46" spans="2:12" s="1" customFormat="1" ht="10.199999999999999" customHeight="1" x14ac:dyDescent="0.15">
      <c r="B46" s="114">
        <v>45352</v>
      </c>
      <c r="C46" s="113">
        <v>46419</v>
      </c>
      <c r="D46" s="13">
        <v>35</v>
      </c>
      <c r="E46" s="112">
        <v>1067</v>
      </c>
      <c r="F46" s="111">
        <v>9000000000</v>
      </c>
      <c r="G46" s="111"/>
      <c r="H46" s="61">
        <v>11565023275.7878</v>
      </c>
      <c r="I46" s="61"/>
      <c r="J46" s="13">
        <v>10908670948.1388</v>
      </c>
      <c r="K46" s="13">
        <v>9993261044.9781094</v>
      </c>
      <c r="L46" s="13">
        <v>8634938865.8353996</v>
      </c>
    </row>
    <row r="47" spans="2:12" s="1" customFormat="1" ht="10.199999999999999" customHeight="1" x14ac:dyDescent="0.15">
      <c r="B47" s="114">
        <v>45352</v>
      </c>
      <c r="C47" s="113">
        <v>46447</v>
      </c>
      <c r="D47" s="13">
        <v>36</v>
      </c>
      <c r="E47" s="112">
        <v>1095</v>
      </c>
      <c r="F47" s="111">
        <v>9000000000</v>
      </c>
      <c r="G47" s="111"/>
      <c r="H47" s="61">
        <v>11467514547.978701</v>
      </c>
      <c r="I47" s="61"/>
      <c r="J47" s="13">
        <v>10800124288.204399</v>
      </c>
      <c r="K47" s="13">
        <v>9871093372.5456409</v>
      </c>
      <c r="L47" s="13">
        <v>8496739551.89291</v>
      </c>
    </row>
    <row r="48" spans="2:12" s="1" customFormat="1" ht="10.199999999999999" customHeight="1" x14ac:dyDescent="0.15">
      <c r="B48" s="114">
        <v>45352</v>
      </c>
      <c r="C48" s="113">
        <v>46478</v>
      </c>
      <c r="D48" s="13">
        <v>37</v>
      </c>
      <c r="E48" s="112">
        <v>1126</v>
      </c>
      <c r="F48" s="111">
        <v>9000000000</v>
      </c>
      <c r="G48" s="111"/>
      <c r="H48" s="61">
        <v>11370983512.581499</v>
      </c>
      <c r="I48" s="61"/>
      <c r="J48" s="13">
        <v>10691047583.7033</v>
      </c>
      <c r="K48" s="13">
        <v>9746548808.9312706</v>
      </c>
      <c r="L48" s="13">
        <v>8354001092.4712496</v>
      </c>
    </row>
    <row r="49" spans="2:12" s="1" customFormat="1" ht="10.199999999999999" customHeight="1" x14ac:dyDescent="0.15">
      <c r="B49" s="114">
        <v>45352</v>
      </c>
      <c r="C49" s="113">
        <v>46508</v>
      </c>
      <c r="D49" s="13">
        <v>38</v>
      </c>
      <c r="E49" s="112">
        <v>1156</v>
      </c>
      <c r="F49" s="111">
        <v>6500000000</v>
      </c>
      <c r="G49" s="111"/>
      <c r="H49" s="61">
        <v>11265695878.3155</v>
      </c>
      <c r="I49" s="61"/>
      <c r="J49" s="13">
        <v>10574669824.389601</v>
      </c>
      <c r="K49" s="13">
        <v>9616724686.3191795</v>
      </c>
      <c r="L49" s="13">
        <v>8208937179.3412104</v>
      </c>
    </row>
    <row r="50" spans="2:12" s="1" customFormat="1" ht="10.199999999999999" customHeight="1" x14ac:dyDescent="0.15">
      <c r="B50" s="114">
        <v>45352</v>
      </c>
      <c r="C50" s="113">
        <v>46539</v>
      </c>
      <c r="D50" s="13">
        <v>39</v>
      </c>
      <c r="E50" s="112">
        <v>1187</v>
      </c>
      <c r="F50" s="111">
        <v>6500000000</v>
      </c>
      <c r="G50" s="111"/>
      <c r="H50" s="61">
        <v>11171715697.7533</v>
      </c>
      <c r="I50" s="61"/>
      <c r="J50" s="13">
        <v>10468668487.745199</v>
      </c>
      <c r="K50" s="13">
        <v>9496113720.39608</v>
      </c>
      <c r="L50" s="13">
        <v>8071649139.3548403</v>
      </c>
    </row>
    <row r="51" spans="2:12" s="1" customFormat="1" ht="10.199999999999999" customHeight="1" x14ac:dyDescent="0.15">
      <c r="B51" s="114">
        <v>45352</v>
      </c>
      <c r="C51" s="113">
        <v>46569</v>
      </c>
      <c r="D51" s="13">
        <v>40</v>
      </c>
      <c r="E51" s="112">
        <v>1217</v>
      </c>
      <c r="F51" s="111">
        <v>6500000000</v>
      </c>
      <c r="G51" s="111"/>
      <c r="H51" s="61">
        <v>11075685173.7272</v>
      </c>
      <c r="I51" s="61"/>
      <c r="J51" s="13">
        <v>10361645621.6964</v>
      </c>
      <c r="K51" s="13">
        <v>9375899896.9267807</v>
      </c>
      <c r="L51" s="13">
        <v>7936799588.3844004</v>
      </c>
    </row>
    <row r="52" spans="2:12" s="1" customFormat="1" ht="10.199999999999999" customHeight="1" x14ac:dyDescent="0.15">
      <c r="B52" s="114">
        <v>45352</v>
      </c>
      <c r="C52" s="113">
        <v>46600</v>
      </c>
      <c r="D52" s="13">
        <v>41</v>
      </c>
      <c r="E52" s="112">
        <v>1248</v>
      </c>
      <c r="F52" s="111">
        <v>6500000000</v>
      </c>
      <c r="G52" s="111"/>
      <c r="H52" s="61">
        <v>10984588219.366899</v>
      </c>
      <c r="I52" s="61"/>
      <c r="J52" s="13">
        <v>10258992035.2742</v>
      </c>
      <c r="K52" s="13">
        <v>9259403555.5861206</v>
      </c>
      <c r="L52" s="13">
        <v>7804985207.3021603</v>
      </c>
    </row>
    <row r="53" spans="2:12" s="1" customFormat="1" ht="10.199999999999999" customHeight="1" x14ac:dyDescent="0.15">
      <c r="B53" s="114">
        <v>45352</v>
      </c>
      <c r="C53" s="113">
        <v>46631</v>
      </c>
      <c r="D53" s="13">
        <v>42</v>
      </c>
      <c r="E53" s="112">
        <v>1279</v>
      </c>
      <c r="F53" s="111">
        <v>6500000000</v>
      </c>
      <c r="G53" s="111"/>
      <c r="H53" s="61">
        <v>10891842919.046301</v>
      </c>
      <c r="I53" s="61"/>
      <c r="J53" s="13">
        <v>10155120005.9634</v>
      </c>
      <c r="K53" s="13">
        <v>9142342193.5891209</v>
      </c>
      <c r="L53" s="13">
        <v>7673670799.8490696</v>
      </c>
    </row>
    <row r="54" spans="2:12" s="1" customFormat="1" ht="10.199999999999999" customHeight="1" x14ac:dyDescent="0.15">
      <c r="B54" s="114">
        <v>45352</v>
      </c>
      <c r="C54" s="113">
        <v>46661</v>
      </c>
      <c r="D54" s="13">
        <v>43</v>
      </c>
      <c r="E54" s="112">
        <v>1309</v>
      </c>
      <c r="F54" s="111">
        <v>6500000000</v>
      </c>
      <c r="G54" s="111"/>
      <c r="H54" s="61">
        <v>10794948948.065399</v>
      </c>
      <c r="I54" s="61"/>
      <c r="J54" s="13">
        <v>10048259532.3706</v>
      </c>
      <c r="K54" s="13">
        <v>9023874023.9935207</v>
      </c>
      <c r="L54" s="13">
        <v>7543185685.9351597</v>
      </c>
    </row>
    <row r="55" spans="2:12" s="1" customFormat="1" ht="10.199999999999999" customHeight="1" x14ac:dyDescent="0.15">
      <c r="B55" s="114">
        <v>45352</v>
      </c>
      <c r="C55" s="113">
        <v>46692</v>
      </c>
      <c r="D55" s="13">
        <v>44</v>
      </c>
      <c r="E55" s="112">
        <v>1340</v>
      </c>
      <c r="F55" s="111">
        <v>6500000000</v>
      </c>
      <c r="G55" s="111"/>
      <c r="H55" s="61">
        <v>10702342080.080099</v>
      </c>
      <c r="I55" s="61"/>
      <c r="J55" s="13">
        <v>9945161917.3406601</v>
      </c>
      <c r="K55" s="13">
        <v>8908572755.7392406</v>
      </c>
      <c r="L55" s="13">
        <v>7415262430.6139898</v>
      </c>
    </row>
    <row r="56" spans="2:12" s="1" customFormat="1" ht="10.199999999999999" customHeight="1" x14ac:dyDescent="0.15">
      <c r="B56" s="114">
        <v>45352</v>
      </c>
      <c r="C56" s="113">
        <v>46722</v>
      </c>
      <c r="D56" s="13">
        <v>45</v>
      </c>
      <c r="E56" s="112">
        <v>1370</v>
      </c>
      <c r="F56" s="111">
        <v>5000000000</v>
      </c>
      <c r="G56" s="111"/>
      <c r="H56" s="61">
        <v>10608370427.2997</v>
      </c>
      <c r="I56" s="61"/>
      <c r="J56" s="13">
        <v>9841657942.3949108</v>
      </c>
      <c r="K56" s="13">
        <v>8794158865.0337906</v>
      </c>
      <c r="L56" s="13">
        <v>7290021088.5792704</v>
      </c>
    </row>
    <row r="57" spans="2:12" s="1" customFormat="1" ht="10.199999999999999" customHeight="1" x14ac:dyDescent="0.15">
      <c r="B57" s="114">
        <v>45352</v>
      </c>
      <c r="C57" s="113">
        <v>46753</v>
      </c>
      <c r="D57" s="13">
        <v>46</v>
      </c>
      <c r="E57" s="112">
        <v>1401</v>
      </c>
      <c r="F57" s="111">
        <v>5000000000</v>
      </c>
      <c r="G57" s="111"/>
      <c r="H57" s="61">
        <v>10515412034.9231</v>
      </c>
      <c r="I57" s="61"/>
      <c r="J57" s="13">
        <v>9738872141.27812</v>
      </c>
      <c r="K57" s="13">
        <v>8680181320.6110802</v>
      </c>
      <c r="L57" s="13">
        <v>7165061041.8899097</v>
      </c>
    </row>
    <row r="58" spans="2:12" s="1" customFormat="1" ht="10.199999999999999" customHeight="1" x14ac:dyDescent="0.15">
      <c r="B58" s="114">
        <v>45352</v>
      </c>
      <c r="C58" s="113">
        <v>46784</v>
      </c>
      <c r="D58" s="13">
        <v>47</v>
      </c>
      <c r="E58" s="112">
        <v>1432</v>
      </c>
      <c r="F58" s="111">
        <v>5000000000</v>
      </c>
      <c r="G58" s="111"/>
      <c r="H58" s="61">
        <v>10425182860.4869</v>
      </c>
      <c r="I58" s="61"/>
      <c r="J58" s="13">
        <v>9638930077.7601395</v>
      </c>
      <c r="K58" s="13">
        <v>8569254788.4774799</v>
      </c>
      <c r="L58" s="13">
        <v>7043536554.1049004</v>
      </c>
    </row>
    <row r="59" spans="2:12" s="1" customFormat="1" ht="10.199999999999999" customHeight="1" x14ac:dyDescent="0.15">
      <c r="B59" s="114">
        <v>45352</v>
      </c>
      <c r="C59" s="113">
        <v>46813</v>
      </c>
      <c r="D59" s="13">
        <v>48</v>
      </c>
      <c r="E59" s="112">
        <v>1461</v>
      </c>
      <c r="F59" s="111">
        <v>5000000000</v>
      </c>
      <c r="G59" s="111"/>
      <c r="H59" s="61">
        <v>10335637665.2342</v>
      </c>
      <c r="I59" s="61"/>
      <c r="J59" s="13">
        <v>9540975180.9081097</v>
      </c>
      <c r="K59" s="13">
        <v>8461988559.5229998</v>
      </c>
      <c r="L59" s="13">
        <v>6927805689.9583998</v>
      </c>
    </row>
    <row r="60" spans="2:12" s="1" customFormat="1" ht="10.199999999999999" customHeight="1" x14ac:dyDescent="0.15">
      <c r="B60" s="114">
        <v>45352</v>
      </c>
      <c r="C60" s="113">
        <v>46844</v>
      </c>
      <c r="D60" s="13">
        <v>49</v>
      </c>
      <c r="E60" s="112">
        <v>1492</v>
      </c>
      <c r="F60" s="111">
        <v>5000000000</v>
      </c>
      <c r="G60" s="111"/>
      <c r="H60" s="61">
        <v>10244927732.199301</v>
      </c>
      <c r="I60" s="61"/>
      <c r="J60" s="13">
        <v>9441199364.237711</v>
      </c>
      <c r="K60" s="13">
        <v>8352200841.7431002</v>
      </c>
      <c r="L60" s="13">
        <v>6808960471.7548704</v>
      </c>
    </row>
    <row r="61" spans="2:12" s="1" customFormat="1" ht="10.199999999999999" customHeight="1" x14ac:dyDescent="0.15">
      <c r="B61" s="114">
        <v>45352</v>
      </c>
      <c r="C61" s="113">
        <v>46874</v>
      </c>
      <c r="D61" s="13">
        <v>50</v>
      </c>
      <c r="E61" s="112">
        <v>1522</v>
      </c>
      <c r="F61" s="111">
        <v>5000000000</v>
      </c>
      <c r="G61" s="111"/>
      <c r="H61" s="61">
        <v>10154504322.4872</v>
      </c>
      <c r="I61" s="61"/>
      <c r="J61" s="13">
        <v>9342509720.9902706</v>
      </c>
      <c r="K61" s="13">
        <v>8244552470.5650597</v>
      </c>
      <c r="L61" s="13">
        <v>6693650826.0727301</v>
      </c>
    </row>
    <row r="62" spans="2:12" s="1" customFormat="1" ht="10.199999999999999" customHeight="1" x14ac:dyDescent="0.15">
      <c r="B62" s="114">
        <v>45352</v>
      </c>
      <c r="C62" s="113">
        <v>46905</v>
      </c>
      <c r="D62" s="13">
        <v>51</v>
      </c>
      <c r="E62" s="112">
        <v>1553</v>
      </c>
      <c r="F62" s="111">
        <v>5000000000</v>
      </c>
      <c r="G62" s="111"/>
      <c r="H62" s="61">
        <v>10066045162.5842</v>
      </c>
      <c r="I62" s="61"/>
      <c r="J62" s="13">
        <v>9245416555.9352703</v>
      </c>
      <c r="K62" s="13">
        <v>8138120273.9229498</v>
      </c>
      <c r="L62" s="13">
        <v>6579254572.2448502</v>
      </c>
    </row>
    <row r="63" spans="2:12" s="1" customFormat="1" ht="10.199999999999999" customHeight="1" x14ac:dyDescent="0.15">
      <c r="B63" s="114">
        <v>45352</v>
      </c>
      <c r="C63" s="113">
        <v>46935</v>
      </c>
      <c r="D63" s="13">
        <v>52</v>
      </c>
      <c r="E63" s="112">
        <v>1583</v>
      </c>
      <c r="F63" s="111">
        <v>5000000000</v>
      </c>
      <c r="G63" s="111"/>
      <c r="H63" s="61">
        <v>9978168721.4391308</v>
      </c>
      <c r="I63" s="61"/>
      <c r="J63" s="13">
        <v>9149661183.3001003</v>
      </c>
      <c r="K63" s="13">
        <v>8034010598.3033104</v>
      </c>
      <c r="L63" s="13">
        <v>6468462588.6333799</v>
      </c>
    </row>
    <row r="64" spans="2:12" s="1" customFormat="1" ht="10.199999999999999" customHeight="1" x14ac:dyDescent="0.15">
      <c r="B64" s="114">
        <v>45352</v>
      </c>
      <c r="C64" s="113">
        <v>46966</v>
      </c>
      <c r="D64" s="13">
        <v>53</v>
      </c>
      <c r="E64" s="112">
        <v>1614</v>
      </c>
      <c r="F64" s="111">
        <v>5000000000</v>
      </c>
      <c r="G64" s="111"/>
      <c r="H64" s="61">
        <v>9890335991.4088402</v>
      </c>
      <c r="I64" s="61"/>
      <c r="J64" s="13">
        <v>9053739481.5622501</v>
      </c>
      <c r="K64" s="13">
        <v>7929567030.0166502</v>
      </c>
      <c r="L64" s="13">
        <v>6357330130.9865904</v>
      </c>
    </row>
    <row r="65" spans="2:12" s="1" customFormat="1" ht="10.199999999999999" customHeight="1" x14ac:dyDescent="0.15">
      <c r="B65" s="114">
        <v>45352</v>
      </c>
      <c r="C65" s="113">
        <v>46997</v>
      </c>
      <c r="D65" s="13">
        <v>54</v>
      </c>
      <c r="E65" s="112">
        <v>1645</v>
      </c>
      <c r="F65" s="111">
        <v>5000000000</v>
      </c>
      <c r="G65" s="111"/>
      <c r="H65" s="61">
        <v>9800307335.1499996</v>
      </c>
      <c r="I65" s="61"/>
      <c r="J65" s="13">
        <v>8956110070.4907398</v>
      </c>
      <c r="K65" s="13">
        <v>7824110876.5627499</v>
      </c>
      <c r="L65" s="13">
        <v>6246214667.0803699</v>
      </c>
    </row>
    <row r="66" spans="2:12" s="1" customFormat="1" ht="10.199999999999999" customHeight="1" x14ac:dyDescent="0.15">
      <c r="B66" s="114">
        <v>45352</v>
      </c>
      <c r="C66" s="113">
        <v>47027</v>
      </c>
      <c r="D66" s="13">
        <v>55</v>
      </c>
      <c r="E66" s="112">
        <v>1675</v>
      </c>
      <c r="F66" s="111">
        <v>5000000000</v>
      </c>
      <c r="G66" s="111"/>
      <c r="H66" s="61">
        <v>9712428557.7757397</v>
      </c>
      <c r="I66" s="61"/>
      <c r="J66" s="13">
        <v>8861232359.20261</v>
      </c>
      <c r="K66" s="13">
        <v>7722171915.9006901</v>
      </c>
      <c r="L66" s="13">
        <v>6139562982.3443403</v>
      </c>
    </row>
    <row r="67" spans="2:12" s="1" customFormat="1" ht="10.199999999999999" customHeight="1" x14ac:dyDescent="0.15">
      <c r="B67" s="114">
        <v>45352</v>
      </c>
      <c r="C67" s="113">
        <v>47058</v>
      </c>
      <c r="D67" s="13">
        <v>56</v>
      </c>
      <c r="E67" s="112">
        <v>1706</v>
      </c>
      <c r="F67" s="111">
        <v>5000000000</v>
      </c>
      <c r="G67" s="111"/>
      <c r="H67" s="61">
        <v>9627736184.5608006</v>
      </c>
      <c r="I67" s="61"/>
      <c r="J67" s="13">
        <v>8769064166.2169704</v>
      </c>
      <c r="K67" s="13">
        <v>7622416613.0289497</v>
      </c>
      <c r="L67" s="13">
        <v>6034583410.9592199</v>
      </c>
    </row>
    <row r="68" spans="2:12" s="1" customFormat="1" ht="10.199999999999999" customHeight="1" x14ac:dyDescent="0.15">
      <c r="B68" s="114">
        <v>45352</v>
      </c>
      <c r="C68" s="113">
        <v>47088</v>
      </c>
      <c r="D68" s="13">
        <v>57</v>
      </c>
      <c r="E68" s="112">
        <v>1736</v>
      </c>
      <c r="F68" s="111">
        <v>5000000000</v>
      </c>
      <c r="G68" s="111"/>
      <c r="H68" s="61">
        <v>9543025528.0812397</v>
      </c>
      <c r="I68" s="61"/>
      <c r="J68" s="13">
        <v>8677641667.9446201</v>
      </c>
      <c r="K68" s="13">
        <v>7524383352.2913799</v>
      </c>
      <c r="L68" s="13">
        <v>5932552768.9916601</v>
      </c>
    </row>
    <row r="69" spans="2:12" s="1" customFormat="1" ht="10.199999999999999" customHeight="1" x14ac:dyDescent="0.15">
      <c r="B69" s="114">
        <v>45352</v>
      </c>
      <c r="C69" s="113">
        <v>47119</v>
      </c>
      <c r="D69" s="13">
        <v>58</v>
      </c>
      <c r="E69" s="112">
        <v>1767</v>
      </c>
      <c r="F69" s="111">
        <v>5000000000</v>
      </c>
      <c r="G69" s="111"/>
      <c r="H69" s="61">
        <v>9459299278.4130402</v>
      </c>
      <c r="I69" s="61"/>
      <c r="J69" s="13">
        <v>8586919116.3487196</v>
      </c>
      <c r="K69" s="13">
        <v>7426781832.2712402</v>
      </c>
      <c r="L69" s="13">
        <v>5830797809.0528297</v>
      </c>
    </row>
    <row r="70" spans="2:12" s="1" customFormat="1" ht="10.199999999999999" customHeight="1" x14ac:dyDescent="0.15">
      <c r="B70" s="114">
        <v>45352</v>
      </c>
      <c r="C70" s="113">
        <v>47150</v>
      </c>
      <c r="D70" s="13">
        <v>59</v>
      </c>
      <c r="E70" s="112">
        <v>1798</v>
      </c>
      <c r="F70" s="111">
        <v>2500000000</v>
      </c>
      <c r="G70" s="111"/>
      <c r="H70" s="61">
        <v>9373145518.1280804</v>
      </c>
      <c r="I70" s="61"/>
      <c r="J70" s="13">
        <v>8494279449.5133305</v>
      </c>
      <c r="K70" s="13">
        <v>7327974200.6926298</v>
      </c>
      <c r="L70" s="13">
        <v>5728855482.92974</v>
      </c>
    </row>
    <row r="71" spans="2:12" s="1" customFormat="1" ht="10.199999999999999" customHeight="1" x14ac:dyDescent="0.15">
      <c r="B71" s="114">
        <v>45352</v>
      </c>
      <c r="C71" s="113">
        <v>47178</v>
      </c>
      <c r="D71" s="13">
        <v>60</v>
      </c>
      <c r="E71" s="112">
        <v>1826</v>
      </c>
      <c r="F71" s="111">
        <v>2500000000</v>
      </c>
      <c r="G71" s="111"/>
      <c r="H71" s="61">
        <v>9288314121.2382698</v>
      </c>
      <c r="I71" s="61"/>
      <c r="J71" s="13">
        <v>8404506210.3099098</v>
      </c>
      <c r="K71" s="13">
        <v>7233870098.4796104</v>
      </c>
      <c r="L71" s="13">
        <v>5633647273.9724503</v>
      </c>
    </row>
    <row r="72" spans="2:12" s="1" customFormat="1" ht="10.199999999999999" customHeight="1" x14ac:dyDescent="0.15">
      <c r="B72" s="114">
        <v>45352</v>
      </c>
      <c r="C72" s="113">
        <v>47209</v>
      </c>
      <c r="D72" s="13">
        <v>61</v>
      </c>
      <c r="E72" s="112">
        <v>1857</v>
      </c>
      <c r="F72" s="111">
        <v>2500000000</v>
      </c>
      <c r="G72" s="111"/>
      <c r="H72" s="61">
        <v>9205307772.13414</v>
      </c>
      <c r="I72" s="61"/>
      <c r="J72" s="13">
        <v>8315270861.5189695</v>
      </c>
      <c r="K72" s="13">
        <v>7138862161.9881096</v>
      </c>
      <c r="L72" s="13">
        <v>5536108110.8462896</v>
      </c>
    </row>
    <row r="73" spans="2:12" s="1" customFormat="1" ht="10.199999999999999" customHeight="1" x14ac:dyDescent="0.15">
      <c r="B73" s="114">
        <v>45352</v>
      </c>
      <c r="C73" s="113">
        <v>47239</v>
      </c>
      <c r="D73" s="13">
        <v>62</v>
      </c>
      <c r="E73" s="112">
        <v>1887</v>
      </c>
      <c r="F73" s="111">
        <v>2500000000</v>
      </c>
      <c r="G73" s="111"/>
      <c r="H73" s="61">
        <v>9118248832.5314693</v>
      </c>
      <c r="I73" s="61"/>
      <c r="J73" s="13">
        <v>8223109760.9162998</v>
      </c>
      <c r="K73" s="13">
        <v>7042363706.0039501</v>
      </c>
      <c r="L73" s="13">
        <v>5438887803.6230898</v>
      </c>
    </row>
    <row r="74" spans="2:12" s="1" customFormat="1" ht="10.199999999999999" customHeight="1" x14ac:dyDescent="0.15">
      <c r="B74" s="114">
        <v>45352</v>
      </c>
      <c r="C74" s="113">
        <v>47270</v>
      </c>
      <c r="D74" s="13">
        <v>63</v>
      </c>
      <c r="E74" s="112">
        <v>1918</v>
      </c>
      <c r="F74" s="111">
        <v>2500000000</v>
      </c>
      <c r="G74" s="111"/>
      <c r="H74" s="61">
        <v>9032428623.1844807</v>
      </c>
      <c r="I74" s="61"/>
      <c r="J74" s="13">
        <v>8131898792.3785696</v>
      </c>
      <c r="K74" s="13">
        <v>6946538086.4369202</v>
      </c>
      <c r="L74" s="13">
        <v>5342157527.3443499</v>
      </c>
    </row>
    <row r="75" spans="2:12" s="1" customFormat="1" ht="10.199999999999999" customHeight="1" x14ac:dyDescent="0.15">
      <c r="B75" s="114">
        <v>45352</v>
      </c>
      <c r="C75" s="113">
        <v>47300</v>
      </c>
      <c r="D75" s="13">
        <v>64</v>
      </c>
      <c r="E75" s="112">
        <v>1948</v>
      </c>
      <c r="F75" s="111">
        <v>2500000000</v>
      </c>
      <c r="G75" s="111"/>
      <c r="H75" s="61">
        <v>8948902129.2855892</v>
      </c>
      <c r="I75" s="61"/>
      <c r="J75" s="13">
        <v>8043475536.9217796</v>
      </c>
      <c r="K75" s="13">
        <v>6854092622.2927504</v>
      </c>
      <c r="L75" s="13">
        <v>5249456259.53403</v>
      </c>
    </row>
    <row r="76" spans="2:12" s="1" customFormat="1" ht="10.199999999999999" customHeight="1" x14ac:dyDescent="0.15">
      <c r="B76" s="114">
        <v>45352</v>
      </c>
      <c r="C76" s="113">
        <v>47331</v>
      </c>
      <c r="D76" s="13">
        <v>65</v>
      </c>
      <c r="E76" s="112">
        <v>1979</v>
      </c>
      <c r="F76" s="111">
        <v>2500000000</v>
      </c>
      <c r="G76" s="111"/>
      <c r="H76" s="61">
        <v>8866866339.8722706</v>
      </c>
      <c r="I76" s="61"/>
      <c r="J76" s="13">
        <v>7956222646.1855497</v>
      </c>
      <c r="K76" s="13">
        <v>6762499474.8710899</v>
      </c>
      <c r="L76" s="13">
        <v>5157369129.6618204</v>
      </c>
    </row>
    <row r="77" spans="2:12" s="1" customFormat="1" ht="10.199999999999999" customHeight="1" x14ac:dyDescent="0.15">
      <c r="B77" s="114">
        <v>45352</v>
      </c>
      <c r="C77" s="113">
        <v>47362</v>
      </c>
      <c r="D77" s="13">
        <v>66</v>
      </c>
      <c r="E77" s="112">
        <v>2010</v>
      </c>
      <c r="F77" s="111">
        <v>2500000000</v>
      </c>
      <c r="G77" s="111"/>
      <c r="H77" s="61">
        <v>8780639550.7424507</v>
      </c>
      <c r="I77" s="61"/>
      <c r="J77" s="13">
        <v>7865488393.7462196</v>
      </c>
      <c r="K77" s="13">
        <v>6668376371.1124697</v>
      </c>
      <c r="L77" s="13">
        <v>5064046623.93291</v>
      </c>
    </row>
    <row r="78" spans="2:12" s="1" customFormat="1" ht="10.199999999999999" customHeight="1" x14ac:dyDescent="0.15">
      <c r="B78" s="114">
        <v>45352</v>
      </c>
      <c r="C78" s="113">
        <v>47392</v>
      </c>
      <c r="D78" s="13">
        <v>67</v>
      </c>
      <c r="E78" s="112">
        <v>2040</v>
      </c>
      <c r="F78" s="111">
        <v>2500000000</v>
      </c>
      <c r="G78" s="111"/>
      <c r="H78" s="61">
        <v>8698909319.2915401</v>
      </c>
      <c r="I78" s="61"/>
      <c r="J78" s="13">
        <v>7779486097.3148603</v>
      </c>
      <c r="K78" s="13">
        <v>6579230253.95294</v>
      </c>
      <c r="L78" s="13">
        <v>4975866967.4143105</v>
      </c>
    </row>
    <row r="79" spans="2:12" s="1" customFormat="1" ht="10.199999999999999" customHeight="1" x14ac:dyDescent="0.15">
      <c r="B79" s="114">
        <v>45352</v>
      </c>
      <c r="C79" s="113">
        <v>47423</v>
      </c>
      <c r="D79" s="13">
        <v>68</v>
      </c>
      <c r="E79" s="112">
        <v>2071</v>
      </c>
      <c r="F79" s="111">
        <v>2500000000</v>
      </c>
      <c r="G79" s="111"/>
      <c r="H79" s="61">
        <v>8614344438.0888405</v>
      </c>
      <c r="I79" s="61"/>
      <c r="J79" s="13">
        <v>7690792908.1312904</v>
      </c>
      <c r="K79" s="13">
        <v>6487679495.9558201</v>
      </c>
      <c r="L79" s="13">
        <v>4885844956.8349304</v>
      </c>
    </row>
    <row r="80" spans="2:12" s="1" customFormat="1" ht="10.199999999999999" customHeight="1" x14ac:dyDescent="0.15">
      <c r="B80" s="114">
        <v>45352</v>
      </c>
      <c r="C80" s="113">
        <v>47453</v>
      </c>
      <c r="D80" s="13">
        <v>69</v>
      </c>
      <c r="E80" s="112">
        <v>2101</v>
      </c>
      <c r="F80" s="111">
        <v>2500000000</v>
      </c>
      <c r="G80" s="111"/>
      <c r="H80" s="61">
        <v>8532075339.1054802</v>
      </c>
      <c r="I80" s="61"/>
      <c r="J80" s="13">
        <v>7604840791.7766504</v>
      </c>
      <c r="K80" s="13">
        <v>6399383885.5636101</v>
      </c>
      <c r="L80" s="13">
        <v>4799594438.3670197</v>
      </c>
    </row>
    <row r="81" spans="2:12" s="1" customFormat="1" ht="10.199999999999999" customHeight="1" x14ac:dyDescent="0.15">
      <c r="B81" s="114">
        <v>45352</v>
      </c>
      <c r="C81" s="113">
        <v>47484</v>
      </c>
      <c r="D81" s="13">
        <v>70</v>
      </c>
      <c r="E81" s="112">
        <v>2132</v>
      </c>
      <c r="F81" s="111">
        <v>2500000000</v>
      </c>
      <c r="G81" s="111"/>
      <c r="H81" s="61">
        <v>8452734292.2416296</v>
      </c>
      <c r="I81" s="61"/>
      <c r="J81" s="13">
        <v>7521343809.0328302</v>
      </c>
      <c r="K81" s="13">
        <v>6313025898.5784397</v>
      </c>
      <c r="L81" s="13">
        <v>4714770620.3709698</v>
      </c>
    </row>
    <row r="82" spans="2:12" s="1" customFormat="1" ht="10.199999999999999" customHeight="1" x14ac:dyDescent="0.15">
      <c r="B82" s="114">
        <v>45352</v>
      </c>
      <c r="C82" s="113">
        <v>47515</v>
      </c>
      <c r="D82" s="13">
        <v>71</v>
      </c>
      <c r="E82" s="112">
        <v>2163</v>
      </c>
      <c r="F82" s="111">
        <v>2500000000</v>
      </c>
      <c r="G82" s="111"/>
      <c r="H82" s="61">
        <v>8373710196.8250198</v>
      </c>
      <c r="I82" s="61"/>
      <c r="J82" s="13">
        <v>7438389732.6574697</v>
      </c>
      <c r="K82" s="13">
        <v>6227520301.8537397</v>
      </c>
      <c r="L82" s="13">
        <v>4631213144.7272396</v>
      </c>
    </row>
    <row r="83" spans="2:12" s="1" customFormat="1" ht="10.199999999999999" customHeight="1" x14ac:dyDescent="0.15">
      <c r="B83" s="114">
        <v>45352</v>
      </c>
      <c r="C83" s="113">
        <v>47543</v>
      </c>
      <c r="D83" s="13">
        <v>72</v>
      </c>
      <c r="E83" s="112">
        <v>2191</v>
      </c>
      <c r="F83" s="111">
        <v>2500000000</v>
      </c>
      <c r="G83" s="111"/>
      <c r="H83" s="61">
        <v>8293713023.5268698</v>
      </c>
      <c r="I83" s="61"/>
      <c r="J83" s="13">
        <v>7356040809.0606098</v>
      </c>
      <c r="K83" s="13">
        <v>6144428129.3836803</v>
      </c>
      <c r="L83" s="13">
        <v>4551935474.3752604</v>
      </c>
    </row>
    <row r="84" spans="2:12" s="1" customFormat="1" ht="10.199999999999999" customHeight="1" x14ac:dyDescent="0.15">
      <c r="B84" s="114">
        <v>45352</v>
      </c>
      <c r="C84" s="113">
        <v>47574</v>
      </c>
      <c r="D84" s="13">
        <v>73</v>
      </c>
      <c r="E84" s="112">
        <v>2222</v>
      </c>
      <c r="F84" s="111">
        <v>2500000000</v>
      </c>
      <c r="G84" s="111"/>
      <c r="H84" s="61">
        <v>8215593634.2694702</v>
      </c>
      <c r="I84" s="61"/>
      <c r="J84" s="13">
        <v>7274394583.75809</v>
      </c>
      <c r="K84" s="13">
        <v>6060776741.9376802</v>
      </c>
      <c r="L84" s="13">
        <v>4470947131.2797003</v>
      </c>
    </row>
    <row r="85" spans="2:12" s="1" customFormat="1" ht="10.199999999999999" customHeight="1" x14ac:dyDescent="0.15">
      <c r="B85" s="114">
        <v>45352</v>
      </c>
      <c r="C85" s="113">
        <v>47604</v>
      </c>
      <c r="D85" s="13">
        <v>74</v>
      </c>
      <c r="E85" s="112">
        <v>2252</v>
      </c>
      <c r="F85" s="111">
        <v>0</v>
      </c>
      <c r="G85" s="111"/>
      <c r="H85" s="61">
        <v>8134990572.0003796</v>
      </c>
      <c r="I85" s="61"/>
      <c r="J85" s="13">
        <v>7191202515.1538897</v>
      </c>
      <c r="K85" s="13">
        <v>5976717357.7942696</v>
      </c>
      <c r="L85" s="13">
        <v>4390864647.1655703</v>
      </c>
    </row>
    <row r="86" spans="2:12" s="1" customFormat="1" ht="8.85" customHeight="1" x14ac:dyDescent="0.15">
      <c r="B86" s="114">
        <v>45352</v>
      </c>
      <c r="C86" s="113">
        <v>47635</v>
      </c>
      <c r="D86" s="13">
        <v>75</v>
      </c>
      <c r="E86" s="112">
        <v>2283</v>
      </c>
      <c r="F86" s="111"/>
      <c r="G86" s="111"/>
      <c r="H86" s="61">
        <v>8057440975.90483</v>
      </c>
      <c r="I86" s="61"/>
      <c r="J86" s="13">
        <v>7110569362.0510702</v>
      </c>
      <c r="K86" s="13">
        <v>5894672334.4169798</v>
      </c>
      <c r="L86" s="13">
        <v>4312246914.4552498</v>
      </c>
    </row>
    <row r="87" spans="2:12" s="1" customFormat="1" ht="8.85" customHeight="1" x14ac:dyDescent="0.15">
      <c r="B87" s="114">
        <v>45352</v>
      </c>
      <c r="C87" s="113">
        <v>47665</v>
      </c>
      <c r="D87" s="13">
        <v>76</v>
      </c>
      <c r="E87" s="112">
        <v>2313</v>
      </c>
      <c r="F87" s="111"/>
      <c r="G87" s="111"/>
      <c r="H87" s="61">
        <v>7978847148.4816999</v>
      </c>
      <c r="I87" s="61"/>
      <c r="J87" s="13">
        <v>7029654009.3841496</v>
      </c>
      <c r="K87" s="13">
        <v>5813250120.6218596</v>
      </c>
      <c r="L87" s="13">
        <v>4235249928.2095599</v>
      </c>
    </row>
    <row r="88" spans="2:12" s="1" customFormat="1" ht="8.85" customHeight="1" x14ac:dyDescent="0.15">
      <c r="B88" s="114">
        <v>45352</v>
      </c>
      <c r="C88" s="113">
        <v>47696</v>
      </c>
      <c r="D88" s="13">
        <v>77</v>
      </c>
      <c r="E88" s="112">
        <v>2344</v>
      </c>
      <c r="F88" s="111"/>
      <c r="G88" s="111"/>
      <c r="H88" s="61">
        <v>7901497128.0868797</v>
      </c>
      <c r="I88" s="61"/>
      <c r="J88" s="13">
        <v>6949698604.1704798</v>
      </c>
      <c r="K88" s="13">
        <v>5732513979.4261799</v>
      </c>
      <c r="L88" s="13">
        <v>4158740066.4984698</v>
      </c>
    </row>
    <row r="89" spans="2:12" s="1" customFormat="1" ht="8.85" customHeight="1" x14ac:dyDescent="0.15">
      <c r="B89" s="114">
        <v>45352</v>
      </c>
      <c r="C89" s="113">
        <v>47727</v>
      </c>
      <c r="D89" s="13">
        <v>78</v>
      </c>
      <c r="E89" s="112">
        <v>2375</v>
      </c>
      <c r="F89" s="111"/>
      <c r="G89" s="111"/>
      <c r="H89" s="61">
        <v>7825740531.5276203</v>
      </c>
      <c r="I89" s="61"/>
      <c r="J89" s="13">
        <v>6871393303.72258</v>
      </c>
      <c r="K89" s="13">
        <v>5653508536.4133997</v>
      </c>
      <c r="L89" s="13">
        <v>4084052590.5128598</v>
      </c>
    </row>
    <row r="90" spans="2:12" s="1" customFormat="1" ht="8.85" customHeight="1" x14ac:dyDescent="0.15">
      <c r="B90" s="114">
        <v>45352</v>
      </c>
      <c r="C90" s="113">
        <v>47757</v>
      </c>
      <c r="D90" s="13">
        <v>79</v>
      </c>
      <c r="E90" s="112">
        <v>2405</v>
      </c>
      <c r="F90" s="111"/>
      <c r="G90" s="111"/>
      <c r="H90" s="61">
        <v>7750173152.8738098</v>
      </c>
      <c r="I90" s="61"/>
      <c r="J90" s="13">
        <v>6793871507.6392097</v>
      </c>
      <c r="K90" s="13">
        <v>5575968877.2233896</v>
      </c>
      <c r="L90" s="13">
        <v>4011526801.4452</v>
      </c>
    </row>
    <row r="91" spans="2:12" s="1" customFormat="1" ht="8.85" customHeight="1" x14ac:dyDescent="0.15">
      <c r="B91" s="114">
        <v>45352</v>
      </c>
      <c r="C91" s="113">
        <v>47788</v>
      </c>
      <c r="D91" s="13">
        <v>80</v>
      </c>
      <c r="E91" s="112">
        <v>2436</v>
      </c>
      <c r="F91" s="111"/>
      <c r="G91" s="111"/>
      <c r="H91" s="61">
        <v>7675011661.2348204</v>
      </c>
      <c r="I91" s="61"/>
      <c r="J91" s="13">
        <v>6716573108.7012501</v>
      </c>
      <c r="K91" s="13">
        <v>5498507875.69168</v>
      </c>
      <c r="L91" s="13">
        <v>3939043964.5168099</v>
      </c>
    </row>
    <row r="92" spans="2:12" s="1" customFormat="1" ht="8.85" customHeight="1" x14ac:dyDescent="0.15">
      <c r="B92" s="114">
        <v>45352</v>
      </c>
      <c r="C92" s="113">
        <v>47818</v>
      </c>
      <c r="D92" s="13">
        <v>81</v>
      </c>
      <c r="E92" s="112">
        <v>2466</v>
      </c>
      <c r="F92" s="111"/>
      <c r="G92" s="111"/>
      <c r="H92" s="61">
        <v>7598764096.5550003</v>
      </c>
      <c r="I92" s="61"/>
      <c r="J92" s="13">
        <v>6638932067.1708899</v>
      </c>
      <c r="K92" s="13">
        <v>5421570345.5859499</v>
      </c>
      <c r="L92" s="13">
        <v>3868006162.0274701</v>
      </c>
    </row>
    <row r="93" spans="2:12" s="1" customFormat="1" ht="8.85" customHeight="1" x14ac:dyDescent="0.15">
      <c r="B93" s="114">
        <v>45352</v>
      </c>
      <c r="C93" s="113">
        <v>47849</v>
      </c>
      <c r="D93" s="13">
        <v>82</v>
      </c>
      <c r="E93" s="112">
        <v>2497</v>
      </c>
      <c r="F93" s="111"/>
      <c r="G93" s="111"/>
      <c r="H93" s="61">
        <v>7522869577.2503595</v>
      </c>
      <c r="I93" s="61"/>
      <c r="J93" s="13">
        <v>6561476448.6994495</v>
      </c>
      <c r="K93" s="13">
        <v>5344690234.9991598</v>
      </c>
      <c r="L93" s="13">
        <v>3797005439.6329598</v>
      </c>
    </row>
    <row r="94" spans="2:12" s="1" customFormat="1" ht="8.85" customHeight="1" x14ac:dyDescent="0.15">
      <c r="B94" s="114">
        <v>45352</v>
      </c>
      <c r="C94" s="113">
        <v>47880</v>
      </c>
      <c r="D94" s="13">
        <v>83</v>
      </c>
      <c r="E94" s="112">
        <v>2528</v>
      </c>
      <c r="F94" s="111"/>
      <c r="G94" s="111"/>
      <c r="H94" s="61">
        <v>7448151897.0341101</v>
      </c>
      <c r="I94" s="61"/>
      <c r="J94" s="13">
        <v>6485289175.9121103</v>
      </c>
      <c r="K94" s="13">
        <v>5269196613.29387</v>
      </c>
      <c r="L94" s="13">
        <v>3727517604.69629</v>
      </c>
    </row>
    <row r="95" spans="2:12" s="1" customFormat="1" ht="8.85" customHeight="1" x14ac:dyDescent="0.15">
      <c r="B95" s="114">
        <v>45352</v>
      </c>
      <c r="C95" s="113">
        <v>47908</v>
      </c>
      <c r="D95" s="13">
        <v>84</v>
      </c>
      <c r="E95" s="112">
        <v>2556</v>
      </c>
      <c r="F95" s="111"/>
      <c r="G95" s="111"/>
      <c r="H95" s="61">
        <v>7372330489.6822596</v>
      </c>
      <c r="I95" s="61"/>
      <c r="J95" s="13">
        <v>6409434880.9917803</v>
      </c>
      <c r="K95" s="13">
        <v>5195602461.15553</v>
      </c>
      <c r="L95" s="13">
        <v>3661391966.5911598</v>
      </c>
    </row>
    <row r="96" spans="2:12" s="1" customFormat="1" ht="8.85" customHeight="1" x14ac:dyDescent="0.15">
      <c r="B96" s="114">
        <v>45352</v>
      </c>
      <c r="C96" s="113">
        <v>47939</v>
      </c>
      <c r="D96" s="13">
        <v>85</v>
      </c>
      <c r="E96" s="112">
        <v>2587</v>
      </c>
      <c r="F96" s="111"/>
      <c r="G96" s="111"/>
      <c r="H96" s="61">
        <v>7298043775.9793196</v>
      </c>
      <c r="I96" s="61"/>
      <c r="J96" s="13">
        <v>6334089373.5227699</v>
      </c>
      <c r="K96" s="13">
        <v>5121467889.8144703</v>
      </c>
      <c r="L96" s="13">
        <v>3593861896.4986701</v>
      </c>
    </row>
    <row r="97" spans="2:12" s="1" customFormat="1" ht="8.85" customHeight="1" x14ac:dyDescent="0.15">
      <c r="B97" s="114">
        <v>45352</v>
      </c>
      <c r="C97" s="113">
        <v>47969</v>
      </c>
      <c r="D97" s="13">
        <v>86</v>
      </c>
      <c r="E97" s="112">
        <v>2617</v>
      </c>
      <c r="F97" s="111"/>
      <c r="G97" s="111"/>
      <c r="H97" s="61">
        <v>7221080382.0075102</v>
      </c>
      <c r="I97" s="61"/>
      <c r="J97" s="13">
        <v>6257004432.6703901</v>
      </c>
      <c r="K97" s="13">
        <v>5046688474.9155598</v>
      </c>
      <c r="L97" s="13">
        <v>3526870477.0397801</v>
      </c>
    </row>
    <row r="98" spans="2:12" s="1" customFormat="1" ht="8.85" customHeight="1" x14ac:dyDescent="0.15">
      <c r="B98" s="114">
        <v>45352</v>
      </c>
      <c r="C98" s="113">
        <v>48000</v>
      </c>
      <c r="D98" s="13">
        <v>87</v>
      </c>
      <c r="E98" s="112">
        <v>2648</v>
      </c>
      <c r="F98" s="111"/>
      <c r="G98" s="111"/>
      <c r="H98" s="61">
        <v>7146452767.9318199</v>
      </c>
      <c r="I98" s="61"/>
      <c r="J98" s="13">
        <v>6181837575.6165705</v>
      </c>
      <c r="K98" s="13">
        <v>4973380846.0562696</v>
      </c>
      <c r="L98" s="13">
        <v>3460918325.7718601</v>
      </c>
    </row>
    <row r="99" spans="2:12" s="1" customFormat="1" ht="8.85" customHeight="1" x14ac:dyDescent="0.15">
      <c r="B99" s="114">
        <v>45352</v>
      </c>
      <c r="C99" s="113">
        <v>48030</v>
      </c>
      <c r="D99" s="13">
        <v>88</v>
      </c>
      <c r="E99" s="112">
        <v>2678</v>
      </c>
      <c r="F99" s="111"/>
      <c r="G99" s="111"/>
      <c r="H99" s="61">
        <v>7072510275.2623596</v>
      </c>
      <c r="I99" s="61"/>
      <c r="J99" s="13">
        <v>6107833782.8947697</v>
      </c>
      <c r="K99" s="13">
        <v>4901749401.29387</v>
      </c>
      <c r="L99" s="13">
        <v>3397088185.9779501</v>
      </c>
    </row>
    <row r="100" spans="2:12" s="1" customFormat="1" ht="8.85" customHeight="1" x14ac:dyDescent="0.15">
      <c r="B100" s="114">
        <v>45352</v>
      </c>
      <c r="C100" s="113">
        <v>48061</v>
      </c>
      <c r="D100" s="13">
        <v>89</v>
      </c>
      <c r="E100" s="112">
        <v>2709</v>
      </c>
      <c r="F100" s="111"/>
      <c r="G100" s="111"/>
      <c r="H100" s="61">
        <v>6998037717.9196301</v>
      </c>
      <c r="I100" s="61"/>
      <c r="J100" s="13">
        <v>6033268880.2253504</v>
      </c>
      <c r="K100" s="13">
        <v>4829594499.4146996</v>
      </c>
      <c r="L100" s="13">
        <v>3332905533.0332899</v>
      </c>
    </row>
    <row r="101" spans="2:12" s="1" customFormat="1" ht="8.85" customHeight="1" x14ac:dyDescent="0.15">
      <c r="B101" s="114">
        <v>45352</v>
      </c>
      <c r="C101" s="113">
        <v>48092</v>
      </c>
      <c r="D101" s="13">
        <v>90</v>
      </c>
      <c r="E101" s="112">
        <v>2740</v>
      </c>
      <c r="F101" s="111"/>
      <c r="G101" s="111"/>
      <c r="H101" s="61">
        <v>6924216627.3677797</v>
      </c>
      <c r="I101" s="61"/>
      <c r="J101" s="13">
        <v>5959500043.7083101</v>
      </c>
      <c r="K101" s="13">
        <v>4758410528.4554796</v>
      </c>
      <c r="L101" s="13">
        <v>3269872835.8112998</v>
      </c>
    </row>
    <row r="102" spans="2:12" s="1" customFormat="1" ht="8.85" customHeight="1" x14ac:dyDescent="0.15">
      <c r="B102" s="114">
        <v>45352</v>
      </c>
      <c r="C102" s="113">
        <v>48122</v>
      </c>
      <c r="D102" s="13">
        <v>91</v>
      </c>
      <c r="E102" s="112">
        <v>2770</v>
      </c>
      <c r="F102" s="111"/>
      <c r="G102" s="111"/>
      <c r="H102" s="61">
        <v>6848651219.2848597</v>
      </c>
      <c r="I102" s="61"/>
      <c r="J102" s="13">
        <v>5884787575.5375004</v>
      </c>
      <c r="K102" s="13">
        <v>4687190863.0456305</v>
      </c>
      <c r="L102" s="13">
        <v>3207729052.2019901</v>
      </c>
    </row>
    <row r="103" spans="2:12" s="1" customFormat="1" ht="8.85" customHeight="1" x14ac:dyDescent="0.15">
      <c r="B103" s="114">
        <v>45352</v>
      </c>
      <c r="C103" s="113">
        <v>48153</v>
      </c>
      <c r="D103" s="13">
        <v>92</v>
      </c>
      <c r="E103" s="112">
        <v>2801</v>
      </c>
      <c r="F103" s="111"/>
      <c r="G103" s="111"/>
      <c r="H103" s="61">
        <v>6774461498.9711199</v>
      </c>
      <c r="I103" s="61"/>
      <c r="J103" s="13">
        <v>5811166235.0770502</v>
      </c>
      <c r="K103" s="13">
        <v>4616780636.0193901</v>
      </c>
      <c r="L103" s="13">
        <v>3146160675.7560501</v>
      </c>
    </row>
    <row r="104" spans="2:12" s="1" customFormat="1" ht="8.85" customHeight="1" x14ac:dyDescent="0.15">
      <c r="B104" s="114">
        <v>45352</v>
      </c>
      <c r="C104" s="113">
        <v>48183</v>
      </c>
      <c r="D104" s="13">
        <v>93</v>
      </c>
      <c r="E104" s="112">
        <v>2831</v>
      </c>
      <c r="F104" s="111"/>
      <c r="G104" s="111"/>
      <c r="H104" s="61">
        <v>6701704470.5931597</v>
      </c>
      <c r="I104" s="61"/>
      <c r="J104" s="13">
        <v>5739318854.2294703</v>
      </c>
      <c r="K104" s="13">
        <v>4548477608.5268402</v>
      </c>
      <c r="L104" s="13">
        <v>3086908831.3741698</v>
      </c>
    </row>
    <row r="105" spans="2:12" s="1" customFormat="1" ht="8.85" customHeight="1" x14ac:dyDescent="0.15">
      <c r="B105" s="114">
        <v>45352</v>
      </c>
      <c r="C105" s="113">
        <v>48214</v>
      </c>
      <c r="D105" s="13">
        <v>94</v>
      </c>
      <c r="E105" s="112">
        <v>2862</v>
      </c>
      <c r="F105" s="111"/>
      <c r="G105" s="111"/>
      <c r="H105" s="61">
        <v>6625274742.1036701</v>
      </c>
      <c r="I105" s="61"/>
      <c r="J105" s="13">
        <v>5664241378.2237902</v>
      </c>
      <c r="K105" s="13">
        <v>4477561432.4334202</v>
      </c>
      <c r="L105" s="13">
        <v>3025909360.5818</v>
      </c>
    </row>
    <row r="106" spans="2:12" s="1" customFormat="1" ht="8.85" customHeight="1" x14ac:dyDescent="0.15">
      <c r="B106" s="114">
        <v>45352</v>
      </c>
      <c r="C106" s="113">
        <v>48245</v>
      </c>
      <c r="D106" s="13">
        <v>95</v>
      </c>
      <c r="E106" s="112">
        <v>2893</v>
      </c>
      <c r="F106" s="111"/>
      <c r="G106" s="111"/>
      <c r="H106" s="61">
        <v>6553998828.5371704</v>
      </c>
      <c r="I106" s="61"/>
      <c r="J106" s="13">
        <v>5593800817.8171997</v>
      </c>
      <c r="K106" s="13">
        <v>4410632688.3734703</v>
      </c>
      <c r="L106" s="13">
        <v>2968054512.5184598</v>
      </c>
    </row>
    <row r="107" spans="2:12" s="1" customFormat="1" ht="8.85" customHeight="1" x14ac:dyDescent="0.15">
      <c r="B107" s="114">
        <v>45352</v>
      </c>
      <c r="C107" s="113">
        <v>48274</v>
      </c>
      <c r="D107" s="13">
        <v>96</v>
      </c>
      <c r="E107" s="112">
        <v>2922</v>
      </c>
      <c r="F107" s="111"/>
      <c r="G107" s="111"/>
      <c r="H107" s="61">
        <v>6481301255.4667397</v>
      </c>
      <c r="I107" s="61"/>
      <c r="J107" s="13">
        <v>5522976414.5920897</v>
      </c>
      <c r="K107" s="13">
        <v>4344427199.5169096</v>
      </c>
      <c r="L107" s="13">
        <v>2911917407.7489901</v>
      </c>
    </row>
    <row r="108" spans="2:12" s="1" customFormat="1" ht="8.85" customHeight="1" x14ac:dyDescent="0.15">
      <c r="B108" s="114">
        <v>45352</v>
      </c>
      <c r="C108" s="113">
        <v>48305</v>
      </c>
      <c r="D108" s="13">
        <v>97</v>
      </c>
      <c r="E108" s="112">
        <v>2953</v>
      </c>
      <c r="F108" s="111"/>
      <c r="G108" s="111"/>
      <c r="H108" s="61">
        <v>6410587040.2893801</v>
      </c>
      <c r="I108" s="61"/>
      <c r="J108" s="13">
        <v>5453452825.3345404</v>
      </c>
      <c r="K108" s="13">
        <v>4278829575.2590799</v>
      </c>
      <c r="L108" s="13">
        <v>2855802287.90698</v>
      </c>
    </row>
    <row r="109" spans="2:12" s="1" customFormat="1" ht="8.85" customHeight="1" x14ac:dyDescent="0.15">
      <c r="B109" s="114">
        <v>45352</v>
      </c>
      <c r="C109" s="113">
        <v>48335</v>
      </c>
      <c r="D109" s="13">
        <v>98</v>
      </c>
      <c r="E109" s="112">
        <v>2983</v>
      </c>
      <c r="F109" s="111"/>
      <c r="G109" s="111"/>
      <c r="H109" s="61">
        <v>6339222673.3026505</v>
      </c>
      <c r="I109" s="61"/>
      <c r="J109" s="13">
        <v>5383891845.7941999</v>
      </c>
      <c r="K109" s="13">
        <v>4213854372.15203</v>
      </c>
      <c r="L109" s="13">
        <v>2800907421.3350101</v>
      </c>
    </row>
    <row r="110" spans="2:12" s="1" customFormat="1" ht="8.85" customHeight="1" x14ac:dyDescent="0.15">
      <c r="B110" s="114">
        <v>45352</v>
      </c>
      <c r="C110" s="113">
        <v>48366</v>
      </c>
      <c r="D110" s="13">
        <v>99</v>
      </c>
      <c r="E110" s="112">
        <v>3014</v>
      </c>
      <c r="F110" s="111"/>
      <c r="G110" s="111"/>
      <c r="H110" s="61">
        <v>6264960610.8946695</v>
      </c>
      <c r="I110" s="61"/>
      <c r="J110" s="13">
        <v>5311796686.4998398</v>
      </c>
      <c r="K110" s="13">
        <v>4146853875.4412799</v>
      </c>
      <c r="L110" s="13">
        <v>2744698111.1341901</v>
      </c>
    </row>
    <row r="111" spans="2:12" s="1" customFormat="1" ht="8.85" customHeight="1" x14ac:dyDescent="0.15">
      <c r="B111" s="114">
        <v>45352</v>
      </c>
      <c r="C111" s="113">
        <v>48396</v>
      </c>
      <c r="D111" s="13">
        <v>100</v>
      </c>
      <c r="E111" s="112">
        <v>3044</v>
      </c>
      <c r="F111" s="111"/>
      <c r="G111" s="111"/>
      <c r="H111" s="61">
        <v>6194690244.6099596</v>
      </c>
      <c r="I111" s="61"/>
      <c r="J111" s="13">
        <v>5243596371.8117704</v>
      </c>
      <c r="K111" s="13">
        <v>4083535261.6595502</v>
      </c>
      <c r="L111" s="13">
        <v>2691709856.4296198</v>
      </c>
    </row>
    <row r="112" spans="2:12" s="1" customFormat="1" ht="8.85" customHeight="1" x14ac:dyDescent="0.15">
      <c r="B112" s="114">
        <v>45352</v>
      </c>
      <c r="C112" s="113">
        <v>48427</v>
      </c>
      <c r="D112" s="13">
        <v>101</v>
      </c>
      <c r="E112" s="112">
        <v>3075</v>
      </c>
      <c r="F112" s="111"/>
      <c r="G112" s="111"/>
      <c r="H112" s="61">
        <v>6124933859.9423904</v>
      </c>
      <c r="I112" s="61"/>
      <c r="J112" s="13">
        <v>5175756564.4004402</v>
      </c>
      <c r="K112" s="13">
        <v>4020453007.6806502</v>
      </c>
      <c r="L112" s="13">
        <v>2638903715.34093</v>
      </c>
    </row>
    <row r="113" spans="2:12" s="1" customFormat="1" ht="8.85" customHeight="1" x14ac:dyDescent="0.15">
      <c r="B113" s="114">
        <v>45352</v>
      </c>
      <c r="C113" s="113">
        <v>48458</v>
      </c>
      <c r="D113" s="13">
        <v>102</v>
      </c>
      <c r="E113" s="112">
        <v>3106</v>
      </c>
      <c r="F113" s="111"/>
      <c r="G113" s="111"/>
      <c r="H113" s="61">
        <v>6054661105.6347103</v>
      </c>
      <c r="I113" s="61"/>
      <c r="J113" s="13">
        <v>5107696187.5050898</v>
      </c>
      <c r="K113" s="13">
        <v>3957494304.6788201</v>
      </c>
      <c r="L113" s="13">
        <v>2586577362.6163402</v>
      </c>
    </row>
    <row r="114" spans="2:12" s="1" customFormat="1" ht="8.85" customHeight="1" x14ac:dyDescent="0.15">
      <c r="B114" s="114">
        <v>45352</v>
      </c>
      <c r="C114" s="113">
        <v>48488</v>
      </c>
      <c r="D114" s="13">
        <v>103</v>
      </c>
      <c r="E114" s="112">
        <v>3136</v>
      </c>
      <c r="F114" s="111"/>
      <c r="G114" s="111"/>
      <c r="H114" s="61">
        <v>5985248330.1831799</v>
      </c>
      <c r="I114" s="61"/>
      <c r="J114" s="13">
        <v>5040852060.0096197</v>
      </c>
      <c r="K114" s="13">
        <v>3896089822.21422</v>
      </c>
      <c r="L114" s="13">
        <v>2536005657.31531</v>
      </c>
    </row>
    <row r="115" spans="2:12" s="1" customFormat="1" ht="8.85" customHeight="1" x14ac:dyDescent="0.15">
      <c r="B115" s="114">
        <v>45352</v>
      </c>
      <c r="C115" s="113">
        <v>48519</v>
      </c>
      <c r="D115" s="13">
        <v>104</v>
      </c>
      <c r="E115" s="112">
        <v>3167</v>
      </c>
      <c r="F115" s="111"/>
      <c r="G115" s="111"/>
      <c r="H115" s="61">
        <v>5917237101.0405703</v>
      </c>
      <c r="I115" s="61"/>
      <c r="J115" s="13">
        <v>4975119633.0340099</v>
      </c>
      <c r="K115" s="13">
        <v>3835505679.14013</v>
      </c>
      <c r="L115" s="13">
        <v>2485996466.37077</v>
      </c>
    </row>
    <row r="116" spans="2:12" s="1" customFormat="1" ht="8.85" customHeight="1" x14ac:dyDescent="0.15">
      <c r="B116" s="114">
        <v>45352</v>
      </c>
      <c r="C116" s="113">
        <v>48549</v>
      </c>
      <c r="D116" s="13">
        <v>105</v>
      </c>
      <c r="E116" s="112">
        <v>3197</v>
      </c>
      <c r="F116" s="111"/>
      <c r="G116" s="111"/>
      <c r="H116" s="61">
        <v>5848463860.5402699</v>
      </c>
      <c r="I116" s="61"/>
      <c r="J116" s="13">
        <v>4909224893.3522797</v>
      </c>
      <c r="K116" s="13">
        <v>3775389788.3565998</v>
      </c>
      <c r="L116" s="13">
        <v>2437001279.0897899</v>
      </c>
    </row>
    <row r="117" spans="2:12" s="1" customFormat="1" ht="8.85" customHeight="1" x14ac:dyDescent="0.15">
      <c r="B117" s="114">
        <v>45352</v>
      </c>
      <c r="C117" s="113">
        <v>48580</v>
      </c>
      <c r="D117" s="13">
        <v>106</v>
      </c>
      <c r="E117" s="112">
        <v>3228</v>
      </c>
      <c r="F117" s="111"/>
      <c r="G117" s="111"/>
      <c r="H117" s="61">
        <v>5780766907.0366001</v>
      </c>
      <c r="I117" s="61"/>
      <c r="J117" s="13">
        <v>4844169759.8421898</v>
      </c>
      <c r="K117" s="13">
        <v>3715885438.7650199</v>
      </c>
      <c r="L117" s="13">
        <v>2388432081.8028002</v>
      </c>
    </row>
    <row r="118" spans="2:12" s="1" customFormat="1" ht="8.85" customHeight="1" x14ac:dyDescent="0.15">
      <c r="B118" s="114">
        <v>45352</v>
      </c>
      <c r="C118" s="113">
        <v>48611</v>
      </c>
      <c r="D118" s="13">
        <v>107</v>
      </c>
      <c r="E118" s="112">
        <v>3259</v>
      </c>
      <c r="F118" s="111"/>
      <c r="G118" s="111"/>
      <c r="H118" s="61">
        <v>5712599261.29035</v>
      </c>
      <c r="I118" s="61"/>
      <c r="J118" s="13">
        <v>4778927418.84618</v>
      </c>
      <c r="K118" s="13">
        <v>3656516095.29498</v>
      </c>
      <c r="L118" s="13">
        <v>2340317008.47264</v>
      </c>
    </row>
    <row r="119" spans="2:12" s="1" customFormat="1" ht="8.85" customHeight="1" x14ac:dyDescent="0.15">
      <c r="B119" s="114">
        <v>45352</v>
      </c>
      <c r="C119" s="113">
        <v>48639</v>
      </c>
      <c r="D119" s="13">
        <v>108</v>
      </c>
      <c r="E119" s="112">
        <v>3287</v>
      </c>
      <c r="F119" s="111"/>
      <c r="G119" s="111"/>
      <c r="H119" s="61">
        <v>5645611672.84548</v>
      </c>
      <c r="I119" s="61"/>
      <c r="J119" s="13">
        <v>4715652570.6715403</v>
      </c>
      <c r="K119" s="13">
        <v>3599813253.7129302</v>
      </c>
      <c r="L119" s="13">
        <v>2295208704.5198998</v>
      </c>
    </row>
    <row r="120" spans="2:12" s="1" customFormat="1" ht="8.85" customHeight="1" x14ac:dyDescent="0.15">
      <c r="B120" s="114">
        <v>45352</v>
      </c>
      <c r="C120" s="113">
        <v>48670</v>
      </c>
      <c r="D120" s="13">
        <v>109</v>
      </c>
      <c r="E120" s="112">
        <v>3318</v>
      </c>
      <c r="F120" s="111"/>
      <c r="G120" s="111"/>
      <c r="H120" s="61">
        <v>5578153615.5120897</v>
      </c>
      <c r="I120" s="61"/>
      <c r="J120" s="13">
        <v>4651403842.7933598</v>
      </c>
      <c r="K120" s="13">
        <v>3541737022.0475001</v>
      </c>
      <c r="L120" s="13">
        <v>2248615196.95189</v>
      </c>
    </row>
    <row r="121" spans="2:12" s="1" customFormat="1" ht="8.85" customHeight="1" x14ac:dyDescent="0.15">
      <c r="B121" s="114">
        <v>45352</v>
      </c>
      <c r="C121" s="113">
        <v>48700</v>
      </c>
      <c r="D121" s="13">
        <v>110</v>
      </c>
      <c r="E121" s="112">
        <v>3348</v>
      </c>
      <c r="F121" s="111"/>
      <c r="G121" s="111"/>
      <c r="H121" s="61">
        <v>5512489765.1454496</v>
      </c>
      <c r="I121" s="61"/>
      <c r="J121" s="13">
        <v>4589104357.8011799</v>
      </c>
      <c r="K121" s="13">
        <v>3485699667.3556399</v>
      </c>
      <c r="L121" s="13">
        <v>2203965940.16536</v>
      </c>
    </row>
    <row r="122" spans="2:12" s="1" customFormat="1" ht="8.85" customHeight="1" x14ac:dyDescent="0.15">
      <c r="B122" s="114">
        <v>45352</v>
      </c>
      <c r="C122" s="113">
        <v>48731</v>
      </c>
      <c r="D122" s="13">
        <v>111</v>
      </c>
      <c r="E122" s="112">
        <v>3379</v>
      </c>
      <c r="F122" s="111"/>
      <c r="G122" s="111"/>
      <c r="H122" s="61">
        <v>5445776752.6958399</v>
      </c>
      <c r="I122" s="61"/>
      <c r="J122" s="13">
        <v>4525877035.8906498</v>
      </c>
      <c r="K122" s="13">
        <v>3428932014.4444599</v>
      </c>
      <c r="L122" s="13">
        <v>2158889468.2822299</v>
      </c>
    </row>
    <row r="123" spans="2:12" s="1" customFormat="1" ht="8.85" customHeight="1" x14ac:dyDescent="0.15">
      <c r="B123" s="114">
        <v>45352</v>
      </c>
      <c r="C123" s="113">
        <v>48761</v>
      </c>
      <c r="D123" s="13">
        <v>112</v>
      </c>
      <c r="E123" s="112">
        <v>3409</v>
      </c>
      <c r="F123" s="111"/>
      <c r="G123" s="111"/>
      <c r="H123" s="61">
        <v>5380372127.0876703</v>
      </c>
      <c r="I123" s="61"/>
      <c r="J123" s="13">
        <v>4464180964.3993101</v>
      </c>
      <c r="K123" s="13">
        <v>3373864857.4306798</v>
      </c>
      <c r="L123" s="13">
        <v>2115511056.00998</v>
      </c>
    </row>
    <row r="124" spans="2:12" s="1" customFormat="1" ht="8.85" customHeight="1" x14ac:dyDescent="0.15">
      <c r="B124" s="114">
        <v>45352</v>
      </c>
      <c r="C124" s="113">
        <v>48792</v>
      </c>
      <c r="D124" s="13">
        <v>113</v>
      </c>
      <c r="E124" s="112">
        <v>3440</v>
      </c>
      <c r="F124" s="111"/>
      <c r="G124" s="111"/>
      <c r="H124" s="61">
        <v>5315652841.0882998</v>
      </c>
      <c r="I124" s="61"/>
      <c r="J124" s="13">
        <v>4403001831.3725996</v>
      </c>
      <c r="K124" s="13">
        <v>3319165061.4951501</v>
      </c>
      <c r="L124" s="13">
        <v>2072397628.5341101</v>
      </c>
    </row>
    <row r="125" spans="2:12" s="1" customFormat="1" ht="8.85" customHeight="1" x14ac:dyDescent="0.15">
      <c r="B125" s="114">
        <v>45352</v>
      </c>
      <c r="C125" s="113">
        <v>48823</v>
      </c>
      <c r="D125" s="13">
        <v>114</v>
      </c>
      <c r="E125" s="112">
        <v>3471</v>
      </c>
      <c r="F125" s="111"/>
      <c r="G125" s="111"/>
      <c r="H125" s="61">
        <v>5251112185.6985598</v>
      </c>
      <c r="I125" s="61"/>
      <c r="J125" s="13">
        <v>4342165095.40376</v>
      </c>
      <c r="K125" s="13">
        <v>3264979126.07301</v>
      </c>
      <c r="L125" s="13">
        <v>2029930948.63241</v>
      </c>
    </row>
    <row r="126" spans="2:12" s="1" customFormat="1" ht="8.85" customHeight="1" x14ac:dyDescent="0.15">
      <c r="B126" s="114">
        <v>45352</v>
      </c>
      <c r="C126" s="113">
        <v>48853</v>
      </c>
      <c r="D126" s="13">
        <v>115</v>
      </c>
      <c r="E126" s="112">
        <v>3501</v>
      </c>
      <c r="F126" s="111"/>
      <c r="G126" s="111"/>
      <c r="H126" s="61">
        <v>5186048813.5565701</v>
      </c>
      <c r="I126" s="61"/>
      <c r="J126" s="13">
        <v>4281324989.84621</v>
      </c>
      <c r="K126" s="13">
        <v>3211308584.33217</v>
      </c>
      <c r="L126" s="13">
        <v>1988378138.4926</v>
      </c>
    </row>
    <row r="127" spans="2:12" s="1" customFormat="1" ht="8.85" customHeight="1" x14ac:dyDescent="0.15">
      <c r="B127" s="114">
        <v>45352</v>
      </c>
      <c r="C127" s="113">
        <v>48884</v>
      </c>
      <c r="D127" s="13">
        <v>116</v>
      </c>
      <c r="E127" s="112">
        <v>3532</v>
      </c>
      <c r="F127" s="111"/>
      <c r="G127" s="111"/>
      <c r="H127" s="61">
        <v>5122278033.4224396</v>
      </c>
      <c r="I127" s="61"/>
      <c r="J127" s="13">
        <v>4221507085.9078999</v>
      </c>
      <c r="K127" s="13">
        <v>3158387846.9490299</v>
      </c>
      <c r="L127" s="13">
        <v>1947327597.8998899</v>
      </c>
    </row>
    <row r="128" spans="2:12" s="1" customFormat="1" ht="8.85" customHeight="1" x14ac:dyDescent="0.15">
      <c r="B128" s="114">
        <v>45352</v>
      </c>
      <c r="C128" s="113">
        <v>48914</v>
      </c>
      <c r="D128" s="13">
        <v>117</v>
      </c>
      <c r="E128" s="112">
        <v>3562</v>
      </c>
      <c r="F128" s="111"/>
      <c r="G128" s="111"/>
      <c r="H128" s="61">
        <v>5058774281.4479904</v>
      </c>
      <c r="I128" s="61"/>
      <c r="J128" s="13">
        <v>4162327390.87852</v>
      </c>
      <c r="K128" s="13">
        <v>3106446951.2557702</v>
      </c>
      <c r="L128" s="13">
        <v>1907451850.50965</v>
      </c>
    </row>
    <row r="129" spans="2:12" s="1" customFormat="1" ht="8.85" customHeight="1" x14ac:dyDescent="0.15">
      <c r="B129" s="114">
        <v>45352</v>
      </c>
      <c r="C129" s="113">
        <v>48945</v>
      </c>
      <c r="D129" s="13">
        <v>118</v>
      </c>
      <c r="E129" s="112">
        <v>3593</v>
      </c>
      <c r="F129" s="111"/>
      <c r="G129" s="111"/>
      <c r="H129" s="61">
        <v>4995815853.1456003</v>
      </c>
      <c r="I129" s="61"/>
      <c r="J129" s="13">
        <v>4103553839.8211699</v>
      </c>
      <c r="K129" s="13">
        <v>3054794031.17237</v>
      </c>
      <c r="L129" s="13">
        <v>1867790642.53408</v>
      </c>
    </row>
    <row r="130" spans="2:12" s="1" customFormat="1" ht="8.85" customHeight="1" x14ac:dyDescent="0.15">
      <c r="B130" s="114">
        <v>45352</v>
      </c>
      <c r="C130" s="113">
        <v>48976</v>
      </c>
      <c r="D130" s="13">
        <v>119</v>
      </c>
      <c r="E130" s="112">
        <v>3624</v>
      </c>
      <c r="F130" s="111"/>
      <c r="G130" s="111"/>
      <c r="H130" s="61">
        <v>4932951663.0682402</v>
      </c>
      <c r="I130" s="61"/>
      <c r="J130" s="13">
        <v>4045044959.5321698</v>
      </c>
      <c r="K130" s="13">
        <v>3003580273.7651</v>
      </c>
      <c r="L130" s="13">
        <v>1828698568.4565001</v>
      </c>
    </row>
    <row r="131" spans="2:12" s="1" customFormat="1" ht="8.85" customHeight="1" x14ac:dyDescent="0.15">
      <c r="B131" s="114">
        <v>45352</v>
      </c>
      <c r="C131" s="113">
        <v>49004</v>
      </c>
      <c r="D131" s="13">
        <v>120</v>
      </c>
      <c r="E131" s="112">
        <v>3652</v>
      </c>
      <c r="F131" s="111"/>
      <c r="G131" s="111"/>
      <c r="H131" s="61">
        <v>4870026780.8471699</v>
      </c>
      <c r="I131" s="61"/>
      <c r="J131" s="13">
        <v>3987328028.7017598</v>
      </c>
      <c r="K131" s="13">
        <v>2953921651.5481701</v>
      </c>
      <c r="L131" s="13">
        <v>1791582719.43366</v>
      </c>
    </row>
    <row r="132" spans="2:12" s="1" customFormat="1" ht="8.85" customHeight="1" x14ac:dyDescent="0.15">
      <c r="B132" s="114">
        <v>45352</v>
      </c>
      <c r="C132" s="113">
        <v>49035</v>
      </c>
      <c r="D132" s="13">
        <v>121</v>
      </c>
      <c r="E132" s="112">
        <v>3683</v>
      </c>
      <c r="F132" s="111"/>
      <c r="G132" s="111"/>
      <c r="H132" s="61">
        <v>4807717183.4103203</v>
      </c>
      <c r="I132" s="61"/>
      <c r="J132" s="13">
        <v>3929635850.9979401</v>
      </c>
      <c r="K132" s="13">
        <v>2903777974.2849398</v>
      </c>
      <c r="L132" s="13">
        <v>1753710567.7753799</v>
      </c>
    </row>
    <row r="133" spans="2:12" s="1" customFormat="1" ht="8.85" customHeight="1" x14ac:dyDescent="0.15">
      <c r="B133" s="114">
        <v>45352</v>
      </c>
      <c r="C133" s="113">
        <v>49065</v>
      </c>
      <c r="D133" s="13">
        <v>122</v>
      </c>
      <c r="E133" s="112">
        <v>3713</v>
      </c>
      <c r="F133" s="111"/>
      <c r="G133" s="111"/>
      <c r="H133" s="61">
        <v>4745523080.9883003</v>
      </c>
      <c r="I133" s="61"/>
      <c r="J133" s="13">
        <v>3872434187.3217201</v>
      </c>
      <c r="K133" s="13">
        <v>2854466248.8902202</v>
      </c>
      <c r="L133" s="13">
        <v>1716862473.3445301</v>
      </c>
    </row>
    <row r="134" spans="2:12" s="1" customFormat="1" ht="8.85" customHeight="1" x14ac:dyDescent="0.15">
      <c r="B134" s="114">
        <v>45352</v>
      </c>
      <c r="C134" s="113">
        <v>49096</v>
      </c>
      <c r="D134" s="13">
        <v>123</v>
      </c>
      <c r="E134" s="112">
        <v>3744</v>
      </c>
      <c r="F134" s="111"/>
      <c r="G134" s="111"/>
      <c r="H134" s="61">
        <v>4683861237.1058998</v>
      </c>
      <c r="I134" s="61"/>
      <c r="J134" s="13">
        <v>3815634394.4179702</v>
      </c>
      <c r="K134" s="13">
        <v>2805444713.1013198</v>
      </c>
      <c r="L134" s="13">
        <v>1680230755.1287</v>
      </c>
    </row>
    <row r="135" spans="2:12" s="1" customFormat="1" ht="8.85" customHeight="1" x14ac:dyDescent="0.15">
      <c r="B135" s="114">
        <v>45352</v>
      </c>
      <c r="C135" s="113">
        <v>49126</v>
      </c>
      <c r="D135" s="13">
        <v>124</v>
      </c>
      <c r="E135" s="112">
        <v>3774</v>
      </c>
      <c r="F135" s="111"/>
      <c r="G135" s="111"/>
      <c r="H135" s="61">
        <v>4622897035.55937</v>
      </c>
      <c r="I135" s="61"/>
      <c r="J135" s="13">
        <v>3759789369.4733701</v>
      </c>
      <c r="K135" s="13">
        <v>2757580774.08495</v>
      </c>
      <c r="L135" s="13">
        <v>1644794106.8991899</v>
      </c>
    </row>
    <row r="136" spans="2:12" s="1" customFormat="1" ht="8.85" customHeight="1" x14ac:dyDescent="0.15">
      <c r="B136" s="114">
        <v>45352</v>
      </c>
      <c r="C136" s="113">
        <v>49157</v>
      </c>
      <c r="D136" s="13">
        <v>125</v>
      </c>
      <c r="E136" s="112">
        <v>3805</v>
      </c>
      <c r="F136" s="111"/>
      <c r="G136" s="111"/>
      <c r="H136" s="61">
        <v>4562288924.0987396</v>
      </c>
      <c r="I136" s="61"/>
      <c r="J136" s="13">
        <v>3704203682.6705399</v>
      </c>
      <c r="K136" s="13">
        <v>2709902583.2212</v>
      </c>
      <c r="L136" s="13">
        <v>1609509696.0186701</v>
      </c>
    </row>
    <row r="137" spans="2:12" s="1" customFormat="1" ht="8.85" customHeight="1" x14ac:dyDescent="0.15">
      <c r="B137" s="114">
        <v>45352</v>
      </c>
      <c r="C137" s="113">
        <v>49188</v>
      </c>
      <c r="D137" s="13">
        <v>126</v>
      </c>
      <c r="E137" s="112">
        <v>3836</v>
      </c>
      <c r="F137" s="111"/>
      <c r="G137" s="111"/>
      <c r="H137" s="61">
        <v>4501726005.5322905</v>
      </c>
      <c r="I137" s="61"/>
      <c r="J137" s="13">
        <v>3648832365.76442</v>
      </c>
      <c r="K137" s="13">
        <v>2662605496.3151002</v>
      </c>
      <c r="L137" s="13">
        <v>1574720067.98912</v>
      </c>
    </row>
    <row r="138" spans="2:12" s="1" customFormat="1" ht="8.85" customHeight="1" x14ac:dyDescent="0.15">
      <c r="B138" s="114">
        <v>45352</v>
      </c>
      <c r="C138" s="113">
        <v>49218</v>
      </c>
      <c r="D138" s="13">
        <v>127</v>
      </c>
      <c r="E138" s="112">
        <v>3866</v>
      </c>
      <c r="F138" s="111"/>
      <c r="G138" s="111"/>
      <c r="H138" s="61">
        <v>4442432627.0720701</v>
      </c>
      <c r="I138" s="61"/>
      <c r="J138" s="13">
        <v>3594862333.4372201</v>
      </c>
      <c r="K138" s="13">
        <v>2616766332.7390099</v>
      </c>
      <c r="L138" s="13">
        <v>1541265882.3541501</v>
      </c>
    </row>
    <row r="139" spans="2:12" s="1" customFormat="1" ht="8.85" customHeight="1" x14ac:dyDescent="0.15">
      <c r="B139" s="114">
        <v>45352</v>
      </c>
      <c r="C139" s="113">
        <v>49249</v>
      </c>
      <c r="D139" s="13">
        <v>128</v>
      </c>
      <c r="E139" s="112">
        <v>3897</v>
      </c>
      <c r="F139" s="111"/>
      <c r="G139" s="111"/>
      <c r="H139" s="61">
        <v>4383312778.5959396</v>
      </c>
      <c r="I139" s="61"/>
      <c r="J139" s="13">
        <v>3541005930.1577501</v>
      </c>
      <c r="K139" s="13">
        <v>2571007993.5473099</v>
      </c>
      <c r="L139" s="13">
        <v>1507900439.8001699</v>
      </c>
    </row>
    <row r="140" spans="2:12" s="1" customFormat="1" ht="8.85" customHeight="1" x14ac:dyDescent="0.15">
      <c r="B140" s="114">
        <v>45352</v>
      </c>
      <c r="C140" s="113">
        <v>49279</v>
      </c>
      <c r="D140" s="13">
        <v>129</v>
      </c>
      <c r="E140" s="112">
        <v>3927</v>
      </c>
      <c r="F140" s="111"/>
      <c r="G140" s="111"/>
      <c r="H140" s="61">
        <v>4325116393.4386501</v>
      </c>
      <c r="I140" s="61"/>
      <c r="J140" s="13">
        <v>3488257624.4525399</v>
      </c>
      <c r="K140" s="13">
        <v>2526475506.9584799</v>
      </c>
      <c r="L140" s="13">
        <v>1475707949.2839501</v>
      </c>
    </row>
    <row r="141" spans="2:12" s="1" customFormat="1" ht="8.85" customHeight="1" x14ac:dyDescent="0.15">
      <c r="B141" s="114">
        <v>45352</v>
      </c>
      <c r="C141" s="113">
        <v>49310</v>
      </c>
      <c r="D141" s="13">
        <v>130</v>
      </c>
      <c r="E141" s="112">
        <v>3958</v>
      </c>
      <c r="F141" s="111"/>
      <c r="G141" s="111"/>
      <c r="H141" s="61">
        <v>4266980167.1610599</v>
      </c>
      <c r="I141" s="61"/>
      <c r="J141" s="13">
        <v>3435533250.7333899</v>
      </c>
      <c r="K141" s="13">
        <v>2481960064.1775498</v>
      </c>
      <c r="L141" s="13">
        <v>1443566294.3640299</v>
      </c>
    </row>
    <row r="142" spans="2:12" s="1" customFormat="1" ht="8.85" customHeight="1" x14ac:dyDescent="0.15">
      <c r="B142" s="114">
        <v>45352</v>
      </c>
      <c r="C142" s="113">
        <v>49341</v>
      </c>
      <c r="D142" s="13">
        <v>131</v>
      </c>
      <c r="E142" s="112">
        <v>3989</v>
      </c>
      <c r="F142" s="111"/>
      <c r="G142" s="111"/>
      <c r="H142" s="61">
        <v>4210161618.9734302</v>
      </c>
      <c r="I142" s="61"/>
      <c r="J142" s="13">
        <v>3384036812.4752498</v>
      </c>
      <c r="K142" s="13">
        <v>2438539555.5282998</v>
      </c>
      <c r="L142" s="13">
        <v>1412304582.38502</v>
      </c>
    </row>
    <row r="143" spans="2:12" s="1" customFormat="1" ht="8.85" customHeight="1" x14ac:dyDescent="0.15">
      <c r="B143" s="114">
        <v>45352</v>
      </c>
      <c r="C143" s="113">
        <v>49369</v>
      </c>
      <c r="D143" s="13">
        <v>132</v>
      </c>
      <c r="E143" s="112">
        <v>4017</v>
      </c>
      <c r="F143" s="111"/>
      <c r="G143" s="111"/>
      <c r="H143" s="61">
        <v>4153725453.45678</v>
      </c>
      <c r="I143" s="61"/>
      <c r="J143" s="13">
        <v>3333559581.83813</v>
      </c>
      <c r="K143" s="13">
        <v>2396646955.7533498</v>
      </c>
      <c r="L143" s="13">
        <v>1382730806.0789299</v>
      </c>
    </row>
    <row r="144" spans="2:12" s="1" customFormat="1" ht="8.85" customHeight="1" x14ac:dyDescent="0.15">
      <c r="B144" s="114">
        <v>45352</v>
      </c>
      <c r="C144" s="113">
        <v>49400</v>
      </c>
      <c r="D144" s="13">
        <v>133</v>
      </c>
      <c r="E144" s="112">
        <v>4048</v>
      </c>
      <c r="F144" s="111"/>
      <c r="G144" s="111"/>
      <c r="H144" s="61">
        <v>4097609945.2178702</v>
      </c>
      <c r="I144" s="61"/>
      <c r="J144" s="13">
        <v>3282946672.8751798</v>
      </c>
      <c r="K144" s="13">
        <v>2354256418.8109398</v>
      </c>
      <c r="L144" s="13">
        <v>1352520815.0536399</v>
      </c>
    </row>
    <row r="145" spans="2:12" s="1" customFormat="1" ht="8.85" customHeight="1" x14ac:dyDescent="0.15">
      <c r="B145" s="114">
        <v>45352</v>
      </c>
      <c r="C145" s="113">
        <v>49430</v>
      </c>
      <c r="D145" s="13">
        <v>134</v>
      </c>
      <c r="E145" s="112">
        <v>4078</v>
      </c>
      <c r="F145" s="111"/>
      <c r="G145" s="111"/>
      <c r="H145" s="61">
        <v>4042015174.4080801</v>
      </c>
      <c r="I145" s="61"/>
      <c r="J145" s="13">
        <v>3233089394.96631</v>
      </c>
      <c r="K145" s="13">
        <v>2312796467.1456099</v>
      </c>
      <c r="L145" s="13">
        <v>1323255455.2353799</v>
      </c>
    </row>
    <row r="146" spans="2:12" s="1" customFormat="1" ht="8.85" customHeight="1" x14ac:dyDescent="0.15">
      <c r="B146" s="114">
        <v>45352</v>
      </c>
      <c r="C146" s="113">
        <v>49461</v>
      </c>
      <c r="D146" s="13">
        <v>135</v>
      </c>
      <c r="E146" s="112">
        <v>4109</v>
      </c>
      <c r="F146" s="111"/>
      <c r="G146" s="111"/>
      <c r="H146" s="61">
        <v>3986645452.6434999</v>
      </c>
      <c r="I146" s="61"/>
      <c r="J146" s="13">
        <v>3183392336.29635</v>
      </c>
      <c r="K146" s="13">
        <v>2271454080.2936902</v>
      </c>
      <c r="L146" s="13">
        <v>1294097084.9651</v>
      </c>
    </row>
    <row r="147" spans="2:12" s="1" customFormat="1" ht="8.85" customHeight="1" x14ac:dyDescent="0.15">
      <c r="B147" s="114">
        <v>45352</v>
      </c>
      <c r="C147" s="113">
        <v>49491</v>
      </c>
      <c r="D147" s="13">
        <v>136</v>
      </c>
      <c r="E147" s="112">
        <v>4139</v>
      </c>
      <c r="F147" s="111"/>
      <c r="G147" s="111"/>
      <c r="H147" s="61">
        <v>3931569507.7294302</v>
      </c>
      <c r="I147" s="61"/>
      <c r="J147" s="13">
        <v>3134260366.6914902</v>
      </c>
      <c r="K147" s="13">
        <v>2230892448.4672198</v>
      </c>
      <c r="L147" s="13">
        <v>1265778207.3885601</v>
      </c>
    </row>
    <row r="148" spans="2:12" s="1" customFormat="1" ht="8.85" customHeight="1" x14ac:dyDescent="0.15">
      <c r="B148" s="114">
        <v>45352</v>
      </c>
      <c r="C148" s="113">
        <v>49522</v>
      </c>
      <c r="D148" s="13">
        <v>137</v>
      </c>
      <c r="E148" s="112">
        <v>4170</v>
      </c>
      <c r="F148" s="111"/>
      <c r="G148" s="111"/>
      <c r="H148" s="61">
        <v>3876865601.0745702</v>
      </c>
      <c r="I148" s="61"/>
      <c r="J148" s="13">
        <v>3085408257.7627301</v>
      </c>
      <c r="K148" s="13">
        <v>2190535485.1465998</v>
      </c>
      <c r="L148" s="13">
        <v>1237615937.1131301</v>
      </c>
    </row>
    <row r="149" spans="2:12" s="1" customFormat="1" ht="8.85" customHeight="1" x14ac:dyDescent="0.15">
      <c r="B149" s="114">
        <v>45352</v>
      </c>
      <c r="C149" s="113">
        <v>49553</v>
      </c>
      <c r="D149" s="13">
        <v>138</v>
      </c>
      <c r="E149" s="112">
        <v>4201</v>
      </c>
      <c r="F149" s="111"/>
      <c r="G149" s="111"/>
      <c r="H149" s="61">
        <v>3822143106.12672</v>
      </c>
      <c r="I149" s="61"/>
      <c r="J149" s="13">
        <v>3036698077.7693701</v>
      </c>
      <c r="K149" s="13">
        <v>2150469873.2501702</v>
      </c>
      <c r="L149" s="13">
        <v>1209833435.57951</v>
      </c>
    </row>
    <row r="150" spans="2:12" s="1" customFormat="1" ht="8.85" customHeight="1" x14ac:dyDescent="0.15">
      <c r="B150" s="114">
        <v>45352</v>
      </c>
      <c r="C150" s="113">
        <v>49583</v>
      </c>
      <c r="D150" s="13">
        <v>139</v>
      </c>
      <c r="E150" s="112">
        <v>4231</v>
      </c>
      <c r="F150" s="111"/>
      <c r="G150" s="111"/>
      <c r="H150" s="61">
        <v>3767723342.1593199</v>
      </c>
      <c r="I150" s="61"/>
      <c r="J150" s="13">
        <v>2988548010.44416</v>
      </c>
      <c r="K150" s="13">
        <v>2111162935.31095</v>
      </c>
      <c r="L150" s="13">
        <v>1182851039.89659</v>
      </c>
    </row>
    <row r="151" spans="2:12" s="1" customFormat="1" ht="8.85" customHeight="1" x14ac:dyDescent="0.15">
      <c r="B151" s="114">
        <v>45352</v>
      </c>
      <c r="C151" s="113">
        <v>49614</v>
      </c>
      <c r="D151" s="13">
        <v>140</v>
      </c>
      <c r="E151" s="112">
        <v>4262</v>
      </c>
      <c r="F151" s="111"/>
      <c r="G151" s="111"/>
      <c r="H151" s="61">
        <v>3713308076.6886802</v>
      </c>
      <c r="I151" s="61"/>
      <c r="J151" s="13">
        <v>2940390375.8188</v>
      </c>
      <c r="K151" s="13">
        <v>2071860930.78474</v>
      </c>
      <c r="L151" s="13">
        <v>1155914000.54286</v>
      </c>
    </row>
    <row r="152" spans="2:12" s="1" customFormat="1" ht="8.85" customHeight="1" x14ac:dyDescent="0.15">
      <c r="B152" s="114">
        <v>45352</v>
      </c>
      <c r="C152" s="113">
        <v>49644</v>
      </c>
      <c r="D152" s="13">
        <v>141</v>
      </c>
      <c r="E152" s="112">
        <v>4292</v>
      </c>
      <c r="F152" s="111"/>
      <c r="G152" s="111"/>
      <c r="H152" s="61">
        <v>3660018631.60394</v>
      </c>
      <c r="I152" s="61"/>
      <c r="J152" s="13">
        <v>2893435908.9630699</v>
      </c>
      <c r="K152" s="13">
        <v>2033757851.81762</v>
      </c>
      <c r="L152" s="13">
        <v>1130004698.1296999</v>
      </c>
    </row>
    <row r="153" spans="2:12" s="1" customFormat="1" ht="8.85" customHeight="1" x14ac:dyDescent="0.15">
      <c r="B153" s="114">
        <v>45352</v>
      </c>
      <c r="C153" s="113">
        <v>49675</v>
      </c>
      <c r="D153" s="13">
        <v>142</v>
      </c>
      <c r="E153" s="112">
        <v>4323</v>
      </c>
      <c r="F153" s="111"/>
      <c r="G153" s="111"/>
      <c r="H153" s="61">
        <v>3606501087.9366102</v>
      </c>
      <c r="I153" s="61"/>
      <c r="J153" s="13">
        <v>2846291771.9901099</v>
      </c>
      <c r="K153" s="13">
        <v>1995532870.55513</v>
      </c>
      <c r="L153" s="13">
        <v>1104069752.49423</v>
      </c>
    </row>
    <row r="154" spans="2:12" s="1" customFormat="1" ht="8.85" customHeight="1" x14ac:dyDescent="0.15">
      <c r="B154" s="114">
        <v>45352</v>
      </c>
      <c r="C154" s="113">
        <v>49706</v>
      </c>
      <c r="D154" s="13">
        <v>143</v>
      </c>
      <c r="E154" s="112">
        <v>4354</v>
      </c>
      <c r="F154" s="111"/>
      <c r="G154" s="111"/>
      <c r="H154" s="61">
        <v>3553768963.2986999</v>
      </c>
      <c r="I154" s="61"/>
      <c r="J154" s="13">
        <v>2799918041.7760401</v>
      </c>
      <c r="K154" s="13">
        <v>1958027921.04019</v>
      </c>
      <c r="L154" s="13">
        <v>1078730917.11375</v>
      </c>
    </row>
    <row r="155" spans="2:12" s="1" customFormat="1" ht="8.85" customHeight="1" x14ac:dyDescent="0.15">
      <c r="B155" s="114">
        <v>45352</v>
      </c>
      <c r="C155" s="113">
        <v>49735</v>
      </c>
      <c r="D155" s="13">
        <v>144</v>
      </c>
      <c r="E155" s="112">
        <v>4383</v>
      </c>
      <c r="F155" s="111"/>
      <c r="G155" s="111"/>
      <c r="H155" s="61">
        <v>3500519439.1147399</v>
      </c>
      <c r="I155" s="61"/>
      <c r="J155" s="13">
        <v>2753588024.9011598</v>
      </c>
      <c r="K155" s="13">
        <v>1921046898.6424799</v>
      </c>
      <c r="L155" s="13">
        <v>1054162979.4478</v>
      </c>
    </row>
    <row r="156" spans="2:12" s="1" customFormat="1" ht="8.85" customHeight="1" x14ac:dyDescent="0.15">
      <c r="B156" s="114">
        <v>45352</v>
      </c>
      <c r="C156" s="113">
        <v>49766</v>
      </c>
      <c r="D156" s="13">
        <v>145</v>
      </c>
      <c r="E156" s="112">
        <v>4414</v>
      </c>
      <c r="F156" s="111"/>
      <c r="G156" s="111"/>
      <c r="H156" s="61">
        <v>3448297431.8073201</v>
      </c>
      <c r="I156" s="61"/>
      <c r="J156" s="13">
        <v>2707908392.91678</v>
      </c>
      <c r="K156" s="13">
        <v>1884373830.8455501</v>
      </c>
      <c r="L156" s="13">
        <v>1029659135.08995</v>
      </c>
    </row>
    <row r="157" spans="2:12" s="1" customFormat="1" ht="8.85" customHeight="1" x14ac:dyDescent="0.15">
      <c r="B157" s="114">
        <v>45352</v>
      </c>
      <c r="C157" s="113">
        <v>49796</v>
      </c>
      <c r="D157" s="13">
        <v>146</v>
      </c>
      <c r="E157" s="112">
        <v>4444</v>
      </c>
      <c r="F157" s="111"/>
      <c r="G157" s="111"/>
      <c r="H157" s="61">
        <v>3395333297.6949701</v>
      </c>
      <c r="I157" s="61"/>
      <c r="J157" s="13">
        <v>2661939756.5087399</v>
      </c>
      <c r="K157" s="13">
        <v>1847826052.3600099</v>
      </c>
      <c r="L157" s="13">
        <v>1005549795.18626</v>
      </c>
    </row>
    <row r="158" spans="2:12" s="1" customFormat="1" ht="8.85" customHeight="1" x14ac:dyDescent="0.15">
      <c r="B158" s="114">
        <v>45352</v>
      </c>
      <c r="C158" s="113">
        <v>49827</v>
      </c>
      <c r="D158" s="13">
        <v>147</v>
      </c>
      <c r="E158" s="112">
        <v>4475</v>
      </c>
      <c r="F158" s="111"/>
      <c r="G158" s="111"/>
      <c r="H158" s="61">
        <v>3342799338.75699</v>
      </c>
      <c r="I158" s="61"/>
      <c r="J158" s="13">
        <v>2616308165.37185</v>
      </c>
      <c r="K158" s="13">
        <v>1811531344.20556</v>
      </c>
      <c r="L158" s="13">
        <v>981623548.79890597</v>
      </c>
    </row>
    <row r="159" spans="2:12" s="1" customFormat="1" ht="8.85" customHeight="1" x14ac:dyDescent="0.15">
      <c r="B159" s="114">
        <v>45352</v>
      </c>
      <c r="C159" s="113">
        <v>49857</v>
      </c>
      <c r="D159" s="13">
        <v>148</v>
      </c>
      <c r="E159" s="112">
        <v>4505</v>
      </c>
      <c r="F159" s="111"/>
      <c r="G159" s="111"/>
      <c r="H159" s="61">
        <v>3291477795.5036602</v>
      </c>
      <c r="I159" s="61"/>
      <c r="J159" s="13">
        <v>2571911847.7772498</v>
      </c>
      <c r="K159" s="13">
        <v>1776408336.53427</v>
      </c>
      <c r="L159" s="13">
        <v>958645419.75424099</v>
      </c>
    </row>
    <row r="160" spans="2:12" s="1" customFormat="1" ht="8.85" customHeight="1" x14ac:dyDescent="0.15">
      <c r="B160" s="114">
        <v>45352</v>
      </c>
      <c r="C160" s="113">
        <v>49888</v>
      </c>
      <c r="D160" s="13">
        <v>149</v>
      </c>
      <c r="E160" s="112">
        <v>4536</v>
      </c>
      <c r="F160" s="111"/>
      <c r="G160" s="111"/>
      <c r="H160" s="61">
        <v>3240875440.2068901</v>
      </c>
      <c r="I160" s="61"/>
      <c r="J160" s="13">
        <v>2528076828.9745002</v>
      </c>
      <c r="K160" s="13">
        <v>1741690907.3175299</v>
      </c>
      <c r="L160" s="13">
        <v>935928997.70726395</v>
      </c>
    </row>
    <row r="161" spans="2:12" s="1" customFormat="1" ht="8.85" customHeight="1" x14ac:dyDescent="0.15">
      <c r="B161" s="114">
        <v>45352</v>
      </c>
      <c r="C161" s="113">
        <v>49919</v>
      </c>
      <c r="D161" s="13">
        <v>150</v>
      </c>
      <c r="E161" s="112">
        <v>4567</v>
      </c>
      <c r="F161" s="111"/>
      <c r="G161" s="111"/>
      <c r="H161" s="61">
        <v>3190307555.6529498</v>
      </c>
      <c r="I161" s="61"/>
      <c r="J161" s="13">
        <v>2484409950.1458302</v>
      </c>
      <c r="K161" s="13">
        <v>1707254119.2093599</v>
      </c>
      <c r="L161" s="13">
        <v>913537979.373016</v>
      </c>
    </row>
    <row r="162" spans="2:12" s="1" customFormat="1" ht="8.85" customHeight="1" x14ac:dyDescent="0.15">
      <c r="B162" s="114">
        <v>45352</v>
      </c>
      <c r="C162" s="113">
        <v>49949</v>
      </c>
      <c r="D162" s="13">
        <v>151</v>
      </c>
      <c r="E162" s="112">
        <v>4597</v>
      </c>
      <c r="F162" s="111"/>
      <c r="G162" s="111"/>
      <c r="H162" s="61">
        <v>3140121060.6998601</v>
      </c>
      <c r="I162" s="61"/>
      <c r="J162" s="13">
        <v>2441314100.85853</v>
      </c>
      <c r="K162" s="13">
        <v>1673510093.9495399</v>
      </c>
      <c r="L162" s="13">
        <v>891811067.70644701</v>
      </c>
    </row>
    <row r="163" spans="2:12" s="1" customFormat="1" ht="8.85" customHeight="1" x14ac:dyDescent="0.15">
      <c r="B163" s="114">
        <v>45352</v>
      </c>
      <c r="C163" s="113">
        <v>49980</v>
      </c>
      <c r="D163" s="13">
        <v>152</v>
      </c>
      <c r="E163" s="112">
        <v>4628</v>
      </c>
      <c r="F163" s="111"/>
      <c r="G163" s="111"/>
      <c r="H163" s="61">
        <v>3090696988.1757498</v>
      </c>
      <c r="I163" s="61"/>
      <c r="J163" s="13">
        <v>2398813453.5415301</v>
      </c>
      <c r="K163" s="13">
        <v>1640194100.0664201</v>
      </c>
      <c r="L163" s="13">
        <v>870354915.74044704</v>
      </c>
    </row>
    <row r="164" spans="2:12" s="1" customFormat="1" ht="8.85" customHeight="1" x14ac:dyDescent="0.15">
      <c r="B164" s="114">
        <v>45352</v>
      </c>
      <c r="C164" s="113">
        <v>50010</v>
      </c>
      <c r="D164" s="13">
        <v>153</v>
      </c>
      <c r="E164" s="112">
        <v>4658</v>
      </c>
      <c r="F164" s="111"/>
      <c r="G164" s="111"/>
      <c r="H164" s="61">
        <v>3041466233.8731999</v>
      </c>
      <c r="I164" s="61"/>
      <c r="J164" s="13">
        <v>2356728786.8134799</v>
      </c>
      <c r="K164" s="13">
        <v>1607452481.4398999</v>
      </c>
      <c r="L164" s="13">
        <v>849484322.16335595</v>
      </c>
    </row>
    <row r="165" spans="2:12" s="1" customFormat="1" ht="8.85" customHeight="1" x14ac:dyDescent="0.15">
      <c r="B165" s="114">
        <v>45352</v>
      </c>
      <c r="C165" s="113">
        <v>50041</v>
      </c>
      <c r="D165" s="13">
        <v>154</v>
      </c>
      <c r="E165" s="112">
        <v>4689</v>
      </c>
      <c r="F165" s="111"/>
      <c r="G165" s="111"/>
      <c r="H165" s="61">
        <v>2993028734.4351501</v>
      </c>
      <c r="I165" s="61"/>
      <c r="J165" s="13">
        <v>2315262686.7763</v>
      </c>
      <c r="K165" s="13">
        <v>1575153571.7579999</v>
      </c>
      <c r="L165" s="13">
        <v>828889706.72030604</v>
      </c>
    </row>
    <row r="166" spans="2:12" s="1" customFormat="1" ht="8.85" customHeight="1" x14ac:dyDescent="0.15">
      <c r="B166" s="114">
        <v>45352</v>
      </c>
      <c r="C166" s="113">
        <v>50072</v>
      </c>
      <c r="D166" s="13">
        <v>155</v>
      </c>
      <c r="E166" s="112">
        <v>4720</v>
      </c>
      <c r="F166" s="111"/>
      <c r="G166" s="111"/>
      <c r="H166" s="61">
        <v>2944405926.6389999</v>
      </c>
      <c r="I166" s="61"/>
      <c r="J166" s="13">
        <v>2273787363.87925</v>
      </c>
      <c r="K166" s="13">
        <v>1543002292.1161399</v>
      </c>
      <c r="L166" s="13">
        <v>808531668.49732995</v>
      </c>
    </row>
    <row r="167" spans="2:12" s="1" customFormat="1" ht="8.85" customHeight="1" x14ac:dyDescent="0.15">
      <c r="B167" s="114">
        <v>45352</v>
      </c>
      <c r="C167" s="113">
        <v>50100</v>
      </c>
      <c r="D167" s="13">
        <v>156</v>
      </c>
      <c r="E167" s="112">
        <v>4748</v>
      </c>
      <c r="F167" s="111"/>
      <c r="G167" s="111"/>
      <c r="H167" s="61">
        <v>2896419062.5640898</v>
      </c>
      <c r="I167" s="61"/>
      <c r="J167" s="13">
        <v>2233303186.2322898</v>
      </c>
      <c r="K167" s="13">
        <v>1512047812.5597501</v>
      </c>
      <c r="L167" s="13">
        <v>789279820.30225301</v>
      </c>
    </row>
    <row r="168" spans="2:12" s="1" customFormat="1" ht="8.85" customHeight="1" x14ac:dyDescent="0.15">
      <c r="B168" s="114">
        <v>45352</v>
      </c>
      <c r="C168" s="113">
        <v>50131</v>
      </c>
      <c r="D168" s="13">
        <v>157</v>
      </c>
      <c r="E168" s="112">
        <v>4779</v>
      </c>
      <c r="F168" s="111"/>
      <c r="G168" s="111"/>
      <c r="H168" s="61">
        <v>2848786250.8025398</v>
      </c>
      <c r="I168" s="61"/>
      <c r="J168" s="13">
        <v>2192850035.1014099</v>
      </c>
      <c r="K168" s="13">
        <v>1480883395.8401201</v>
      </c>
      <c r="L168" s="13">
        <v>769738055.25173998</v>
      </c>
    </row>
    <row r="169" spans="2:12" s="1" customFormat="1" ht="8.85" customHeight="1" x14ac:dyDescent="0.15">
      <c r="B169" s="114">
        <v>45352</v>
      </c>
      <c r="C169" s="113">
        <v>50161</v>
      </c>
      <c r="D169" s="13">
        <v>158</v>
      </c>
      <c r="E169" s="112">
        <v>4809</v>
      </c>
      <c r="F169" s="111"/>
      <c r="G169" s="111"/>
      <c r="H169" s="61">
        <v>2801661379.7032499</v>
      </c>
      <c r="I169" s="61"/>
      <c r="J169" s="13">
        <v>2153035900.0124798</v>
      </c>
      <c r="K169" s="13">
        <v>1450417296.8284299</v>
      </c>
      <c r="L169" s="13">
        <v>750811901.61657095</v>
      </c>
    </row>
    <row r="170" spans="2:12" s="1" customFormat="1" ht="8.85" customHeight="1" x14ac:dyDescent="0.15">
      <c r="B170" s="114">
        <v>45352</v>
      </c>
      <c r="C170" s="113">
        <v>50192</v>
      </c>
      <c r="D170" s="13">
        <v>159</v>
      </c>
      <c r="E170" s="112">
        <v>4840</v>
      </c>
      <c r="F170" s="111"/>
      <c r="G170" s="111"/>
      <c r="H170" s="61">
        <v>2754611427.5992298</v>
      </c>
      <c r="I170" s="61"/>
      <c r="J170" s="13">
        <v>2113288315.25423</v>
      </c>
      <c r="K170" s="13">
        <v>1420020269.2995601</v>
      </c>
      <c r="L170" s="13">
        <v>731963358.43504298</v>
      </c>
    </row>
    <row r="171" spans="2:12" s="1" customFormat="1" ht="8.85" customHeight="1" x14ac:dyDescent="0.15">
      <c r="B171" s="114">
        <v>45352</v>
      </c>
      <c r="C171" s="113">
        <v>50222</v>
      </c>
      <c r="D171" s="13">
        <v>160</v>
      </c>
      <c r="E171" s="112">
        <v>4870</v>
      </c>
      <c r="F171" s="111"/>
      <c r="G171" s="111"/>
      <c r="H171" s="61">
        <v>2708007423.00776</v>
      </c>
      <c r="I171" s="61"/>
      <c r="J171" s="13">
        <v>2074124482.12641</v>
      </c>
      <c r="K171" s="13">
        <v>1390273922.8260701</v>
      </c>
      <c r="L171" s="13">
        <v>713692705.41717696</v>
      </c>
    </row>
    <row r="172" spans="2:12" s="1" customFormat="1" ht="8.85" customHeight="1" x14ac:dyDescent="0.15">
      <c r="B172" s="114">
        <v>45352</v>
      </c>
      <c r="C172" s="113">
        <v>50253</v>
      </c>
      <c r="D172" s="13">
        <v>161</v>
      </c>
      <c r="E172" s="112">
        <v>4901</v>
      </c>
      <c r="F172" s="111"/>
      <c r="G172" s="111"/>
      <c r="H172" s="61">
        <v>2661133895.8965101</v>
      </c>
      <c r="I172" s="61"/>
      <c r="J172" s="13">
        <v>2034766004.5088</v>
      </c>
      <c r="K172" s="13">
        <v>1360423499.17836</v>
      </c>
      <c r="L172" s="13">
        <v>695411111.52269995</v>
      </c>
    </row>
    <row r="173" spans="2:12" s="1" customFormat="1" ht="8.85" customHeight="1" x14ac:dyDescent="0.15">
      <c r="B173" s="114">
        <v>45352</v>
      </c>
      <c r="C173" s="113">
        <v>50284</v>
      </c>
      <c r="D173" s="13">
        <v>162</v>
      </c>
      <c r="E173" s="112">
        <v>4932</v>
      </c>
      <c r="F173" s="111"/>
      <c r="G173" s="111"/>
      <c r="H173" s="61">
        <v>2615137703.9794402</v>
      </c>
      <c r="I173" s="61"/>
      <c r="J173" s="13">
        <v>1996204763.5962501</v>
      </c>
      <c r="K173" s="13">
        <v>1331247583.5478301</v>
      </c>
      <c r="L173" s="13">
        <v>677614908.71151102</v>
      </c>
    </row>
    <row r="174" spans="2:12" s="1" customFormat="1" ht="8.85" customHeight="1" x14ac:dyDescent="0.15">
      <c r="B174" s="114">
        <v>45352</v>
      </c>
      <c r="C174" s="113">
        <v>50314</v>
      </c>
      <c r="D174" s="13">
        <v>163</v>
      </c>
      <c r="E174" s="112">
        <v>4962</v>
      </c>
      <c r="F174" s="111"/>
      <c r="G174" s="111"/>
      <c r="H174" s="61">
        <v>2569234708.7154698</v>
      </c>
      <c r="I174" s="61"/>
      <c r="J174" s="13">
        <v>1957946704.9419301</v>
      </c>
      <c r="K174" s="13">
        <v>1302519933.36463</v>
      </c>
      <c r="L174" s="13">
        <v>660274586.62599003</v>
      </c>
    </row>
    <row r="175" spans="2:12" s="1" customFormat="1" ht="8.85" customHeight="1" x14ac:dyDescent="0.15">
      <c r="B175" s="114">
        <v>45352</v>
      </c>
      <c r="C175" s="113">
        <v>50345</v>
      </c>
      <c r="D175" s="13">
        <v>164</v>
      </c>
      <c r="E175" s="112">
        <v>4993</v>
      </c>
      <c r="F175" s="111"/>
      <c r="G175" s="111"/>
      <c r="H175" s="61">
        <v>2523535067.66013</v>
      </c>
      <c r="I175" s="61"/>
      <c r="J175" s="13">
        <v>1919858447.24786</v>
      </c>
      <c r="K175" s="13">
        <v>1273933663.7598801</v>
      </c>
      <c r="L175" s="13">
        <v>643048363.38289595</v>
      </c>
    </row>
    <row r="176" spans="2:12" s="1" customFormat="1" ht="8.85" customHeight="1" x14ac:dyDescent="0.15">
      <c r="B176" s="114">
        <v>45352</v>
      </c>
      <c r="C176" s="113">
        <v>50375</v>
      </c>
      <c r="D176" s="13">
        <v>165</v>
      </c>
      <c r="E176" s="112">
        <v>5023</v>
      </c>
      <c r="F176" s="111"/>
      <c r="G176" s="111"/>
      <c r="H176" s="61">
        <v>2478204414.9546099</v>
      </c>
      <c r="I176" s="61"/>
      <c r="J176" s="13">
        <v>1882277069.4140699</v>
      </c>
      <c r="K176" s="13">
        <v>1245922199.00318</v>
      </c>
      <c r="L176" s="13">
        <v>626330889.08083105</v>
      </c>
    </row>
    <row r="177" spans="2:12" s="1" customFormat="1" ht="8.85" customHeight="1" x14ac:dyDescent="0.15">
      <c r="B177" s="114">
        <v>45352</v>
      </c>
      <c r="C177" s="113">
        <v>50406</v>
      </c>
      <c r="D177" s="13">
        <v>166</v>
      </c>
      <c r="E177" s="112">
        <v>5054</v>
      </c>
      <c r="F177" s="111"/>
      <c r="G177" s="111"/>
      <c r="H177" s="61">
        <v>2432723238.2281899</v>
      </c>
      <c r="I177" s="61"/>
      <c r="J177" s="13">
        <v>1844598741.2317901</v>
      </c>
      <c r="K177" s="13">
        <v>1217876844.0513401</v>
      </c>
      <c r="L177" s="13">
        <v>609639220.91383302</v>
      </c>
    </row>
    <row r="178" spans="2:12" s="1" customFormat="1" ht="8.85" customHeight="1" x14ac:dyDescent="0.15">
      <c r="B178" s="114">
        <v>45352</v>
      </c>
      <c r="C178" s="113">
        <v>50437</v>
      </c>
      <c r="D178" s="13">
        <v>167</v>
      </c>
      <c r="E178" s="112">
        <v>5085</v>
      </c>
      <c r="F178" s="111"/>
      <c r="G178" s="111"/>
      <c r="H178" s="61">
        <v>2388236134.7193198</v>
      </c>
      <c r="I178" s="61"/>
      <c r="J178" s="13">
        <v>1807795280.8521199</v>
      </c>
      <c r="K178" s="13">
        <v>1190542234.04141</v>
      </c>
      <c r="L178" s="13">
        <v>593431987.616575</v>
      </c>
    </row>
    <row r="179" spans="2:12" s="1" customFormat="1" ht="8.85" customHeight="1" x14ac:dyDescent="0.15">
      <c r="B179" s="114">
        <v>45352</v>
      </c>
      <c r="C179" s="113">
        <v>50465</v>
      </c>
      <c r="D179" s="13">
        <v>168</v>
      </c>
      <c r="E179" s="112">
        <v>5113</v>
      </c>
      <c r="F179" s="111"/>
      <c r="G179" s="111"/>
      <c r="H179" s="61">
        <v>2344377873.6861701</v>
      </c>
      <c r="I179" s="61"/>
      <c r="J179" s="13">
        <v>1771877609.4314499</v>
      </c>
      <c r="K179" s="13">
        <v>1164207504.4229701</v>
      </c>
      <c r="L179" s="13">
        <v>578084801.52625406</v>
      </c>
    </row>
    <row r="180" spans="2:12" s="1" customFormat="1" ht="8.85" customHeight="1" x14ac:dyDescent="0.15">
      <c r="B180" s="114">
        <v>45352</v>
      </c>
      <c r="C180" s="113">
        <v>50496</v>
      </c>
      <c r="D180" s="13">
        <v>169</v>
      </c>
      <c r="E180" s="112">
        <v>5144</v>
      </c>
      <c r="F180" s="111"/>
      <c r="G180" s="111"/>
      <c r="H180" s="61">
        <v>2300859400.4127898</v>
      </c>
      <c r="I180" s="61"/>
      <c r="J180" s="13">
        <v>1736036956.86695</v>
      </c>
      <c r="K180" s="13">
        <v>1137757568.9830599</v>
      </c>
      <c r="L180" s="13">
        <v>562558265.43738198</v>
      </c>
    </row>
    <row r="181" spans="2:12" s="1" customFormat="1" ht="8.85" customHeight="1" x14ac:dyDescent="0.15">
      <c r="B181" s="114">
        <v>45352</v>
      </c>
      <c r="C181" s="113">
        <v>50526</v>
      </c>
      <c r="D181" s="13">
        <v>170</v>
      </c>
      <c r="E181" s="112">
        <v>5174</v>
      </c>
      <c r="F181" s="111"/>
      <c r="G181" s="111"/>
      <c r="H181" s="61">
        <v>2257552335.1382799</v>
      </c>
      <c r="I181" s="61"/>
      <c r="J181" s="13">
        <v>1700565142.20486</v>
      </c>
      <c r="K181" s="13">
        <v>1111767072.2762001</v>
      </c>
      <c r="L181" s="13">
        <v>547454042.81374502</v>
      </c>
    </row>
    <row r="182" spans="2:12" s="1" customFormat="1" ht="8.85" customHeight="1" x14ac:dyDescent="0.15">
      <c r="B182" s="114">
        <v>45352</v>
      </c>
      <c r="C182" s="113">
        <v>50557</v>
      </c>
      <c r="D182" s="13">
        <v>171</v>
      </c>
      <c r="E182" s="112">
        <v>5205</v>
      </c>
      <c r="F182" s="111"/>
      <c r="G182" s="111"/>
      <c r="H182" s="61">
        <v>2214110328.6847301</v>
      </c>
      <c r="I182" s="61"/>
      <c r="J182" s="13">
        <v>1665012440.1254001</v>
      </c>
      <c r="K182" s="13">
        <v>1085755679.9786601</v>
      </c>
      <c r="L182" s="13">
        <v>532381051.466039</v>
      </c>
    </row>
    <row r="183" spans="2:12" s="1" customFormat="1" ht="8.85" customHeight="1" x14ac:dyDescent="0.15">
      <c r="B183" s="114">
        <v>45352</v>
      </c>
      <c r="C183" s="113">
        <v>50587</v>
      </c>
      <c r="D183" s="13">
        <v>172</v>
      </c>
      <c r="E183" s="112">
        <v>5235</v>
      </c>
      <c r="F183" s="111"/>
      <c r="G183" s="111"/>
      <c r="H183" s="61">
        <v>2171077643.7631001</v>
      </c>
      <c r="I183" s="61"/>
      <c r="J183" s="13">
        <v>1629971986.51104</v>
      </c>
      <c r="K183" s="13">
        <v>1060289681.7788</v>
      </c>
      <c r="L183" s="13">
        <v>517763102.79524499</v>
      </c>
    </row>
    <row r="184" spans="2:12" s="1" customFormat="1" ht="8.85" customHeight="1" x14ac:dyDescent="0.15">
      <c r="B184" s="114">
        <v>45352</v>
      </c>
      <c r="C184" s="113">
        <v>50618</v>
      </c>
      <c r="D184" s="13">
        <v>173</v>
      </c>
      <c r="E184" s="112">
        <v>5266</v>
      </c>
      <c r="F184" s="111"/>
      <c r="G184" s="111"/>
      <c r="H184" s="61">
        <v>2129210529.1222899</v>
      </c>
      <c r="I184" s="61"/>
      <c r="J184" s="13">
        <v>1595828325.26336</v>
      </c>
      <c r="K184" s="13">
        <v>1035439329.26658</v>
      </c>
      <c r="L184" s="13">
        <v>503486510.69913399</v>
      </c>
    </row>
    <row r="185" spans="2:12" s="1" customFormat="1" ht="8.85" customHeight="1" x14ac:dyDescent="0.15">
      <c r="B185" s="114">
        <v>45352</v>
      </c>
      <c r="C185" s="113">
        <v>50649</v>
      </c>
      <c r="D185" s="13">
        <v>174</v>
      </c>
      <c r="E185" s="112">
        <v>5297</v>
      </c>
      <c r="F185" s="111"/>
      <c r="G185" s="111"/>
      <c r="H185" s="61">
        <v>2087344183.74226</v>
      </c>
      <c r="I185" s="61"/>
      <c r="J185" s="13">
        <v>1561796371.05902</v>
      </c>
      <c r="K185" s="13">
        <v>1010780813.84431</v>
      </c>
      <c r="L185" s="13">
        <v>489414454.76399302</v>
      </c>
    </row>
    <row r="186" spans="2:12" s="1" customFormat="1" ht="8.85" customHeight="1" x14ac:dyDescent="0.15">
      <c r="B186" s="114">
        <v>45352</v>
      </c>
      <c r="C186" s="113">
        <v>50679</v>
      </c>
      <c r="D186" s="13">
        <v>175</v>
      </c>
      <c r="E186" s="112">
        <v>5327</v>
      </c>
      <c r="F186" s="111"/>
      <c r="G186" s="111"/>
      <c r="H186" s="61">
        <v>2046348189.5418799</v>
      </c>
      <c r="I186" s="61"/>
      <c r="J186" s="13">
        <v>1528609080.8798499</v>
      </c>
      <c r="K186" s="13">
        <v>986867354.80152404</v>
      </c>
      <c r="L186" s="13">
        <v>475876949.11296499</v>
      </c>
    </row>
    <row r="187" spans="2:12" s="1" customFormat="1" ht="8.85" customHeight="1" x14ac:dyDescent="0.15">
      <c r="B187" s="114">
        <v>45352</v>
      </c>
      <c r="C187" s="113">
        <v>50710</v>
      </c>
      <c r="D187" s="13">
        <v>176</v>
      </c>
      <c r="E187" s="112">
        <v>5358</v>
      </c>
      <c r="F187" s="111"/>
      <c r="G187" s="111"/>
      <c r="H187" s="61">
        <v>2005791038.5602701</v>
      </c>
      <c r="I187" s="61"/>
      <c r="J187" s="13">
        <v>1495771897.1029</v>
      </c>
      <c r="K187" s="13">
        <v>963211834.49768198</v>
      </c>
      <c r="L187" s="13">
        <v>462502745.55552697</v>
      </c>
    </row>
    <row r="188" spans="2:12" s="1" customFormat="1" ht="8.85" customHeight="1" x14ac:dyDescent="0.15">
      <c r="B188" s="114">
        <v>45352</v>
      </c>
      <c r="C188" s="113">
        <v>50740</v>
      </c>
      <c r="D188" s="13">
        <v>177</v>
      </c>
      <c r="E188" s="112">
        <v>5388</v>
      </c>
      <c r="F188" s="111"/>
      <c r="G188" s="111"/>
      <c r="H188" s="61">
        <v>1965332351.2488599</v>
      </c>
      <c r="I188" s="61"/>
      <c r="J188" s="13">
        <v>1463195127.2611699</v>
      </c>
      <c r="K188" s="13">
        <v>939914726.29526401</v>
      </c>
      <c r="L188" s="13">
        <v>449466204.72979897</v>
      </c>
    </row>
    <row r="189" spans="2:12" s="1" customFormat="1" ht="8.85" customHeight="1" x14ac:dyDescent="0.15">
      <c r="B189" s="114">
        <v>45352</v>
      </c>
      <c r="C189" s="113">
        <v>50771</v>
      </c>
      <c r="D189" s="13">
        <v>178</v>
      </c>
      <c r="E189" s="112">
        <v>5419</v>
      </c>
      <c r="F189" s="111"/>
      <c r="G189" s="111"/>
      <c r="H189" s="61">
        <v>1924984167.97191</v>
      </c>
      <c r="I189" s="61"/>
      <c r="J189" s="13">
        <v>1430725059.93489</v>
      </c>
      <c r="K189" s="13">
        <v>916719532.35790896</v>
      </c>
      <c r="L189" s="13">
        <v>436517534.08682901</v>
      </c>
    </row>
    <row r="190" spans="2:12" s="1" customFormat="1" ht="8.85" customHeight="1" x14ac:dyDescent="0.15">
      <c r="B190" s="114">
        <v>45352</v>
      </c>
      <c r="C190" s="113">
        <v>50802</v>
      </c>
      <c r="D190" s="13">
        <v>179</v>
      </c>
      <c r="E190" s="112">
        <v>5450</v>
      </c>
      <c r="F190" s="111"/>
      <c r="G190" s="111"/>
      <c r="H190" s="61">
        <v>1885145879.5553801</v>
      </c>
      <c r="I190" s="61"/>
      <c r="J190" s="13">
        <v>1398739258.19942</v>
      </c>
      <c r="K190" s="13">
        <v>893945737.56662595</v>
      </c>
      <c r="L190" s="13">
        <v>423870298.64419001</v>
      </c>
    </row>
    <row r="191" spans="2:12" s="1" customFormat="1" ht="8.85" customHeight="1" x14ac:dyDescent="0.15">
      <c r="B191" s="114">
        <v>45352</v>
      </c>
      <c r="C191" s="113">
        <v>50830</v>
      </c>
      <c r="D191" s="13">
        <v>180</v>
      </c>
      <c r="E191" s="112">
        <v>5478</v>
      </c>
      <c r="F191" s="111"/>
      <c r="G191" s="111"/>
      <c r="H191" s="61">
        <v>1845525426.3900399</v>
      </c>
      <c r="I191" s="61"/>
      <c r="J191" s="13">
        <v>1367243782.70417</v>
      </c>
      <c r="K191" s="13">
        <v>871809238.62116897</v>
      </c>
      <c r="L191" s="13">
        <v>411792380.08890498</v>
      </c>
    </row>
    <row r="192" spans="2:12" s="1" customFormat="1" ht="8.85" customHeight="1" x14ac:dyDescent="0.15">
      <c r="B192" s="114">
        <v>45352</v>
      </c>
      <c r="C192" s="113">
        <v>50861</v>
      </c>
      <c r="D192" s="13">
        <v>181</v>
      </c>
      <c r="E192" s="112">
        <v>5509</v>
      </c>
      <c r="F192" s="111"/>
      <c r="G192" s="111"/>
      <c r="H192" s="61">
        <v>1806252575.12027</v>
      </c>
      <c r="I192" s="61"/>
      <c r="J192" s="13">
        <v>1335879183.64235</v>
      </c>
      <c r="K192" s="13">
        <v>849643589.74373806</v>
      </c>
      <c r="L192" s="13">
        <v>399622786.592749</v>
      </c>
    </row>
    <row r="193" spans="2:12" s="1" customFormat="1" ht="8.85" customHeight="1" x14ac:dyDescent="0.15">
      <c r="B193" s="114">
        <v>45352</v>
      </c>
      <c r="C193" s="113">
        <v>50891</v>
      </c>
      <c r="D193" s="13">
        <v>182</v>
      </c>
      <c r="E193" s="112">
        <v>5539</v>
      </c>
      <c r="F193" s="111"/>
      <c r="G193" s="111"/>
      <c r="H193" s="61">
        <v>1766735193.11973</v>
      </c>
      <c r="I193" s="61"/>
      <c r="J193" s="13">
        <v>1304507931.02233</v>
      </c>
      <c r="K193" s="13">
        <v>827648807.77716601</v>
      </c>
      <c r="L193" s="13">
        <v>387681998.80237103</v>
      </c>
    </row>
    <row r="194" spans="2:12" s="1" customFormat="1" ht="8.85" customHeight="1" x14ac:dyDescent="0.15">
      <c r="B194" s="114">
        <v>45352</v>
      </c>
      <c r="C194" s="113">
        <v>50922</v>
      </c>
      <c r="D194" s="13">
        <v>183</v>
      </c>
      <c r="E194" s="112">
        <v>5570</v>
      </c>
      <c r="F194" s="111"/>
      <c r="G194" s="111"/>
      <c r="H194" s="61">
        <v>1728167463.53953</v>
      </c>
      <c r="I194" s="61"/>
      <c r="J194" s="13">
        <v>1273866354.1728101</v>
      </c>
      <c r="K194" s="13">
        <v>806152731.52677798</v>
      </c>
      <c r="L194" s="13">
        <v>376013546.668657</v>
      </c>
    </row>
    <row r="195" spans="2:12" s="1" customFormat="1" ht="8.85" customHeight="1" x14ac:dyDescent="0.15">
      <c r="B195" s="114">
        <v>45352</v>
      </c>
      <c r="C195" s="113">
        <v>50952</v>
      </c>
      <c r="D195" s="13">
        <v>184</v>
      </c>
      <c r="E195" s="112">
        <v>5600</v>
      </c>
      <c r="F195" s="111"/>
      <c r="G195" s="111"/>
      <c r="H195" s="61">
        <v>1689272770.0118401</v>
      </c>
      <c r="I195" s="61"/>
      <c r="J195" s="13">
        <v>1243152433.9624901</v>
      </c>
      <c r="K195" s="13">
        <v>784779436.52991796</v>
      </c>
      <c r="L195" s="13">
        <v>364543920.51818699</v>
      </c>
    </row>
    <row r="196" spans="2:12" s="1" customFormat="1" ht="8.85" customHeight="1" x14ac:dyDescent="0.15">
      <c r="B196" s="114">
        <v>45352</v>
      </c>
      <c r="C196" s="113">
        <v>50983</v>
      </c>
      <c r="D196" s="13">
        <v>185</v>
      </c>
      <c r="E196" s="112">
        <v>5631</v>
      </c>
      <c r="F196" s="111"/>
      <c r="G196" s="111"/>
      <c r="H196" s="61">
        <v>1650971818.8398399</v>
      </c>
      <c r="I196" s="61"/>
      <c r="J196" s="13">
        <v>1212905714.6624501</v>
      </c>
      <c r="K196" s="13">
        <v>763737939.68719494</v>
      </c>
      <c r="L196" s="13">
        <v>353267129.96482402</v>
      </c>
    </row>
    <row r="197" spans="2:12" s="1" customFormat="1" ht="8.85" customHeight="1" x14ac:dyDescent="0.15">
      <c r="B197" s="114">
        <v>45352</v>
      </c>
      <c r="C197" s="113">
        <v>51014</v>
      </c>
      <c r="D197" s="13">
        <v>186</v>
      </c>
      <c r="E197" s="112">
        <v>5662</v>
      </c>
      <c r="F197" s="111"/>
      <c r="G197" s="111"/>
      <c r="H197" s="61">
        <v>1612821719.7671199</v>
      </c>
      <c r="I197" s="61"/>
      <c r="J197" s="13">
        <v>1182868657.8627501</v>
      </c>
      <c r="K197" s="13">
        <v>742930076.43396902</v>
      </c>
      <c r="L197" s="13">
        <v>342186935.79607803</v>
      </c>
    </row>
    <row r="198" spans="2:12" s="1" customFormat="1" ht="8.85" customHeight="1" x14ac:dyDescent="0.15">
      <c r="B198" s="114">
        <v>45352</v>
      </c>
      <c r="C198" s="113">
        <v>51044</v>
      </c>
      <c r="D198" s="13">
        <v>187</v>
      </c>
      <c r="E198" s="112">
        <v>5692</v>
      </c>
      <c r="F198" s="111"/>
      <c r="G198" s="111"/>
      <c r="H198" s="61">
        <v>1576345222.94945</v>
      </c>
      <c r="I198" s="61"/>
      <c r="J198" s="13">
        <v>1154218567.8568299</v>
      </c>
      <c r="K198" s="13">
        <v>723151413.98456001</v>
      </c>
      <c r="L198" s="13">
        <v>331711713.31514299</v>
      </c>
    </row>
    <row r="199" spans="2:12" s="1" customFormat="1" ht="8.85" customHeight="1" x14ac:dyDescent="0.15">
      <c r="B199" s="114">
        <v>45352</v>
      </c>
      <c r="C199" s="113">
        <v>51075</v>
      </c>
      <c r="D199" s="13">
        <v>188</v>
      </c>
      <c r="E199" s="112">
        <v>5723</v>
      </c>
      <c r="F199" s="111"/>
      <c r="G199" s="111"/>
      <c r="H199" s="61">
        <v>1540849527.6412799</v>
      </c>
      <c r="I199" s="61"/>
      <c r="J199" s="13">
        <v>1126314642.5014501</v>
      </c>
      <c r="K199" s="13">
        <v>703874134.34443498</v>
      </c>
      <c r="L199" s="13">
        <v>321501640.69450599</v>
      </c>
    </row>
    <row r="200" spans="2:12" s="1" customFormat="1" ht="8.85" customHeight="1" x14ac:dyDescent="0.15">
      <c r="B200" s="114">
        <v>45352</v>
      </c>
      <c r="C200" s="113">
        <v>51105</v>
      </c>
      <c r="D200" s="13">
        <v>189</v>
      </c>
      <c r="E200" s="112">
        <v>5753</v>
      </c>
      <c r="F200" s="111"/>
      <c r="G200" s="111"/>
      <c r="H200" s="61">
        <v>1505858749.1644499</v>
      </c>
      <c r="I200" s="61"/>
      <c r="J200" s="13">
        <v>1098930678.2788301</v>
      </c>
      <c r="K200" s="13">
        <v>685070617.16597795</v>
      </c>
      <c r="L200" s="13">
        <v>311630252.60818499</v>
      </c>
    </row>
    <row r="201" spans="2:12" s="1" customFormat="1" ht="8.85" customHeight="1" x14ac:dyDescent="0.15">
      <c r="B201" s="114">
        <v>45352</v>
      </c>
      <c r="C201" s="113">
        <v>51136</v>
      </c>
      <c r="D201" s="13">
        <v>190</v>
      </c>
      <c r="E201" s="112">
        <v>5784</v>
      </c>
      <c r="F201" s="111"/>
      <c r="G201" s="111"/>
      <c r="H201" s="61">
        <v>1472486780.8275001</v>
      </c>
      <c r="I201" s="61"/>
      <c r="J201" s="13">
        <v>1072754252.07026</v>
      </c>
      <c r="K201" s="13">
        <v>667051524.264642</v>
      </c>
      <c r="L201" s="13">
        <v>302148380.82585502</v>
      </c>
    </row>
    <row r="202" spans="2:12" s="1" customFormat="1" ht="8.85" customHeight="1" x14ac:dyDescent="0.15">
      <c r="B202" s="114">
        <v>45352</v>
      </c>
      <c r="C202" s="113">
        <v>51167</v>
      </c>
      <c r="D202" s="13">
        <v>191</v>
      </c>
      <c r="E202" s="112">
        <v>5815</v>
      </c>
      <c r="F202" s="111"/>
      <c r="G202" s="111"/>
      <c r="H202" s="61">
        <v>1439780456.67537</v>
      </c>
      <c r="I202" s="61"/>
      <c r="J202" s="13">
        <v>1047147579.73721</v>
      </c>
      <c r="K202" s="13">
        <v>649473031.74203205</v>
      </c>
      <c r="L202" s="13">
        <v>292939969.75144303</v>
      </c>
    </row>
    <row r="203" spans="2:12" s="1" customFormat="1" ht="8.85" customHeight="1" x14ac:dyDescent="0.15">
      <c r="B203" s="114">
        <v>45352</v>
      </c>
      <c r="C203" s="113">
        <v>51196</v>
      </c>
      <c r="D203" s="13">
        <v>192</v>
      </c>
      <c r="E203" s="112">
        <v>5844</v>
      </c>
      <c r="F203" s="111"/>
      <c r="G203" s="111"/>
      <c r="H203" s="61">
        <v>1407393037.3645599</v>
      </c>
      <c r="I203" s="61"/>
      <c r="J203" s="13">
        <v>1021968144.91225</v>
      </c>
      <c r="K203" s="13">
        <v>632347825.99662602</v>
      </c>
      <c r="L203" s="13">
        <v>284085512.81752902</v>
      </c>
    </row>
    <row r="204" spans="2:12" s="1" customFormat="1" ht="8.85" customHeight="1" x14ac:dyDescent="0.15">
      <c r="B204" s="114">
        <v>45352</v>
      </c>
      <c r="C204" s="113">
        <v>51227</v>
      </c>
      <c r="D204" s="13">
        <v>193</v>
      </c>
      <c r="E204" s="112">
        <v>5875</v>
      </c>
      <c r="F204" s="111"/>
      <c r="G204" s="111"/>
      <c r="H204" s="61">
        <v>1375940022.9653201</v>
      </c>
      <c r="I204" s="61"/>
      <c r="J204" s="13">
        <v>997434172.57043397</v>
      </c>
      <c r="K204" s="13">
        <v>615597726.22051001</v>
      </c>
      <c r="L204" s="13">
        <v>275389060.15417701</v>
      </c>
    </row>
    <row r="205" spans="2:12" s="1" customFormat="1" ht="8.85" customHeight="1" x14ac:dyDescent="0.15">
      <c r="B205" s="114">
        <v>45352</v>
      </c>
      <c r="C205" s="113">
        <v>51257</v>
      </c>
      <c r="D205" s="13">
        <v>194</v>
      </c>
      <c r="E205" s="112">
        <v>5905</v>
      </c>
      <c r="F205" s="111"/>
      <c r="G205" s="111"/>
      <c r="H205" s="61">
        <v>1344780854.0556901</v>
      </c>
      <c r="I205" s="61"/>
      <c r="J205" s="13">
        <v>973246425.87005198</v>
      </c>
      <c r="K205" s="13">
        <v>599191092.50716698</v>
      </c>
      <c r="L205" s="13">
        <v>266950727.58172399</v>
      </c>
    </row>
    <row r="206" spans="2:12" s="1" customFormat="1" ht="8.85" customHeight="1" x14ac:dyDescent="0.15">
      <c r="B206" s="114">
        <v>45352</v>
      </c>
      <c r="C206" s="113">
        <v>51288</v>
      </c>
      <c r="D206" s="13">
        <v>195</v>
      </c>
      <c r="E206" s="112">
        <v>5936</v>
      </c>
      <c r="F206" s="111"/>
      <c r="G206" s="111"/>
      <c r="H206" s="61">
        <v>1314137810.3017099</v>
      </c>
      <c r="I206" s="61"/>
      <c r="J206" s="13">
        <v>949456321.09723699</v>
      </c>
      <c r="K206" s="13">
        <v>583057806.10644603</v>
      </c>
      <c r="L206" s="13">
        <v>258662811.655063</v>
      </c>
    </row>
    <row r="207" spans="2:12" s="1" customFormat="1" ht="8.85" customHeight="1" x14ac:dyDescent="0.15">
      <c r="B207" s="114">
        <v>45352</v>
      </c>
      <c r="C207" s="113">
        <v>51318</v>
      </c>
      <c r="D207" s="13">
        <v>196</v>
      </c>
      <c r="E207" s="112">
        <v>5966</v>
      </c>
      <c r="F207" s="111"/>
      <c r="G207" s="111"/>
      <c r="H207" s="61">
        <v>1284206835.1749301</v>
      </c>
      <c r="I207" s="61"/>
      <c r="J207" s="13">
        <v>926308430.60393596</v>
      </c>
      <c r="K207" s="13">
        <v>567442693.03987002</v>
      </c>
      <c r="L207" s="13">
        <v>250703542.85631701</v>
      </c>
    </row>
    <row r="208" spans="2:12" s="1" customFormat="1" ht="8.85" customHeight="1" x14ac:dyDescent="0.15">
      <c r="B208" s="114">
        <v>45352</v>
      </c>
      <c r="C208" s="113">
        <v>51349</v>
      </c>
      <c r="D208" s="13">
        <v>197</v>
      </c>
      <c r="E208" s="112">
        <v>5997</v>
      </c>
      <c r="F208" s="111"/>
      <c r="G208" s="111"/>
      <c r="H208" s="61">
        <v>1254789258.0544801</v>
      </c>
      <c r="I208" s="61"/>
      <c r="J208" s="13">
        <v>903554203.794801</v>
      </c>
      <c r="K208" s="13">
        <v>552096119.89016199</v>
      </c>
      <c r="L208" s="13">
        <v>242890079.958101</v>
      </c>
    </row>
    <row r="209" spans="2:12" s="1" customFormat="1" ht="8.85" customHeight="1" x14ac:dyDescent="0.15">
      <c r="B209" s="114">
        <v>45352</v>
      </c>
      <c r="C209" s="113">
        <v>51380</v>
      </c>
      <c r="D209" s="13">
        <v>198</v>
      </c>
      <c r="E209" s="112">
        <v>6028</v>
      </c>
      <c r="F209" s="111"/>
      <c r="G209" s="111"/>
      <c r="H209" s="61">
        <v>1225488599.1231999</v>
      </c>
      <c r="I209" s="61"/>
      <c r="J209" s="13">
        <v>880958546.18294001</v>
      </c>
      <c r="K209" s="13">
        <v>536920579.23608196</v>
      </c>
      <c r="L209" s="13">
        <v>235213233.64329699</v>
      </c>
    </row>
    <row r="210" spans="2:12" s="1" customFormat="1" ht="8.85" customHeight="1" x14ac:dyDescent="0.15">
      <c r="B210" s="114">
        <v>45352</v>
      </c>
      <c r="C210" s="113">
        <v>51410</v>
      </c>
      <c r="D210" s="13">
        <v>199</v>
      </c>
      <c r="E210" s="112">
        <v>6058</v>
      </c>
      <c r="F210" s="111"/>
      <c r="G210" s="111"/>
      <c r="H210" s="61">
        <v>1196929379.96947</v>
      </c>
      <c r="I210" s="61"/>
      <c r="J210" s="13">
        <v>859016064.02542901</v>
      </c>
      <c r="K210" s="13">
        <v>522258635.53228402</v>
      </c>
      <c r="L210" s="13">
        <v>227852299.40446699</v>
      </c>
    </row>
    <row r="211" spans="2:12" s="1" customFormat="1" ht="8.85" customHeight="1" x14ac:dyDescent="0.15">
      <c r="B211" s="114">
        <v>45352</v>
      </c>
      <c r="C211" s="113">
        <v>51441</v>
      </c>
      <c r="D211" s="13">
        <v>200</v>
      </c>
      <c r="E211" s="112">
        <v>6089</v>
      </c>
      <c r="F211" s="111"/>
      <c r="G211" s="111"/>
      <c r="H211" s="61">
        <v>1168793825.4816799</v>
      </c>
      <c r="I211" s="61"/>
      <c r="J211" s="13">
        <v>837400943.28550506</v>
      </c>
      <c r="K211" s="13">
        <v>507822434.28989202</v>
      </c>
      <c r="L211" s="13">
        <v>220615635.451276</v>
      </c>
    </row>
    <row r="212" spans="2:12" s="1" customFormat="1" ht="8.85" customHeight="1" x14ac:dyDescent="0.15">
      <c r="B212" s="114">
        <v>45352</v>
      </c>
      <c r="C212" s="113">
        <v>51471</v>
      </c>
      <c r="D212" s="13">
        <v>201</v>
      </c>
      <c r="E212" s="112">
        <v>6119</v>
      </c>
      <c r="F212" s="111"/>
      <c r="G212" s="111"/>
      <c r="H212" s="61">
        <v>1141043258.92431</v>
      </c>
      <c r="I212" s="61"/>
      <c r="J212" s="13">
        <v>816176727.43534195</v>
      </c>
      <c r="K212" s="13">
        <v>493733291.20690501</v>
      </c>
      <c r="L212" s="13">
        <v>213615568.13820401</v>
      </c>
    </row>
    <row r="213" spans="2:12" s="1" customFormat="1" ht="8.85" customHeight="1" x14ac:dyDescent="0.15">
      <c r="B213" s="114">
        <v>45352</v>
      </c>
      <c r="C213" s="113">
        <v>51502</v>
      </c>
      <c r="D213" s="13">
        <v>202</v>
      </c>
      <c r="E213" s="112">
        <v>6150</v>
      </c>
      <c r="F213" s="111"/>
      <c r="G213" s="111"/>
      <c r="H213" s="61">
        <v>1113686365.23171</v>
      </c>
      <c r="I213" s="61"/>
      <c r="J213" s="13">
        <v>795257510.30334795</v>
      </c>
      <c r="K213" s="13">
        <v>479855057.65662098</v>
      </c>
      <c r="L213" s="13">
        <v>206731751.97736999</v>
      </c>
    </row>
    <row r="214" spans="2:12" s="1" customFormat="1" ht="8.85" customHeight="1" x14ac:dyDescent="0.15">
      <c r="B214" s="114">
        <v>45352</v>
      </c>
      <c r="C214" s="113">
        <v>51533</v>
      </c>
      <c r="D214" s="13">
        <v>203</v>
      </c>
      <c r="E214" s="112">
        <v>6181</v>
      </c>
      <c r="F214" s="111"/>
      <c r="G214" s="111"/>
      <c r="H214" s="61">
        <v>1086410488.5271299</v>
      </c>
      <c r="I214" s="61"/>
      <c r="J214" s="13">
        <v>774464660.60678101</v>
      </c>
      <c r="K214" s="13">
        <v>466120276.76307899</v>
      </c>
      <c r="L214" s="13">
        <v>199963957.69764701</v>
      </c>
    </row>
    <row r="215" spans="2:12" s="1" customFormat="1" ht="8.85" customHeight="1" x14ac:dyDescent="0.15">
      <c r="B215" s="114">
        <v>45352</v>
      </c>
      <c r="C215" s="113">
        <v>51561</v>
      </c>
      <c r="D215" s="13">
        <v>204</v>
      </c>
      <c r="E215" s="112">
        <v>6209</v>
      </c>
      <c r="F215" s="111"/>
      <c r="G215" s="111"/>
      <c r="H215" s="61">
        <v>1059274390.3117599</v>
      </c>
      <c r="I215" s="61"/>
      <c r="J215" s="13">
        <v>753963377.48825204</v>
      </c>
      <c r="K215" s="13">
        <v>452738844.07708597</v>
      </c>
      <c r="L215" s="13">
        <v>193480186.349565</v>
      </c>
    </row>
    <row r="216" spans="2:12" s="1" customFormat="1" ht="8.85" customHeight="1" x14ac:dyDescent="0.15">
      <c r="B216" s="114">
        <v>45352</v>
      </c>
      <c r="C216" s="113">
        <v>51592</v>
      </c>
      <c r="D216" s="13">
        <v>205</v>
      </c>
      <c r="E216" s="112">
        <v>6240</v>
      </c>
      <c r="F216" s="111"/>
      <c r="G216" s="111"/>
      <c r="H216" s="61">
        <v>1032719225.13568</v>
      </c>
      <c r="I216" s="61"/>
      <c r="J216" s="13">
        <v>733815396.45616496</v>
      </c>
      <c r="K216" s="13">
        <v>439519774.15964001</v>
      </c>
      <c r="L216" s="13">
        <v>187035384.937345</v>
      </c>
    </row>
    <row r="217" spans="2:12" s="1" customFormat="1" ht="8.85" customHeight="1" x14ac:dyDescent="0.15">
      <c r="B217" s="114">
        <v>45352</v>
      </c>
      <c r="C217" s="113">
        <v>51622</v>
      </c>
      <c r="D217" s="13">
        <v>206</v>
      </c>
      <c r="E217" s="112">
        <v>6270</v>
      </c>
      <c r="F217" s="111"/>
      <c r="G217" s="111"/>
      <c r="H217" s="61">
        <v>1006403378.96097</v>
      </c>
      <c r="I217" s="61"/>
      <c r="J217" s="13">
        <v>713942448.39149594</v>
      </c>
      <c r="K217" s="13">
        <v>426564364.05193198</v>
      </c>
      <c r="L217" s="13">
        <v>180778181.441237</v>
      </c>
    </row>
    <row r="218" spans="2:12" s="1" customFormat="1" ht="8.85" customHeight="1" x14ac:dyDescent="0.15">
      <c r="B218" s="114">
        <v>45352</v>
      </c>
      <c r="C218" s="113">
        <v>51653</v>
      </c>
      <c r="D218" s="13">
        <v>207</v>
      </c>
      <c r="E218" s="112">
        <v>6301</v>
      </c>
      <c r="F218" s="111"/>
      <c r="G218" s="111"/>
      <c r="H218" s="61">
        <v>980586903.65725398</v>
      </c>
      <c r="I218" s="61"/>
      <c r="J218" s="13">
        <v>694448406.61902201</v>
      </c>
      <c r="K218" s="13">
        <v>413861898.14216602</v>
      </c>
      <c r="L218" s="13">
        <v>174651977.455158</v>
      </c>
    </row>
    <row r="219" spans="2:12" s="1" customFormat="1" ht="8.85" customHeight="1" x14ac:dyDescent="0.15">
      <c r="B219" s="114">
        <v>45352</v>
      </c>
      <c r="C219" s="113">
        <v>51683</v>
      </c>
      <c r="D219" s="13">
        <v>208</v>
      </c>
      <c r="E219" s="112">
        <v>6331</v>
      </c>
      <c r="F219" s="111"/>
      <c r="G219" s="111"/>
      <c r="H219" s="61">
        <v>955397862.14712501</v>
      </c>
      <c r="I219" s="61"/>
      <c r="J219" s="13">
        <v>675499018.95294702</v>
      </c>
      <c r="K219" s="13">
        <v>401578034.18221098</v>
      </c>
      <c r="L219" s="13">
        <v>168773437.03599399</v>
      </c>
    </row>
    <row r="220" spans="2:12" s="1" customFormat="1" ht="8.85" customHeight="1" x14ac:dyDescent="0.15">
      <c r="B220" s="114">
        <v>45352</v>
      </c>
      <c r="C220" s="113">
        <v>51714</v>
      </c>
      <c r="D220" s="13">
        <v>209</v>
      </c>
      <c r="E220" s="112">
        <v>6362</v>
      </c>
      <c r="F220" s="111"/>
      <c r="G220" s="111"/>
      <c r="H220" s="61">
        <v>930669754.25103796</v>
      </c>
      <c r="I220" s="61"/>
      <c r="J220" s="13">
        <v>656899356.71267605</v>
      </c>
      <c r="K220" s="13">
        <v>389527529.31844598</v>
      </c>
      <c r="L220" s="13">
        <v>163015507.81574199</v>
      </c>
    </row>
    <row r="221" spans="2:12" s="1" customFormat="1" ht="8.85" customHeight="1" x14ac:dyDescent="0.15">
      <c r="B221" s="114">
        <v>45352</v>
      </c>
      <c r="C221" s="113">
        <v>51745</v>
      </c>
      <c r="D221" s="13">
        <v>210</v>
      </c>
      <c r="E221" s="112">
        <v>6393</v>
      </c>
      <c r="F221" s="111"/>
      <c r="G221" s="111"/>
      <c r="H221" s="61">
        <v>906486876.52573597</v>
      </c>
      <c r="I221" s="61"/>
      <c r="J221" s="13">
        <v>638745033.95132899</v>
      </c>
      <c r="K221" s="13">
        <v>377799126.27830499</v>
      </c>
      <c r="L221" s="13">
        <v>157437553.97462299</v>
      </c>
    </row>
    <row r="222" spans="2:12" s="1" customFormat="1" ht="8.85" customHeight="1" x14ac:dyDescent="0.15">
      <c r="B222" s="114">
        <v>45352</v>
      </c>
      <c r="C222" s="113">
        <v>51775</v>
      </c>
      <c r="D222" s="13">
        <v>211</v>
      </c>
      <c r="E222" s="112">
        <v>6423</v>
      </c>
      <c r="F222" s="111"/>
      <c r="G222" s="111"/>
      <c r="H222" s="61">
        <v>882592658.69171798</v>
      </c>
      <c r="I222" s="61"/>
      <c r="J222" s="13">
        <v>620887457.32814395</v>
      </c>
      <c r="K222" s="13">
        <v>366333020.24463099</v>
      </c>
      <c r="L222" s="13">
        <v>152033584.32936901</v>
      </c>
    </row>
    <row r="223" spans="2:12" s="1" customFormat="1" ht="8.85" customHeight="1" x14ac:dyDescent="0.15">
      <c r="B223" s="114">
        <v>45352</v>
      </c>
      <c r="C223" s="113">
        <v>51806</v>
      </c>
      <c r="D223" s="13">
        <v>212</v>
      </c>
      <c r="E223" s="112">
        <v>6454</v>
      </c>
      <c r="F223" s="111"/>
      <c r="G223" s="111"/>
      <c r="H223" s="61">
        <v>859000426.81117594</v>
      </c>
      <c r="I223" s="61"/>
      <c r="J223" s="13">
        <v>603265840.81650198</v>
      </c>
      <c r="K223" s="13">
        <v>355030780.63954198</v>
      </c>
      <c r="L223" s="13">
        <v>146718911.02410901</v>
      </c>
    </row>
    <row r="224" spans="2:12" s="1" customFormat="1" ht="8.85" customHeight="1" x14ac:dyDescent="0.15">
      <c r="B224" s="114">
        <v>45352</v>
      </c>
      <c r="C224" s="113">
        <v>51836</v>
      </c>
      <c r="D224" s="13">
        <v>213</v>
      </c>
      <c r="E224" s="112">
        <v>6484</v>
      </c>
      <c r="F224" s="111"/>
      <c r="G224" s="111"/>
      <c r="H224" s="61">
        <v>836067449.57880199</v>
      </c>
      <c r="I224" s="61"/>
      <c r="J224" s="13">
        <v>586196513.20434797</v>
      </c>
      <c r="K224" s="13">
        <v>344136130.30828398</v>
      </c>
      <c r="L224" s="13">
        <v>141633648.21873501</v>
      </c>
    </row>
    <row r="225" spans="2:12" s="1" customFormat="1" ht="8.85" customHeight="1" x14ac:dyDescent="0.15">
      <c r="B225" s="114">
        <v>45352</v>
      </c>
      <c r="C225" s="113">
        <v>51867</v>
      </c>
      <c r="D225" s="13">
        <v>214</v>
      </c>
      <c r="E225" s="112">
        <v>6515</v>
      </c>
      <c r="F225" s="111"/>
      <c r="G225" s="111"/>
      <c r="H225" s="61">
        <v>813773461.45069301</v>
      </c>
      <c r="I225" s="61"/>
      <c r="J225" s="13">
        <v>569597687.03158498</v>
      </c>
      <c r="K225" s="13">
        <v>333541094.87000102</v>
      </c>
      <c r="L225" s="13">
        <v>136691698.693041</v>
      </c>
    </row>
    <row r="226" spans="2:12" s="1" customFormat="1" ht="8.85" customHeight="1" x14ac:dyDescent="0.15">
      <c r="B226" s="114">
        <v>45352</v>
      </c>
      <c r="C226" s="113">
        <v>51898</v>
      </c>
      <c r="D226" s="13">
        <v>215</v>
      </c>
      <c r="E226" s="112">
        <v>6546</v>
      </c>
      <c r="F226" s="111"/>
      <c r="G226" s="111"/>
      <c r="H226" s="61">
        <v>791953787.41698301</v>
      </c>
      <c r="I226" s="61"/>
      <c r="J226" s="13">
        <v>553384911.52891195</v>
      </c>
      <c r="K226" s="13">
        <v>323223210.28242099</v>
      </c>
      <c r="L226" s="13">
        <v>131902172.767856</v>
      </c>
    </row>
    <row r="227" spans="2:12" s="1" customFormat="1" ht="8.85" customHeight="1" x14ac:dyDescent="0.15">
      <c r="B227" s="114">
        <v>45352</v>
      </c>
      <c r="C227" s="113">
        <v>51926</v>
      </c>
      <c r="D227" s="13">
        <v>216</v>
      </c>
      <c r="E227" s="112">
        <v>6574</v>
      </c>
      <c r="F227" s="111"/>
      <c r="G227" s="111"/>
      <c r="H227" s="61">
        <v>770459069.868222</v>
      </c>
      <c r="I227" s="61"/>
      <c r="J227" s="13">
        <v>537540472.29663205</v>
      </c>
      <c r="K227" s="13">
        <v>313247425.64136499</v>
      </c>
      <c r="L227" s="13">
        <v>127342077.819488</v>
      </c>
    </row>
    <row r="228" spans="2:12" s="1" customFormat="1" ht="8.85" customHeight="1" x14ac:dyDescent="0.15">
      <c r="B228" s="114">
        <v>45352</v>
      </c>
      <c r="C228" s="113">
        <v>51957</v>
      </c>
      <c r="D228" s="13">
        <v>217</v>
      </c>
      <c r="E228" s="112">
        <v>6605</v>
      </c>
      <c r="F228" s="111"/>
      <c r="G228" s="111"/>
      <c r="H228" s="61">
        <v>748905496.320979</v>
      </c>
      <c r="I228" s="61"/>
      <c r="J228" s="13">
        <v>521616587.39360398</v>
      </c>
      <c r="K228" s="13">
        <v>303194855.689439</v>
      </c>
      <c r="L228" s="13">
        <v>122733429.37360699</v>
      </c>
    </row>
    <row r="229" spans="2:12" s="1" customFormat="1" ht="8.85" customHeight="1" x14ac:dyDescent="0.15">
      <c r="B229" s="114">
        <v>45352</v>
      </c>
      <c r="C229" s="113">
        <v>51987</v>
      </c>
      <c r="D229" s="13">
        <v>218</v>
      </c>
      <c r="E229" s="112">
        <v>6635</v>
      </c>
      <c r="F229" s="111"/>
      <c r="G229" s="111"/>
      <c r="H229" s="61">
        <v>727878709.06885004</v>
      </c>
      <c r="I229" s="61"/>
      <c r="J229" s="13">
        <v>506139174.10955203</v>
      </c>
      <c r="K229" s="13">
        <v>293474353.27275699</v>
      </c>
      <c r="L229" s="13">
        <v>118311586.65535</v>
      </c>
    </row>
    <row r="230" spans="2:12" s="1" customFormat="1" ht="8.85" customHeight="1" x14ac:dyDescent="0.15">
      <c r="B230" s="114">
        <v>45352</v>
      </c>
      <c r="C230" s="113">
        <v>52018</v>
      </c>
      <c r="D230" s="13">
        <v>219</v>
      </c>
      <c r="E230" s="112">
        <v>6666</v>
      </c>
      <c r="F230" s="111"/>
      <c r="G230" s="111"/>
      <c r="H230" s="61">
        <v>707188938.62512004</v>
      </c>
      <c r="I230" s="61"/>
      <c r="J230" s="13">
        <v>490918246.26293403</v>
      </c>
      <c r="K230" s="13">
        <v>283924891.91249198</v>
      </c>
      <c r="L230" s="13">
        <v>113976997.747705</v>
      </c>
    </row>
    <row r="231" spans="2:12" s="1" customFormat="1" ht="8.85" customHeight="1" x14ac:dyDescent="0.15">
      <c r="B231" s="114">
        <v>45352</v>
      </c>
      <c r="C231" s="113">
        <v>52048</v>
      </c>
      <c r="D231" s="13">
        <v>220</v>
      </c>
      <c r="E231" s="112">
        <v>6696</v>
      </c>
      <c r="F231" s="111"/>
      <c r="G231" s="111"/>
      <c r="H231" s="61">
        <v>686936745.89842403</v>
      </c>
      <c r="I231" s="61"/>
      <c r="J231" s="13">
        <v>476076806.24139798</v>
      </c>
      <c r="K231" s="13">
        <v>274663586.15572798</v>
      </c>
      <c r="L231" s="13">
        <v>109807224.28872401</v>
      </c>
    </row>
    <row r="232" spans="2:12" s="1" customFormat="1" ht="8.85" customHeight="1" x14ac:dyDescent="0.15">
      <c r="B232" s="114">
        <v>45352</v>
      </c>
      <c r="C232" s="113">
        <v>52079</v>
      </c>
      <c r="D232" s="13">
        <v>221</v>
      </c>
      <c r="E232" s="112">
        <v>6727</v>
      </c>
      <c r="F232" s="111"/>
      <c r="G232" s="111"/>
      <c r="H232" s="61">
        <v>666767709.35909402</v>
      </c>
      <c r="I232" s="61"/>
      <c r="J232" s="13">
        <v>461315039.87514299</v>
      </c>
      <c r="K232" s="13">
        <v>265470195.10497099</v>
      </c>
      <c r="L232" s="13">
        <v>105682290.16784801</v>
      </c>
    </row>
    <row r="233" spans="2:12" s="1" customFormat="1" ht="8.85" customHeight="1" x14ac:dyDescent="0.15">
      <c r="B233" s="114">
        <v>45352</v>
      </c>
      <c r="C233" s="113">
        <v>52110</v>
      </c>
      <c r="D233" s="13">
        <v>222</v>
      </c>
      <c r="E233" s="112">
        <v>6758</v>
      </c>
      <c r="F233" s="111"/>
      <c r="G233" s="111"/>
      <c r="H233" s="61">
        <v>647063230.33338702</v>
      </c>
      <c r="I233" s="61"/>
      <c r="J233" s="13">
        <v>446922845.28897297</v>
      </c>
      <c r="K233" s="13">
        <v>256533923.30524999</v>
      </c>
      <c r="L233" s="13">
        <v>101692253.09275</v>
      </c>
    </row>
    <row r="234" spans="2:12" s="1" customFormat="1" ht="8.85" customHeight="1" x14ac:dyDescent="0.15">
      <c r="B234" s="114">
        <v>45352</v>
      </c>
      <c r="C234" s="113">
        <v>52140</v>
      </c>
      <c r="D234" s="13">
        <v>223</v>
      </c>
      <c r="E234" s="112">
        <v>6788</v>
      </c>
      <c r="F234" s="111"/>
      <c r="G234" s="111"/>
      <c r="H234" s="61">
        <v>627323995.29844403</v>
      </c>
      <c r="I234" s="61"/>
      <c r="J234" s="13">
        <v>432577865.72041303</v>
      </c>
      <c r="K234" s="13">
        <v>247688765.70686799</v>
      </c>
      <c r="L234" s="13">
        <v>97783473.189226002</v>
      </c>
    </row>
    <row r="235" spans="2:12" s="1" customFormat="1" ht="8.85" customHeight="1" x14ac:dyDescent="0.15">
      <c r="B235" s="114">
        <v>45352</v>
      </c>
      <c r="C235" s="113">
        <v>52171</v>
      </c>
      <c r="D235" s="13">
        <v>224</v>
      </c>
      <c r="E235" s="112">
        <v>6819</v>
      </c>
      <c r="F235" s="111"/>
      <c r="G235" s="111"/>
      <c r="H235" s="61">
        <v>608154373.04146397</v>
      </c>
      <c r="I235" s="61"/>
      <c r="J235" s="13">
        <v>418647986.543446</v>
      </c>
      <c r="K235" s="13">
        <v>239103049.51135701</v>
      </c>
      <c r="L235" s="13">
        <v>93994162.957493097</v>
      </c>
    </row>
    <row r="236" spans="2:12" s="1" customFormat="1" ht="8.85" customHeight="1" x14ac:dyDescent="0.15">
      <c r="B236" s="114">
        <v>45352</v>
      </c>
      <c r="C236" s="113">
        <v>52201</v>
      </c>
      <c r="D236" s="13">
        <v>225</v>
      </c>
      <c r="E236" s="112">
        <v>6849</v>
      </c>
      <c r="F236" s="111"/>
      <c r="G236" s="111"/>
      <c r="H236" s="61">
        <v>589195062.43242097</v>
      </c>
      <c r="I236" s="61"/>
      <c r="J236" s="13">
        <v>404930819.08919501</v>
      </c>
      <c r="K236" s="13">
        <v>230699528.840388</v>
      </c>
      <c r="L236" s="13">
        <v>90318883.563897207</v>
      </c>
    </row>
    <row r="237" spans="2:12" s="1" customFormat="1" ht="8.85" customHeight="1" x14ac:dyDescent="0.15">
      <c r="B237" s="114">
        <v>45352</v>
      </c>
      <c r="C237" s="113">
        <v>52232</v>
      </c>
      <c r="D237" s="13">
        <v>226</v>
      </c>
      <c r="E237" s="112">
        <v>6880</v>
      </c>
      <c r="F237" s="111"/>
      <c r="G237" s="111"/>
      <c r="H237" s="61">
        <v>570377277.38887</v>
      </c>
      <c r="I237" s="61"/>
      <c r="J237" s="13">
        <v>391333230.55672997</v>
      </c>
      <c r="K237" s="13">
        <v>222385617.609525</v>
      </c>
      <c r="L237" s="13">
        <v>86695223.237068594</v>
      </c>
    </row>
    <row r="238" spans="2:12" s="1" customFormat="1" ht="8.85" customHeight="1" x14ac:dyDescent="0.15">
      <c r="B238" s="114">
        <v>45352</v>
      </c>
      <c r="C238" s="113">
        <v>52263</v>
      </c>
      <c r="D238" s="13">
        <v>227</v>
      </c>
      <c r="E238" s="112">
        <v>6911</v>
      </c>
      <c r="F238" s="111"/>
      <c r="G238" s="111"/>
      <c r="H238" s="61">
        <v>551696761.61568201</v>
      </c>
      <c r="I238" s="61"/>
      <c r="J238" s="13">
        <v>377874622.28597897</v>
      </c>
      <c r="K238" s="13">
        <v>214191280.618296</v>
      </c>
      <c r="L238" s="13">
        <v>83147056.560429394</v>
      </c>
    </row>
    <row r="239" spans="2:12" s="1" customFormat="1" ht="8.85" customHeight="1" x14ac:dyDescent="0.15">
      <c r="B239" s="114">
        <v>45352</v>
      </c>
      <c r="C239" s="113">
        <v>52291</v>
      </c>
      <c r="D239" s="13">
        <v>228</v>
      </c>
      <c r="E239" s="112">
        <v>6939</v>
      </c>
      <c r="F239" s="111"/>
      <c r="G239" s="111"/>
      <c r="H239" s="61">
        <v>533372083.80958402</v>
      </c>
      <c r="I239" s="61"/>
      <c r="J239" s="13">
        <v>364763770.05893397</v>
      </c>
      <c r="K239" s="13">
        <v>206284631.33140001</v>
      </c>
      <c r="L239" s="13">
        <v>79771356.401114598</v>
      </c>
    </row>
    <row r="240" spans="2:12" s="1" customFormat="1" ht="8.85" customHeight="1" x14ac:dyDescent="0.15">
      <c r="B240" s="114">
        <v>45352</v>
      </c>
      <c r="C240" s="113">
        <v>52322</v>
      </c>
      <c r="D240" s="13">
        <v>229</v>
      </c>
      <c r="E240" s="112">
        <v>6970</v>
      </c>
      <c r="F240" s="111"/>
      <c r="G240" s="111"/>
      <c r="H240" s="61">
        <v>515220373.86575001</v>
      </c>
      <c r="I240" s="61"/>
      <c r="J240" s="13">
        <v>351752523.55858499</v>
      </c>
      <c r="K240" s="13">
        <v>198420478.32478899</v>
      </c>
      <c r="L240" s="13">
        <v>76405252.488975301</v>
      </c>
    </row>
    <row r="241" spans="2:12" s="1" customFormat="1" ht="8.85" customHeight="1" x14ac:dyDescent="0.15">
      <c r="B241" s="114">
        <v>45352</v>
      </c>
      <c r="C241" s="113">
        <v>52352</v>
      </c>
      <c r="D241" s="13">
        <v>230</v>
      </c>
      <c r="E241" s="112">
        <v>7000</v>
      </c>
      <c r="F241" s="111"/>
      <c r="G241" s="111"/>
      <c r="H241" s="61">
        <v>497293906.25332397</v>
      </c>
      <c r="I241" s="61"/>
      <c r="J241" s="13">
        <v>338956441.25216901</v>
      </c>
      <c r="K241" s="13">
        <v>190731721.656194</v>
      </c>
      <c r="L241" s="13">
        <v>73143499.571642697</v>
      </c>
    </row>
    <row r="242" spans="2:12" s="1" customFormat="1" ht="8.85" customHeight="1" x14ac:dyDescent="0.15">
      <c r="B242" s="114">
        <v>45352</v>
      </c>
      <c r="C242" s="113">
        <v>52383</v>
      </c>
      <c r="D242" s="13">
        <v>231</v>
      </c>
      <c r="E242" s="112">
        <v>7031</v>
      </c>
      <c r="F242" s="111"/>
      <c r="G242" s="111"/>
      <c r="H242" s="61">
        <v>479579221.86482799</v>
      </c>
      <c r="I242" s="61"/>
      <c r="J242" s="13">
        <v>326327663.59038001</v>
      </c>
      <c r="K242" s="13">
        <v>183158476.364849</v>
      </c>
      <c r="L242" s="13">
        <v>69941742.531945705</v>
      </c>
    </row>
    <row r="243" spans="2:12" s="1" customFormat="1" ht="8.85" customHeight="1" x14ac:dyDescent="0.15">
      <c r="B243" s="114">
        <v>45352</v>
      </c>
      <c r="C243" s="113">
        <v>52413</v>
      </c>
      <c r="D243" s="13">
        <v>232</v>
      </c>
      <c r="E243" s="112">
        <v>7061</v>
      </c>
      <c r="F243" s="111"/>
      <c r="G243" s="111"/>
      <c r="H243" s="61">
        <v>462153357.232925</v>
      </c>
      <c r="I243" s="61"/>
      <c r="J243" s="13">
        <v>313954133.60329503</v>
      </c>
      <c r="K243" s="13">
        <v>175779855.58793801</v>
      </c>
      <c r="L243" s="13">
        <v>66848953.487412699</v>
      </c>
    </row>
    <row r="244" spans="2:12" s="1" customFormat="1" ht="8.85" customHeight="1" x14ac:dyDescent="0.15">
      <c r="B244" s="114">
        <v>45352</v>
      </c>
      <c r="C244" s="113">
        <v>52444</v>
      </c>
      <c r="D244" s="13">
        <v>233</v>
      </c>
      <c r="E244" s="112">
        <v>7092</v>
      </c>
      <c r="F244" s="111"/>
      <c r="G244" s="111"/>
      <c r="H244" s="61">
        <v>444990127.76836699</v>
      </c>
      <c r="I244" s="61"/>
      <c r="J244" s="13">
        <v>301781941.63720697</v>
      </c>
      <c r="K244" s="13">
        <v>168535051.92333901</v>
      </c>
      <c r="L244" s="13">
        <v>63822287.828301199</v>
      </c>
    </row>
    <row r="245" spans="2:12" s="1" customFormat="1" ht="8.85" customHeight="1" x14ac:dyDescent="0.15">
      <c r="B245" s="114">
        <v>45352</v>
      </c>
      <c r="C245" s="113">
        <v>52475</v>
      </c>
      <c r="D245" s="13">
        <v>234</v>
      </c>
      <c r="E245" s="112">
        <v>7123</v>
      </c>
      <c r="F245" s="111"/>
      <c r="G245" s="111"/>
      <c r="H245" s="61">
        <v>428138592.45065099</v>
      </c>
      <c r="I245" s="61"/>
      <c r="J245" s="13">
        <v>289861161.59547502</v>
      </c>
      <c r="K245" s="13">
        <v>161466009.40085199</v>
      </c>
      <c r="L245" s="13">
        <v>60886338.879261397</v>
      </c>
    </row>
    <row r="246" spans="2:12" s="1" customFormat="1" ht="8.85" customHeight="1" x14ac:dyDescent="0.15">
      <c r="B246" s="114">
        <v>45352</v>
      </c>
      <c r="C246" s="113">
        <v>52505</v>
      </c>
      <c r="D246" s="13">
        <v>235</v>
      </c>
      <c r="E246" s="112">
        <v>7153</v>
      </c>
      <c r="F246" s="111"/>
      <c r="G246" s="111"/>
      <c r="H246" s="61">
        <v>411246442.27786899</v>
      </c>
      <c r="I246" s="61"/>
      <c r="J246" s="13">
        <v>277967720.466048</v>
      </c>
      <c r="K246" s="13">
        <v>154459710.49709499</v>
      </c>
      <c r="L246" s="13">
        <v>58005616.717678197</v>
      </c>
    </row>
    <row r="247" spans="2:12" s="1" customFormat="1" ht="8.85" customHeight="1" x14ac:dyDescent="0.15">
      <c r="B247" s="114">
        <v>45352</v>
      </c>
      <c r="C247" s="113">
        <v>52536</v>
      </c>
      <c r="D247" s="13">
        <v>236</v>
      </c>
      <c r="E247" s="112">
        <v>7184</v>
      </c>
      <c r="F247" s="111"/>
      <c r="G247" s="111"/>
      <c r="H247" s="61">
        <v>394904968.90312099</v>
      </c>
      <c r="I247" s="61"/>
      <c r="J247" s="13">
        <v>266469550.33095399</v>
      </c>
      <c r="K247" s="13">
        <v>147693891.247848</v>
      </c>
      <c r="L247" s="13">
        <v>55229865.363431498</v>
      </c>
    </row>
    <row r="248" spans="2:12" s="1" customFormat="1" ht="8.85" customHeight="1" x14ac:dyDescent="0.15">
      <c r="B248" s="114">
        <v>45352</v>
      </c>
      <c r="C248" s="113">
        <v>52566</v>
      </c>
      <c r="D248" s="13">
        <v>237</v>
      </c>
      <c r="E248" s="112">
        <v>7214</v>
      </c>
      <c r="F248" s="111"/>
      <c r="G248" s="111"/>
      <c r="H248" s="61">
        <v>378946211.181027</v>
      </c>
      <c r="I248" s="61"/>
      <c r="J248" s="13">
        <v>255281369.09426999</v>
      </c>
      <c r="K248" s="13">
        <v>141144458.36200401</v>
      </c>
      <c r="L248" s="13">
        <v>52564358.253754899</v>
      </c>
    </row>
    <row r="249" spans="2:12" s="1" customFormat="1" ht="8.85" customHeight="1" x14ac:dyDescent="0.15">
      <c r="B249" s="114">
        <v>45352</v>
      </c>
      <c r="C249" s="113">
        <v>52597</v>
      </c>
      <c r="D249" s="13">
        <v>238</v>
      </c>
      <c r="E249" s="112">
        <v>7245</v>
      </c>
      <c r="F249" s="111"/>
      <c r="G249" s="111"/>
      <c r="H249" s="61">
        <v>363176284.16307801</v>
      </c>
      <c r="I249" s="61"/>
      <c r="J249" s="13">
        <v>244242823.02907401</v>
      </c>
      <c r="K249" s="13">
        <v>134697834.897322</v>
      </c>
      <c r="L249" s="13">
        <v>49951067.0139722</v>
      </c>
    </row>
    <row r="250" spans="2:12" s="1" customFormat="1" ht="8.85" customHeight="1" x14ac:dyDescent="0.15">
      <c r="B250" s="114">
        <v>45352</v>
      </c>
      <c r="C250" s="113">
        <v>52628</v>
      </c>
      <c r="D250" s="13">
        <v>239</v>
      </c>
      <c r="E250" s="112">
        <v>7276</v>
      </c>
      <c r="F250" s="111"/>
      <c r="G250" s="111"/>
      <c r="H250" s="61">
        <v>347545944.06980503</v>
      </c>
      <c r="I250" s="61"/>
      <c r="J250" s="13">
        <v>233334702.577398</v>
      </c>
      <c r="K250" s="13">
        <v>128354834.390223</v>
      </c>
      <c r="L250" s="13">
        <v>47397234.766068697</v>
      </c>
    </row>
    <row r="251" spans="2:12" s="1" customFormat="1" ht="8.85" customHeight="1" x14ac:dyDescent="0.15">
      <c r="B251" s="114">
        <v>45352</v>
      </c>
      <c r="C251" s="113">
        <v>52657</v>
      </c>
      <c r="D251" s="13">
        <v>240</v>
      </c>
      <c r="E251" s="112">
        <v>7305</v>
      </c>
      <c r="F251" s="111"/>
      <c r="G251" s="111"/>
      <c r="H251" s="61">
        <v>332074989.918338</v>
      </c>
      <c r="I251" s="61"/>
      <c r="J251" s="13">
        <v>222594084.709438</v>
      </c>
      <c r="K251" s="13">
        <v>122155199.601153</v>
      </c>
      <c r="L251" s="13">
        <v>44929157.952996999</v>
      </c>
    </row>
    <row r="252" spans="2:12" s="1" customFormat="1" ht="8.85" customHeight="1" x14ac:dyDescent="0.15">
      <c r="B252" s="114">
        <v>45352</v>
      </c>
      <c r="C252" s="113">
        <v>52688</v>
      </c>
      <c r="D252" s="13">
        <v>241</v>
      </c>
      <c r="E252" s="112">
        <v>7336</v>
      </c>
      <c r="F252" s="111"/>
      <c r="G252" s="111"/>
      <c r="H252" s="61">
        <v>316776441.64198399</v>
      </c>
      <c r="I252" s="61"/>
      <c r="J252" s="13">
        <v>211979130.31258401</v>
      </c>
      <c r="K252" s="13">
        <v>116034073.14051799</v>
      </c>
      <c r="L252" s="13">
        <v>42497020.139376901</v>
      </c>
    </row>
    <row r="253" spans="2:12" s="1" customFormat="1" ht="8.85" customHeight="1" x14ac:dyDescent="0.15">
      <c r="B253" s="114">
        <v>45352</v>
      </c>
      <c r="C253" s="113">
        <v>52718</v>
      </c>
      <c r="D253" s="13">
        <v>242</v>
      </c>
      <c r="E253" s="112">
        <v>7366</v>
      </c>
      <c r="F253" s="111"/>
      <c r="G253" s="111"/>
      <c r="H253" s="61">
        <v>301654968.45389003</v>
      </c>
      <c r="I253" s="61"/>
      <c r="J253" s="13">
        <v>201528871.59213501</v>
      </c>
      <c r="K253" s="13">
        <v>110042252.60693599</v>
      </c>
      <c r="L253" s="13">
        <v>40137331.6135462</v>
      </c>
    </row>
    <row r="254" spans="2:12" s="1" customFormat="1" ht="8.85" customHeight="1" x14ac:dyDescent="0.15">
      <c r="B254" s="114">
        <v>45352</v>
      </c>
      <c r="C254" s="113">
        <v>52749</v>
      </c>
      <c r="D254" s="13">
        <v>243</v>
      </c>
      <c r="E254" s="112">
        <v>7397</v>
      </c>
      <c r="F254" s="111"/>
      <c r="G254" s="111"/>
      <c r="H254" s="61">
        <v>286728120.34155101</v>
      </c>
      <c r="I254" s="61"/>
      <c r="J254" s="13">
        <v>191231687.35113201</v>
      </c>
      <c r="K254" s="13">
        <v>104154046.821265</v>
      </c>
      <c r="L254" s="13">
        <v>37828732.762814403</v>
      </c>
    </row>
    <row r="255" spans="2:12" s="1" customFormat="1" ht="8.85" customHeight="1" x14ac:dyDescent="0.15">
      <c r="B255" s="114">
        <v>45352</v>
      </c>
      <c r="C255" s="113">
        <v>52779</v>
      </c>
      <c r="D255" s="13">
        <v>244</v>
      </c>
      <c r="E255" s="112">
        <v>7427</v>
      </c>
      <c r="F255" s="111"/>
      <c r="G255" s="111"/>
      <c r="H255" s="61">
        <v>272113618.97733301</v>
      </c>
      <c r="I255" s="61"/>
      <c r="J255" s="13">
        <v>181186738.75948399</v>
      </c>
      <c r="K255" s="13">
        <v>98440195.388457701</v>
      </c>
      <c r="L255" s="13">
        <v>35606902.444398202</v>
      </c>
    </row>
    <row r="256" spans="2:12" s="1" customFormat="1" ht="8.85" customHeight="1" x14ac:dyDescent="0.15">
      <c r="B256" s="114">
        <v>45352</v>
      </c>
      <c r="C256" s="113">
        <v>52810</v>
      </c>
      <c r="D256" s="13">
        <v>245</v>
      </c>
      <c r="E256" s="112">
        <v>7458</v>
      </c>
      <c r="F256" s="111"/>
      <c r="G256" s="111"/>
      <c r="H256" s="61">
        <v>257839667.78989401</v>
      </c>
      <c r="I256" s="61"/>
      <c r="J256" s="13">
        <v>171391248.25068399</v>
      </c>
      <c r="K256" s="13">
        <v>92881408.7156813</v>
      </c>
      <c r="L256" s="13">
        <v>33453929.770846099</v>
      </c>
    </row>
    <row r="257" spans="2:12" s="1" customFormat="1" ht="8.85" customHeight="1" x14ac:dyDescent="0.15">
      <c r="B257" s="114">
        <v>45352</v>
      </c>
      <c r="C257" s="113">
        <v>52841</v>
      </c>
      <c r="D257" s="13">
        <v>246</v>
      </c>
      <c r="E257" s="112">
        <v>7489</v>
      </c>
      <c r="F257" s="111"/>
      <c r="G257" s="111"/>
      <c r="H257" s="61">
        <v>243936052.42822301</v>
      </c>
      <c r="I257" s="61"/>
      <c r="J257" s="13">
        <v>161874216.48190501</v>
      </c>
      <c r="K257" s="13">
        <v>87500779.927091494</v>
      </c>
      <c r="L257" s="13">
        <v>31382453.273296099</v>
      </c>
    </row>
    <row r="258" spans="2:12" s="1" customFormat="1" ht="8.85" customHeight="1" x14ac:dyDescent="0.15">
      <c r="B258" s="114">
        <v>45352</v>
      </c>
      <c r="C258" s="113">
        <v>52871</v>
      </c>
      <c r="D258" s="13">
        <v>247</v>
      </c>
      <c r="E258" s="112">
        <v>7519</v>
      </c>
      <c r="F258" s="111"/>
      <c r="G258" s="111"/>
      <c r="H258" s="61">
        <v>230446506.92901301</v>
      </c>
      <c r="I258" s="61"/>
      <c r="J258" s="13">
        <v>152671642.45846799</v>
      </c>
      <c r="K258" s="13">
        <v>82323227.720279396</v>
      </c>
      <c r="L258" s="13">
        <v>29404475.702520099</v>
      </c>
    </row>
    <row r="259" spans="2:12" s="1" customFormat="1" ht="8.85" customHeight="1" x14ac:dyDescent="0.15">
      <c r="B259" s="114">
        <v>45352</v>
      </c>
      <c r="C259" s="113">
        <v>52902</v>
      </c>
      <c r="D259" s="13">
        <v>248</v>
      </c>
      <c r="E259" s="112">
        <v>7550</v>
      </c>
      <c r="F259" s="111"/>
      <c r="G259" s="111"/>
      <c r="H259" s="61">
        <v>217536069.42229399</v>
      </c>
      <c r="I259" s="61"/>
      <c r="J259" s="13">
        <v>143873995.49600199</v>
      </c>
      <c r="K259" s="13">
        <v>77382081.818202302</v>
      </c>
      <c r="L259" s="13">
        <v>27522512.600655101</v>
      </c>
    </row>
    <row r="260" spans="2:12" s="1" customFormat="1" ht="8.85" customHeight="1" x14ac:dyDescent="0.15">
      <c r="B260" s="114">
        <v>45352</v>
      </c>
      <c r="C260" s="113">
        <v>52932</v>
      </c>
      <c r="D260" s="13">
        <v>249</v>
      </c>
      <c r="E260" s="112">
        <v>7580</v>
      </c>
      <c r="F260" s="111"/>
      <c r="G260" s="111"/>
      <c r="H260" s="61">
        <v>205398849.344181</v>
      </c>
      <c r="I260" s="61"/>
      <c r="J260" s="13">
        <v>135623701.76870599</v>
      </c>
      <c r="K260" s="13">
        <v>72765156.250183895</v>
      </c>
      <c r="L260" s="13">
        <v>25774320.198500801</v>
      </c>
    </row>
    <row r="261" spans="2:12" s="1" customFormat="1" ht="8.85" customHeight="1" x14ac:dyDescent="0.15">
      <c r="B261" s="114">
        <v>45352</v>
      </c>
      <c r="C261" s="113">
        <v>52963</v>
      </c>
      <c r="D261" s="13">
        <v>250</v>
      </c>
      <c r="E261" s="112">
        <v>7611</v>
      </c>
      <c r="F261" s="111"/>
      <c r="G261" s="111"/>
      <c r="H261" s="61">
        <v>195098296.32593599</v>
      </c>
      <c r="I261" s="61"/>
      <c r="J261" s="13">
        <v>128603812.544186</v>
      </c>
      <c r="K261" s="13">
        <v>68823350.096992195</v>
      </c>
      <c r="L261" s="13">
        <v>24274829.134826601</v>
      </c>
    </row>
    <row r="262" spans="2:12" s="1" customFormat="1" ht="8.85" customHeight="1" x14ac:dyDescent="0.15">
      <c r="B262" s="114">
        <v>45352</v>
      </c>
      <c r="C262" s="113">
        <v>52994</v>
      </c>
      <c r="D262" s="13">
        <v>251</v>
      </c>
      <c r="E262" s="112">
        <v>7642</v>
      </c>
      <c r="F262" s="111"/>
      <c r="G262" s="111"/>
      <c r="H262" s="61">
        <v>185035197.74827701</v>
      </c>
      <c r="I262" s="61"/>
      <c r="J262" s="13">
        <v>121763604.103259</v>
      </c>
      <c r="K262" s="13">
        <v>64997036.002564602</v>
      </c>
      <c r="L262" s="13">
        <v>22828140.918683801</v>
      </c>
    </row>
    <row r="263" spans="2:12" s="1" customFormat="1" ht="8.85" customHeight="1" x14ac:dyDescent="0.15">
      <c r="B263" s="114">
        <v>45352</v>
      </c>
      <c r="C263" s="113">
        <v>53022</v>
      </c>
      <c r="D263" s="13">
        <v>252</v>
      </c>
      <c r="E263" s="112">
        <v>7670</v>
      </c>
      <c r="F263" s="111"/>
      <c r="G263" s="111"/>
      <c r="H263" s="61">
        <v>175247883.67964</v>
      </c>
      <c r="I263" s="61"/>
      <c r="J263" s="13">
        <v>115146316.848315</v>
      </c>
      <c r="K263" s="13">
        <v>61323541.097114697</v>
      </c>
      <c r="L263" s="13">
        <v>21455529.091487002</v>
      </c>
    </row>
    <row r="264" spans="2:12" s="1" customFormat="1" ht="8.85" customHeight="1" x14ac:dyDescent="0.15">
      <c r="B264" s="114">
        <v>45352</v>
      </c>
      <c r="C264" s="113">
        <v>53053</v>
      </c>
      <c r="D264" s="13">
        <v>253</v>
      </c>
      <c r="E264" s="112">
        <v>7701</v>
      </c>
      <c r="F264" s="111"/>
      <c r="G264" s="111"/>
      <c r="H264" s="61">
        <v>165722816.61682099</v>
      </c>
      <c r="I264" s="61"/>
      <c r="J264" s="13">
        <v>108703206.202584</v>
      </c>
      <c r="K264" s="13">
        <v>57744898.303209998</v>
      </c>
      <c r="L264" s="13">
        <v>20117881.4231194</v>
      </c>
    </row>
    <row r="265" spans="2:12" s="1" customFormat="1" ht="8.85" customHeight="1" x14ac:dyDescent="0.15">
      <c r="B265" s="114">
        <v>45352</v>
      </c>
      <c r="C265" s="113">
        <v>53083</v>
      </c>
      <c r="D265" s="13">
        <v>254</v>
      </c>
      <c r="E265" s="112">
        <v>7731</v>
      </c>
      <c r="F265" s="111"/>
      <c r="G265" s="111"/>
      <c r="H265" s="61">
        <v>156363489.709925</v>
      </c>
      <c r="I265" s="61"/>
      <c r="J265" s="13">
        <v>102395757.381924</v>
      </c>
      <c r="K265" s="13">
        <v>54260400.749654599</v>
      </c>
      <c r="L265" s="13">
        <v>18826418.287543599</v>
      </c>
    </row>
    <row r="266" spans="2:12" s="1" customFormat="1" ht="8.85" customHeight="1" x14ac:dyDescent="0.15">
      <c r="B266" s="114">
        <v>45352</v>
      </c>
      <c r="C266" s="113">
        <v>53114</v>
      </c>
      <c r="D266" s="13">
        <v>255</v>
      </c>
      <c r="E266" s="112">
        <v>7762</v>
      </c>
      <c r="F266" s="111"/>
      <c r="G266" s="111"/>
      <c r="H266" s="61">
        <v>147454846.195324</v>
      </c>
      <c r="I266" s="61"/>
      <c r="J266" s="13">
        <v>96398091.941534996</v>
      </c>
      <c r="K266" s="13">
        <v>50952273.254804902</v>
      </c>
      <c r="L266" s="13">
        <v>17603737.796541799</v>
      </c>
    </row>
    <row r="267" spans="2:12" s="1" customFormat="1" ht="8.85" customHeight="1" x14ac:dyDescent="0.15">
      <c r="B267" s="114">
        <v>45352</v>
      </c>
      <c r="C267" s="113">
        <v>53144</v>
      </c>
      <c r="D267" s="13">
        <v>256</v>
      </c>
      <c r="E267" s="112">
        <v>7792</v>
      </c>
      <c r="F267" s="111"/>
      <c r="G267" s="111"/>
      <c r="H267" s="61">
        <v>139071951.87622499</v>
      </c>
      <c r="I267" s="61"/>
      <c r="J267" s="13">
        <v>90768570.880313799</v>
      </c>
      <c r="K267" s="13">
        <v>47858644.309773304</v>
      </c>
      <c r="L267" s="13">
        <v>16467125.747394299</v>
      </c>
    </row>
    <row r="268" spans="2:12" s="1" customFormat="1" ht="8.85" customHeight="1" x14ac:dyDescent="0.15">
      <c r="B268" s="114">
        <v>45352</v>
      </c>
      <c r="C268" s="113">
        <v>53175</v>
      </c>
      <c r="D268" s="13">
        <v>257</v>
      </c>
      <c r="E268" s="112">
        <v>7823</v>
      </c>
      <c r="F268" s="111"/>
      <c r="G268" s="111"/>
      <c r="H268" s="61">
        <v>131063437.990752</v>
      </c>
      <c r="I268" s="61"/>
      <c r="J268" s="13">
        <v>85396541.550101399</v>
      </c>
      <c r="K268" s="13">
        <v>44911676.811855599</v>
      </c>
      <c r="L268" s="13">
        <v>15387685.426269</v>
      </c>
    </row>
    <row r="269" spans="2:12" s="1" customFormat="1" ht="8.85" customHeight="1" x14ac:dyDescent="0.15">
      <c r="B269" s="114">
        <v>45352</v>
      </c>
      <c r="C269" s="113">
        <v>53206</v>
      </c>
      <c r="D269" s="13">
        <v>258</v>
      </c>
      <c r="E269" s="112">
        <v>7854</v>
      </c>
      <c r="F269" s="111"/>
      <c r="G269" s="111"/>
      <c r="H269" s="61">
        <v>123427530.15680701</v>
      </c>
      <c r="I269" s="61"/>
      <c r="J269" s="13">
        <v>80284839.668157801</v>
      </c>
      <c r="K269" s="13">
        <v>42115952.256701201</v>
      </c>
      <c r="L269" s="13">
        <v>14368693.256166199</v>
      </c>
    </row>
    <row r="270" spans="2:12" s="1" customFormat="1" ht="8.85" customHeight="1" x14ac:dyDescent="0.15">
      <c r="B270" s="114">
        <v>45352</v>
      </c>
      <c r="C270" s="113">
        <v>53236</v>
      </c>
      <c r="D270" s="13">
        <v>259</v>
      </c>
      <c r="E270" s="112">
        <v>7884</v>
      </c>
      <c r="F270" s="111"/>
      <c r="G270" s="111"/>
      <c r="H270" s="61">
        <v>116160067.116983</v>
      </c>
      <c r="I270" s="61"/>
      <c r="J270" s="13">
        <v>75433614.921683207</v>
      </c>
      <c r="K270" s="13">
        <v>39473693.806827702</v>
      </c>
      <c r="L270" s="13">
        <v>13412029.509828201</v>
      </c>
    </row>
    <row r="271" spans="2:12" s="1" customFormat="1" ht="8.85" customHeight="1" x14ac:dyDescent="0.15">
      <c r="B271" s="114">
        <v>45352</v>
      </c>
      <c r="C271" s="113">
        <v>53267</v>
      </c>
      <c r="D271" s="13">
        <v>260</v>
      </c>
      <c r="E271" s="112">
        <v>7915</v>
      </c>
      <c r="F271" s="111"/>
      <c r="G271" s="111"/>
      <c r="H271" s="61">
        <v>109312572.50832599</v>
      </c>
      <c r="I271" s="61"/>
      <c r="J271" s="13">
        <v>70866496.085200503</v>
      </c>
      <c r="K271" s="13">
        <v>36989452.279543601</v>
      </c>
      <c r="L271" s="13">
        <v>12514723.317495</v>
      </c>
    </row>
    <row r="272" spans="2:12" s="1" customFormat="1" ht="8.85" customHeight="1" x14ac:dyDescent="0.15">
      <c r="B272" s="114">
        <v>45352</v>
      </c>
      <c r="C272" s="113">
        <v>53297</v>
      </c>
      <c r="D272" s="13">
        <v>261</v>
      </c>
      <c r="E272" s="112">
        <v>7945</v>
      </c>
      <c r="F272" s="111"/>
      <c r="G272" s="111"/>
      <c r="H272" s="61">
        <v>102767139.12398</v>
      </c>
      <c r="I272" s="61"/>
      <c r="J272" s="13">
        <v>66513786.516557798</v>
      </c>
      <c r="K272" s="13">
        <v>34632064.364987902</v>
      </c>
      <c r="L272" s="13">
        <v>11669112.189869801</v>
      </c>
    </row>
    <row r="273" spans="2:12" s="1" customFormat="1" ht="8.85" customHeight="1" x14ac:dyDescent="0.15">
      <c r="B273" s="114">
        <v>45352</v>
      </c>
      <c r="C273" s="113">
        <v>53328</v>
      </c>
      <c r="D273" s="13">
        <v>262</v>
      </c>
      <c r="E273" s="112">
        <v>7976</v>
      </c>
      <c r="F273" s="111"/>
      <c r="G273" s="111"/>
      <c r="H273" s="61">
        <v>96541108.994453996</v>
      </c>
      <c r="I273" s="61"/>
      <c r="J273" s="13">
        <v>62378146.783390798</v>
      </c>
      <c r="K273" s="13">
        <v>32396140.115111399</v>
      </c>
      <c r="L273" s="13">
        <v>10869493.909731699</v>
      </c>
    </row>
    <row r="274" spans="2:12" s="1" customFormat="1" ht="8.85" customHeight="1" x14ac:dyDescent="0.15">
      <c r="B274" s="114">
        <v>45352</v>
      </c>
      <c r="C274" s="113">
        <v>53359</v>
      </c>
      <c r="D274" s="13">
        <v>263</v>
      </c>
      <c r="E274" s="112">
        <v>8007</v>
      </c>
      <c r="F274" s="111"/>
      <c r="G274" s="111"/>
      <c r="H274" s="61">
        <v>90655849.437564</v>
      </c>
      <c r="I274" s="61"/>
      <c r="J274" s="13">
        <v>58476153.2003057</v>
      </c>
      <c r="K274" s="13">
        <v>30292400.4099169</v>
      </c>
      <c r="L274" s="13">
        <v>10120602.3957802</v>
      </c>
    </row>
    <row r="275" spans="2:12" s="1" customFormat="1" ht="8.85" customHeight="1" x14ac:dyDescent="0.15">
      <c r="B275" s="114">
        <v>45352</v>
      </c>
      <c r="C275" s="113">
        <v>53387</v>
      </c>
      <c r="D275" s="13">
        <v>264</v>
      </c>
      <c r="E275" s="112">
        <v>8035</v>
      </c>
      <c r="F275" s="111"/>
      <c r="G275" s="111"/>
      <c r="H275" s="61">
        <v>85003338.128307</v>
      </c>
      <c r="I275" s="61"/>
      <c r="J275" s="13">
        <v>54746085.043828197</v>
      </c>
      <c r="K275" s="13">
        <v>28294959.549759299</v>
      </c>
      <c r="L275" s="13">
        <v>9417090.9121936802</v>
      </c>
    </row>
    <row r="276" spans="2:12" s="1" customFormat="1" ht="8.85" customHeight="1" x14ac:dyDescent="0.15">
      <c r="B276" s="114">
        <v>45352</v>
      </c>
      <c r="C276" s="113">
        <v>53418</v>
      </c>
      <c r="D276" s="13">
        <v>265</v>
      </c>
      <c r="E276" s="112">
        <v>8066</v>
      </c>
      <c r="F276" s="111"/>
      <c r="G276" s="111"/>
      <c r="H276" s="61">
        <v>79629727.992443994</v>
      </c>
      <c r="I276" s="61"/>
      <c r="J276" s="13">
        <v>51198247.7937195</v>
      </c>
      <c r="K276" s="13">
        <v>26393999.2808403</v>
      </c>
      <c r="L276" s="13">
        <v>8747209.0482963808</v>
      </c>
    </row>
    <row r="277" spans="2:12" s="1" customFormat="1" ht="8.85" customHeight="1" x14ac:dyDescent="0.15">
      <c r="B277" s="114">
        <v>45352</v>
      </c>
      <c r="C277" s="113">
        <v>53448</v>
      </c>
      <c r="D277" s="13">
        <v>266</v>
      </c>
      <c r="E277" s="112">
        <v>8096</v>
      </c>
      <c r="F277" s="111"/>
      <c r="G277" s="111"/>
      <c r="H277" s="61">
        <v>74525491.004721999</v>
      </c>
      <c r="I277" s="61"/>
      <c r="J277" s="13">
        <v>47837808.079687901</v>
      </c>
      <c r="K277" s="13">
        <v>24600908.291516501</v>
      </c>
      <c r="L277" s="13">
        <v>8119541.9644837901</v>
      </c>
    </row>
    <row r="278" spans="2:12" s="1" customFormat="1" ht="8.85" customHeight="1" x14ac:dyDescent="0.15">
      <c r="B278" s="114">
        <v>45352</v>
      </c>
      <c r="C278" s="113">
        <v>53479</v>
      </c>
      <c r="D278" s="13">
        <v>267</v>
      </c>
      <c r="E278" s="112">
        <v>8127</v>
      </c>
      <c r="F278" s="111"/>
      <c r="G278" s="111"/>
      <c r="H278" s="61">
        <v>69657888.203953996</v>
      </c>
      <c r="I278" s="61"/>
      <c r="J278" s="13">
        <v>44637463.606724598</v>
      </c>
      <c r="K278" s="13">
        <v>22896730.471178699</v>
      </c>
      <c r="L278" s="13">
        <v>7525068.8905155398</v>
      </c>
    </row>
    <row r="279" spans="2:12" s="1" customFormat="1" ht="8.85" customHeight="1" x14ac:dyDescent="0.15">
      <c r="B279" s="114">
        <v>45352</v>
      </c>
      <c r="C279" s="113">
        <v>53509</v>
      </c>
      <c r="D279" s="13">
        <v>268</v>
      </c>
      <c r="E279" s="112">
        <v>8157</v>
      </c>
      <c r="F279" s="111"/>
      <c r="G279" s="111"/>
      <c r="H279" s="61">
        <v>65109910.099345997</v>
      </c>
      <c r="I279" s="61"/>
      <c r="J279" s="13">
        <v>41654589.721905001</v>
      </c>
      <c r="K279" s="13">
        <v>21314079.988738701</v>
      </c>
      <c r="L279" s="13">
        <v>6976212.2111493098</v>
      </c>
    </row>
    <row r="280" spans="2:12" s="1" customFormat="1" ht="8.85" customHeight="1" x14ac:dyDescent="0.15">
      <c r="B280" s="114">
        <v>45352</v>
      </c>
      <c r="C280" s="113">
        <v>53540</v>
      </c>
      <c r="D280" s="13">
        <v>269</v>
      </c>
      <c r="E280" s="112">
        <v>8188</v>
      </c>
      <c r="F280" s="111"/>
      <c r="G280" s="111"/>
      <c r="H280" s="61">
        <v>60835483.037142999</v>
      </c>
      <c r="I280" s="61"/>
      <c r="J280" s="13">
        <v>38853979.3761186</v>
      </c>
      <c r="K280" s="13">
        <v>19830484.646220099</v>
      </c>
      <c r="L280" s="13">
        <v>6463132.2043666001</v>
      </c>
    </row>
    <row r="281" spans="2:12" s="1" customFormat="1" ht="8.85" customHeight="1" x14ac:dyDescent="0.15">
      <c r="B281" s="114">
        <v>45352</v>
      </c>
      <c r="C281" s="113">
        <v>53571</v>
      </c>
      <c r="D281" s="13">
        <v>270</v>
      </c>
      <c r="E281" s="112">
        <v>8219</v>
      </c>
      <c r="F281" s="111"/>
      <c r="G281" s="111"/>
      <c r="H281" s="61">
        <v>56935619.728468001</v>
      </c>
      <c r="I281" s="61"/>
      <c r="J281" s="13">
        <v>36301567.297056802</v>
      </c>
      <c r="K281" s="13">
        <v>18480652.107490301</v>
      </c>
      <c r="L281" s="13">
        <v>5997684.5826521898</v>
      </c>
    </row>
    <row r="282" spans="2:12" s="1" customFormat="1" ht="8.85" customHeight="1" x14ac:dyDescent="0.15">
      <c r="B282" s="114">
        <v>45352</v>
      </c>
      <c r="C282" s="113">
        <v>53601</v>
      </c>
      <c r="D282" s="13">
        <v>271</v>
      </c>
      <c r="E282" s="112">
        <v>8249</v>
      </c>
      <c r="F282" s="111"/>
      <c r="G282" s="111"/>
      <c r="H282" s="61">
        <v>53325270.400588997</v>
      </c>
      <c r="I282" s="61"/>
      <c r="J282" s="13">
        <v>33943838.335977599</v>
      </c>
      <c r="K282" s="13">
        <v>17237831.591949798</v>
      </c>
      <c r="L282" s="13">
        <v>5571409.0822980702</v>
      </c>
    </row>
    <row r="283" spans="2:12" s="1" customFormat="1" ht="8.85" customHeight="1" x14ac:dyDescent="0.15">
      <c r="B283" s="114">
        <v>45352</v>
      </c>
      <c r="C283" s="113">
        <v>53632</v>
      </c>
      <c r="D283" s="13">
        <v>272</v>
      </c>
      <c r="E283" s="112">
        <v>8280</v>
      </c>
      <c r="F283" s="111"/>
      <c r="G283" s="111"/>
      <c r="H283" s="61">
        <v>49971371.000822999</v>
      </c>
      <c r="I283" s="61"/>
      <c r="J283" s="13">
        <v>31754986.164714299</v>
      </c>
      <c r="K283" s="13">
        <v>16085245.8772707</v>
      </c>
      <c r="L283" s="13">
        <v>5176863.78407194</v>
      </c>
    </row>
    <row r="284" spans="2:12" s="1" customFormat="1" ht="8.85" customHeight="1" x14ac:dyDescent="0.15">
      <c r="B284" s="114">
        <v>45352</v>
      </c>
      <c r="C284" s="113">
        <v>53662</v>
      </c>
      <c r="D284" s="13">
        <v>273</v>
      </c>
      <c r="E284" s="112">
        <v>8310</v>
      </c>
      <c r="F284" s="111"/>
      <c r="G284" s="111"/>
      <c r="H284" s="61">
        <v>46784110.711149</v>
      </c>
      <c r="I284" s="61"/>
      <c r="J284" s="13">
        <v>29680799.973347399</v>
      </c>
      <c r="K284" s="13">
        <v>14997578.5563516</v>
      </c>
      <c r="L284" s="13">
        <v>4807023.6940964796</v>
      </c>
    </row>
    <row r="285" spans="2:12" s="1" customFormat="1" ht="8.85" customHeight="1" x14ac:dyDescent="0.15">
      <c r="B285" s="114">
        <v>45352</v>
      </c>
      <c r="C285" s="113">
        <v>53693</v>
      </c>
      <c r="D285" s="13">
        <v>274</v>
      </c>
      <c r="E285" s="112">
        <v>8341</v>
      </c>
      <c r="F285" s="111"/>
      <c r="G285" s="111"/>
      <c r="H285" s="61">
        <v>43785181.931716003</v>
      </c>
      <c r="I285" s="61"/>
      <c r="J285" s="13">
        <v>27731104.096050698</v>
      </c>
      <c r="K285" s="13">
        <v>13976769.315797901</v>
      </c>
      <c r="L285" s="13">
        <v>4460859.3908460699</v>
      </c>
    </row>
    <row r="286" spans="2:12" s="1" customFormat="1" ht="8.85" customHeight="1" x14ac:dyDescent="0.15">
      <c r="B286" s="114">
        <v>45352</v>
      </c>
      <c r="C286" s="113">
        <v>53724</v>
      </c>
      <c r="D286" s="13">
        <v>275</v>
      </c>
      <c r="E286" s="112">
        <v>8372</v>
      </c>
      <c r="F286" s="111"/>
      <c r="G286" s="111"/>
      <c r="H286" s="61">
        <v>41122919.250637002</v>
      </c>
      <c r="I286" s="61"/>
      <c r="J286" s="13">
        <v>26000800.468773998</v>
      </c>
      <c r="K286" s="13">
        <v>13071350.121767299</v>
      </c>
      <c r="L286" s="13">
        <v>4154213.4173848601</v>
      </c>
    </row>
    <row r="287" spans="2:12" s="1" customFormat="1" ht="8.85" customHeight="1" x14ac:dyDescent="0.15">
      <c r="B287" s="114">
        <v>45352</v>
      </c>
      <c r="C287" s="113">
        <v>53752</v>
      </c>
      <c r="D287" s="13">
        <v>276</v>
      </c>
      <c r="E287" s="112">
        <v>8400</v>
      </c>
      <c r="F287" s="111"/>
      <c r="G287" s="111"/>
      <c r="H287" s="61">
        <v>38647123.493910998</v>
      </c>
      <c r="I287" s="61"/>
      <c r="J287" s="13">
        <v>24397991.713749699</v>
      </c>
      <c r="K287" s="13">
        <v>12237393.484863499</v>
      </c>
      <c r="L287" s="13">
        <v>3874291.4884152999</v>
      </c>
    </row>
    <row r="288" spans="2:12" s="1" customFormat="1" ht="8.85" customHeight="1" x14ac:dyDescent="0.15">
      <c r="B288" s="114">
        <v>45352</v>
      </c>
      <c r="C288" s="113">
        <v>53783</v>
      </c>
      <c r="D288" s="13">
        <v>277</v>
      </c>
      <c r="E288" s="112">
        <v>8431</v>
      </c>
      <c r="F288" s="111"/>
      <c r="G288" s="111"/>
      <c r="H288" s="61">
        <v>36315872.278931998</v>
      </c>
      <c r="I288" s="61"/>
      <c r="J288" s="13">
        <v>22887384.393586401</v>
      </c>
      <c r="K288" s="13">
        <v>11450517.155453499</v>
      </c>
      <c r="L288" s="13">
        <v>3609816.1954632099</v>
      </c>
    </row>
    <row r="289" spans="2:12" s="1" customFormat="1" ht="8.85" customHeight="1" x14ac:dyDescent="0.15">
      <c r="B289" s="114">
        <v>45352</v>
      </c>
      <c r="C289" s="113">
        <v>53813</v>
      </c>
      <c r="D289" s="13">
        <v>278</v>
      </c>
      <c r="E289" s="112">
        <v>8461</v>
      </c>
      <c r="F289" s="111"/>
      <c r="G289" s="111"/>
      <c r="H289" s="61">
        <v>34091255.130491003</v>
      </c>
      <c r="I289" s="61"/>
      <c r="J289" s="13">
        <v>21450095.734587599</v>
      </c>
      <c r="K289" s="13">
        <v>10705031.2704434</v>
      </c>
      <c r="L289" s="13">
        <v>3360965.1635126402</v>
      </c>
    </row>
    <row r="290" spans="2:12" s="1" customFormat="1" ht="8.85" customHeight="1" x14ac:dyDescent="0.15">
      <c r="B290" s="114">
        <v>45352</v>
      </c>
      <c r="C290" s="113">
        <v>53844</v>
      </c>
      <c r="D290" s="13">
        <v>279</v>
      </c>
      <c r="E290" s="112">
        <v>8492</v>
      </c>
      <c r="F290" s="111"/>
      <c r="G290" s="111"/>
      <c r="H290" s="61">
        <v>31980634.715296999</v>
      </c>
      <c r="I290" s="61"/>
      <c r="J290" s="13">
        <v>20087972.3498386</v>
      </c>
      <c r="K290" s="13">
        <v>9999744.4211792108</v>
      </c>
      <c r="L290" s="13">
        <v>3126234.7811652701</v>
      </c>
    </row>
    <row r="291" spans="2:12" s="1" customFormat="1" ht="8.85" customHeight="1" x14ac:dyDescent="0.15">
      <c r="B291" s="114">
        <v>45352</v>
      </c>
      <c r="C291" s="113">
        <v>53874</v>
      </c>
      <c r="D291" s="13">
        <v>280</v>
      </c>
      <c r="E291" s="112">
        <v>8522</v>
      </c>
      <c r="F291" s="111"/>
      <c r="G291" s="111"/>
      <c r="H291" s="61">
        <v>30048433.446130998</v>
      </c>
      <c r="I291" s="61"/>
      <c r="J291" s="13">
        <v>18843319.794671498</v>
      </c>
      <c r="K291" s="13">
        <v>9357072.28096403</v>
      </c>
      <c r="L291" s="13">
        <v>2913323.8089556899</v>
      </c>
    </row>
    <row r="292" spans="2:12" s="1" customFormat="1" ht="8.85" customHeight="1" x14ac:dyDescent="0.15">
      <c r="B292" s="114">
        <v>45352</v>
      </c>
      <c r="C292" s="113">
        <v>53905</v>
      </c>
      <c r="D292" s="13">
        <v>281</v>
      </c>
      <c r="E292" s="112">
        <v>8553</v>
      </c>
      <c r="F292" s="111"/>
      <c r="G292" s="111"/>
      <c r="H292" s="61">
        <v>28257569.367958002</v>
      </c>
      <c r="I292" s="61"/>
      <c r="J292" s="13">
        <v>17690217.186465099</v>
      </c>
      <c r="K292" s="13">
        <v>8762132.6432131492</v>
      </c>
      <c r="L292" s="13">
        <v>2716534.4484997699</v>
      </c>
    </row>
    <row r="293" spans="2:12" s="1" customFormat="1" ht="8.85" customHeight="1" x14ac:dyDescent="0.15">
      <c r="B293" s="114">
        <v>45352</v>
      </c>
      <c r="C293" s="113">
        <v>53936</v>
      </c>
      <c r="D293" s="13">
        <v>282</v>
      </c>
      <c r="E293" s="112">
        <v>8584</v>
      </c>
      <c r="F293" s="111"/>
      <c r="G293" s="111"/>
      <c r="H293" s="61">
        <v>26635781.531234</v>
      </c>
      <c r="I293" s="61"/>
      <c r="J293" s="13">
        <v>16646639.925147301</v>
      </c>
      <c r="K293" s="13">
        <v>8224269.5714322198</v>
      </c>
      <c r="L293" s="13">
        <v>2538980.4096116698</v>
      </c>
    </row>
    <row r="294" spans="2:12" s="1" customFormat="1" ht="8.85" customHeight="1" x14ac:dyDescent="0.15">
      <c r="B294" s="114">
        <v>45352</v>
      </c>
      <c r="C294" s="113">
        <v>53966</v>
      </c>
      <c r="D294" s="13">
        <v>283</v>
      </c>
      <c r="E294" s="112">
        <v>8614</v>
      </c>
      <c r="F294" s="111"/>
      <c r="G294" s="111"/>
      <c r="H294" s="61">
        <v>25151458.919206001</v>
      </c>
      <c r="I294" s="61"/>
      <c r="J294" s="13">
        <v>15693177.373229001</v>
      </c>
      <c r="K294" s="13">
        <v>7734128.8316756496</v>
      </c>
      <c r="L294" s="13">
        <v>2377877.6147898999</v>
      </c>
    </row>
    <row r="295" spans="2:12" s="1" customFormat="1" ht="8.85" customHeight="1" x14ac:dyDescent="0.15">
      <c r="B295" s="114">
        <v>45352</v>
      </c>
      <c r="C295" s="113">
        <v>53997</v>
      </c>
      <c r="D295" s="13">
        <v>284</v>
      </c>
      <c r="E295" s="112">
        <v>8645</v>
      </c>
      <c r="F295" s="111"/>
      <c r="G295" s="111"/>
      <c r="H295" s="61">
        <v>23780597.046064999</v>
      </c>
      <c r="I295" s="61"/>
      <c r="J295" s="13">
        <v>14812666.156692401</v>
      </c>
      <c r="K295" s="13">
        <v>7281617.2415701998</v>
      </c>
      <c r="L295" s="13">
        <v>2229269.43967098</v>
      </c>
    </row>
    <row r="296" spans="2:12" s="1" customFormat="1" ht="8.85" customHeight="1" x14ac:dyDescent="0.15">
      <c r="B296" s="114">
        <v>45352</v>
      </c>
      <c r="C296" s="113">
        <v>54027</v>
      </c>
      <c r="D296" s="13">
        <v>285</v>
      </c>
      <c r="E296" s="112">
        <v>8675</v>
      </c>
      <c r="F296" s="111"/>
      <c r="G296" s="111"/>
      <c r="H296" s="61">
        <v>22468220.824974999</v>
      </c>
      <c r="I296" s="61"/>
      <c r="J296" s="13">
        <v>13972229.964202501</v>
      </c>
      <c r="K296" s="13">
        <v>6851570.07358866</v>
      </c>
      <c r="L296" s="13">
        <v>2089011.8483867</v>
      </c>
    </row>
    <row r="297" spans="2:12" s="1" customFormat="1" ht="8.85" customHeight="1" x14ac:dyDescent="0.15">
      <c r="B297" s="114">
        <v>45352</v>
      </c>
      <c r="C297" s="113">
        <v>54058</v>
      </c>
      <c r="D297" s="13">
        <v>286</v>
      </c>
      <c r="E297" s="112">
        <v>8706</v>
      </c>
      <c r="F297" s="111"/>
      <c r="G297" s="111"/>
      <c r="H297" s="61">
        <v>21225660.305443</v>
      </c>
      <c r="I297" s="61"/>
      <c r="J297" s="13">
        <v>13177136.0490328</v>
      </c>
      <c r="K297" s="13">
        <v>6445246.05352409</v>
      </c>
      <c r="L297" s="13">
        <v>1956802.1668982599</v>
      </c>
    </row>
    <row r="298" spans="2:12" s="1" customFormat="1" ht="8.85" customHeight="1" x14ac:dyDescent="0.15">
      <c r="B298" s="114">
        <v>45352</v>
      </c>
      <c r="C298" s="113">
        <v>54089</v>
      </c>
      <c r="D298" s="13">
        <v>287</v>
      </c>
      <c r="E298" s="112">
        <v>8737</v>
      </c>
      <c r="F298" s="111"/>
      <c r="G298" s="111"/>
      <c r="H298" s="61">
        <v>20024187.586366002</v>
      </c>
      <c r="I298" s="61"/>
      <c r="J298" s="13">
        <v>12410163.5365336</v>
      </c>
      <c r="K298" s="13">
        <v>6054664.30513319</v>
      </c>
      <c r="L298" s="13">
        <v>1830434.1414175299</v>
      </c>
    </row>
    <row r="299" spans="2:12" s="1" customFormat="1" ht="8.85" customHeight="1" x14ac:dyDescent="0.15">
      <c r="B299" s="114">
        <v>45352</v>
      </c>
      <c r="C299" s="113">
        <v>54118</v>
      </c>
      <c r="D299" s="13">
        <v>288</v>
      </c>
      <c r="E299" s="112">
        <v>8766</v>
      </c>
      <c r="F299" s="111"/>
      <c r="G299" s="111"/>
      <c r="H299" s="61">
        <v>18868028.063767001</v>
      </c>
      <c r="I299" s="61"/>
      <c r="J299" s="13">
        <v>11675068.965317</v>
      </c>
      <c r="K299" s="13">
        <v>5682474.04825362</v>
      </c>
      <c r="L299" s="13">
        <v>1711106.5230084299</v>
      </c>
    </row>
    <row r="300" spans="2:12" s="1" customFormat="1" ht="8.85" customHeight="1" x14ac:dyDescent="0.15">
      <c r="B300" s="114">
        <v>45352</v>
      </c>
      <c r="C300" s="113">
        <v>54149</v>
      </c>
      <c r="D300" s="13">
        <v>289</v>
      </c>
      <c r="E300" s="112">
        <v>8797</v>
      </c>
      <c r="F300" s="111"/>
      <c r="G300" s="111"/>
      <c r="H300" s="61">
        <v>17749521.133216999</v>
      </c>
      <c r="I300" s="61"/>
      <c r="J300" s="13">
        <v>10964336.628246499</v>
      </c>
      <c r="K300" s="13">
        <v>5322975.4116661102</v>
      </c>
      <c r="L300" s="13">
        <v>1596065.33605615</v>
      </c>
    </row>
    <row r="301" spans="2:12" s="1" customFormat="1" ht="8.85" customHeight="1" x14ac:dyDescent="0.15">
      <c r="B301" s="114">
        <v>45352</v>
      </c>
      <c r="C301" s="113">
        <v>54179</v>
      </c>
      <c r="D301" s="13">
        <v>290</v>
      </c>
      <c r="E301" s="112">
        <v>8827</v>
      </c>
      <c r="F301" s="111"/>
      <c r="G301" s="111"/>
      <c r="H301" s="61">
        <v>16680048.918281</v>
      </c>
      <c r="I301" s="61"/>
      <c r="J301" s="13">
        <v>10286783.5221537</v>
      </c>
      <c r="K301" s="13">
        <v>4981744.6955195004</v>
      </c>
      <c r="L301" s="13">
        <v>1487625.9857554601</v>
      </c>
    </row>
    <row r="302" spans="2:12" s="1" customFormat="1" ht="8.85" customHeight="1" x14ac:dyDescent="0.15">
      <c r="B302" s="114">
        <v>45352</v>
      </c>
      <c r="C302" s="113">
        <v>54210</v>
      </c>
      <c r="D302" s="13">
        <v>291</v>
      </c>
      <c r="E302" s="112">
        <v>8858</v>
      </c>
      <c r="F302" s="111"/>
      <c r="G302" s="111"/>
      <c r="H302" s="61">
        <v>15662188.639647</v>
      </c>
      <c r="I302" s="61"/>
      <c r="J302" s="13">
        <v>9642674.5697093308</v>
      </c>
      <c r="K302" s="13">
        <v>4657935.4893402196</v>
      </c>
      <c r="L302" s="13">
        <v>1385040.19744954</v>
      </c>
    </row>
    <row r="303" spans="2:12" s="1" customFormat="1" ht="8.85" customHeight="1" x14ac:dyDescent="0.15">
      <c r="B303" s="114">
        <v>45352</v>
      </c>
      <c r="C303" s="113">
        <v>54240</v>
      </c>
      <c r="D303" s="13">
        <v>292</v>
      </c>
      <c r="E303" s="112">
        <v>8888</v>
      </c>
      <c r="F303" s="111"/>
      <c r="G303" s="111"/>
      <c r="H303" s="61">
        <v>14713986.371028</v>
      </c>
      <c r="I303" s="61"/>
      <c r="J303" s="13">
        <v>9044029.4820961691</v>
      </c>
      <c r="K303" s="13">
        <v>4358004.7183619495</v>
      </c>
      <c r="L303" s="13">
        <v>1290543.6197772699</v>
      </c>
    </row>
    <row r="304" spans="2:12" s="1" customFormat="1" ht="8.85" customHeight="1" x14ac:dyDescent="0.15">
      <c r="B304" s="114">
        <v>45352</v>
      </c>
      <c r="C304" s="113">
        <v>54271</v>
      </c>
      <c r="D304" s="13">
        <v>293</v>
      </c>
      <c r="E304" s="112">
        <v>8919</v>
      </c>
      <c r="F304" s="111"/>
      <c r="G304" s="111"/>
      <c r="H304" s="61">
        <v>13889843.244839</v>
      </c>
      <c r="I304" s="61"/>
      <c r="J304" s="13">
        <v>8522985.3808582891</v>
      </c>
      <c r="K304" s="13">
        <v>4096486.8313507298</v>
      </c>
      <c r="L304" s="13">
        <v>1207961.72784435</v>
      </c>
    </row>
    <row r="305" spans="2:12" s="1" customFormat="1" ht="8.85" customHeight="1" x14ac:dyDescent="0.15">
      <c r="B305" s="114">
        <v>45352</v>
      </c>
      <c r="C305" s="113">
        <v>54302</v>
      </c>
      <c r="D305" s="13">
        <v>294</v>
      </c>
      <c r="E305" s="112">
        <v>8950</v>
      </c>
      <c r="F305" s="111"/>
      <c r="G305" s="111"/>
      <c r="H305" s="61">
        <v>13206765.506855</v>
      </c>
      <c r="I305" s="61"/>
      <c r="J305" s="13">
        <v>8090095.4358689701</v>
      </c>
      <c r="K305" s="13">
        <v>3878533.5929189399</v>
      </c>
      <c r="L305" s="13">
        <v>1138848.0655364799</v>
      </c>
    </row>
    <row r="306" spans="2:12" s="1" customFormat="1" ht="8.85" customHeight="1" x14ac:dyDescent="0.15">
      <c r="B306" s="114">
        <v>45352</v>
      </c>
      <c r="C306" s="113">
        <v>54332</v>
      </c>
      <c r="D306" s="13">
        <v>295</v>
      </c>
      <c r="E306" s="112">
        <v>8980</v>
      </c>
      <c r="F306" s="111"/>
      <c r="G306" s="111"/>
      <c r="H306" s="61">
        <v>12646992.313289</v>
      </c>
      <c r="I306" s="61"/>
      <c r="J306" s="13">
        <v>7734477.7250448698</v>
      </c>
      <c r="K306" s="13">
        <v>3698917.7370014102</v>
      </c>
      <c r="L306" s="13">
        <v>1081655.5609309699</v>
      </c>
    </row>
    <row r="307" spans="2:12" s="1" customFormat="1" ht="8.85" customHeight="1" x14ac:dyDescent="0.15">
      <c r="B307" s="114">
        <v>45352</v>
      </c>
      <c r="C307" s="113">
        <v>54363</v>
      </c>
      <c r="D307" s="13">
        <v>296</v>
      </c>
      <c r="E307" s="112">
        <v>9011</v>
      </c>
      <c r="F307" s="111"/>
      <c r="G307" s="111"/>
      <c r="H307" s="61">
        <v>12206858.204228999</v>
      </c>
      <c r="I307" s="61"/>
      <c r="J307" s="13">
        <v>7452644.7049680101</v>
      </c>
      <c r="K307" s="13">
        <v>3555070.2740042498</v>
      </c>
      <c r="L307" s="13">
        <v>1035187.75002683</v>
      </c>
    </row>
    <row r="308" spans="2:12" s="1" customFormat="1" ht="8.85" customHeight="1" x14ac:dyDescent="0.15">
      <c r="B308" s="114">
        <v>45352</v>
      </c>
      <c r="C308" s="113">
        <v>54393</v>
      </c>
      <c r="D308" s="13">
        <v>297</v>
      </c>
      <c r="E308" s="112">
        <v>9041</v>
      </c>
      <c r="F308" s="111"/>
      <c r="G308" s="111"/>
      <c r="H308" s="61">
        <v>11777158.160483001</v>
      </c>
      <c r="I308" s="61"/>
      <c r="J308" s="13">
        <v>7178498.0260019004</v>
      </c>
      <c r="K308" s="13">
        <v>3415868.3573485701</v>
      </c>
      <c r="L308" s="13">
        <v>990576.77846949303</v>
      </c>
    </row>
    <row r="309" spans="2:12" s="1" customFormat="1" ht="8.85" customHeight="1" x14ac:dyDescent="0.15">
      <c r="B309" s="114">
        <v>45352</v>
      </c>
      <c r="C309" s="113">
        <v>54424</v>
      </c>
      <c r="D309" s="13">
        <v>298</v>
      </c>
      <c r="E309" s="112">
        <v>9072</v>
      </c>
      <c r="F309" s="111"/>
      <c r="G309" s="111"/>
      <c r="H309" s="61">
        <v>11358092.634391</v>
      </c>
      <c r="I309" s="61"/>
      <c r="J309" s="13">
        <v>6911324.1642028801</v>
      </c>
      <c r="K309" s="13">
        <v>3280370.4884575899</v>
      </c>
      <c r="L309" s="13">
        <v>947254.18638858397</v>
      </c>
    </row>
    <row r="310" spans="2:12" s="1" customFormat="1" ht="8.85" customHeight="1" x14ac:dyDescent="0.15">
      <c r="B310" s="114">
        <v>45352</v>
      </c>
      <c r="C310" s="113">
        <v>54455</v>
      </c>
      <c r="D310" s="13">
        <v>299</v>
      </c>
      <c r="E310" s="112">
        <v>9103</v>
      </c>
      <c r="F310" s="111"/>
      <c r="G310" s="111"/>
      <c r="H310" s="61">
        <v>10946105.972538</v>
      </c>
      <c r="I310" s="61"/>
      <c r="J310" s="13">
        <v>6649336.0818159897</v>
      </c>
      <c r="K310" s="13">
        <v>3147994.8272905401</v>
      </c>
      <c r="L310" s="13">
        <v>905178.57681036997</v>
      </c>
    </row>
    <row r="311" spans="2:12" s="1" customFormat="1" ht="8.85" customHeight="1" x14ac:dyDescent="0.15">
      <c r="B311" s="114">
        <v>45352</v>
      </c>
      <c r="C311" s="113">
        <v>54483</v>
      </c>
      <c r="D311" s="13">
        <v>300</v>
      </c>
      <c r="E311" s="112">
        <v>9131</v>
      </c>
      <c r="F311" s="111"/>
      <c r="G311" s="111"/>
      <c r="H311" s="61">
        <v>10544905.793057</v>
      </c>
      <c r="I311" s="61"/>
      <c r="J311" s="13">
        <v>6395808.6664711405</v>
      </c>
      <c r="K311" s="13">
        <v>3021010.9889560598</v>
      </c>
      <c r="L311" s="13">
        <v>865341.58149596106</v>
      </c>
    </row>
    <row r="312" spans="2:12" s="1" customFormat="1" ht="8.85" customHeight="1" x14ac:dyDescent="0.15">
      <c r="B312" s="114">
        <v>45352</v>
      </c>
      <c r="C312" s="113">
        <v>54514</v>
      </c>
      <c r="D312" s="13">
        <v>301</v>
      </c>
      <c r="E312" s="112">
        <v>9162</v>
      </c>
      <c r="F312" s="111"/>
      <c r="G312" s="111"/>
      <c r="H312" s="61">
        <v>10153475.637023</v>
      </c>
      <c r="I312" s="61"/>
      <c r="J312" s="13">
        <v>6147949.18330546</v>
      </c>
      <c r="K312" s="13">
        <v>2896551.1620071698</v>
      </c>
      <c r="L312" s="13">
        <v>826176.98279717495</v>
      </c>
    </row>
    <row r="313" spans="2:12" s="1" customFormat="1" ht="8.85" customHeight="1" x14ac:dyDescent="0.15">
      <c r="B313" s="114">
        <v>45352</v>
      </c>
      <c r="C313" s="113">
        <v>54544</v>
      </c>
      <c r="D313" s="13">
        <v>302</v>
      </c>
      <c r="E313" s="112">
        <v>9192</v>
      </c>
      <c r="F313" s="111"/>
      <c r="G313" s="111"/>
      <c r="H313" s="61">
        <v>9766289.4488570001</v>
      </c>
      <c r="I313" s="61"/>
      <c r="J313" s="13">
        <v>5903800.7244067201</v>
      </c>
      <c r="K313" s="13">
        <v>2774676.7306339</v>
      </c>
      <c r="L313" s="13">
        <v>788170.83967332204</v>
      </c>
    </row>
    <row r="314" spans="2:12" s="1" customFormat="1" ht="8.85" customHeight="1" x14ac:dyDescent="0.15">
      <c r="B314" s="114">
        <v>45352</v>
      </c>
      <c r="C314" s="113">
        <v>54575</v>
      </c>
      <c r="D314" s="13">
        <v>303</v>
      </c>
      <c r="E314" s="112">
        <v>9223</v>
      </c>
      <c r="F314" s="111"/>
      <c r="G314" s="111"/>
      <c r="H314" s="61">
        <v>9386714.1589049995</v>
      </c>
      <c r="I314" s="61"/>
      <c r="J314" s="13">
        <v>5664720.2928276602</v>
      </c>
      <c r="K314" s="13">
        <v>2655542.5557464501</v>
      </c>
      <c r="L314" s="13">
        <v>751134.75292756106</v>
      </c>
    </row>
    <row r="315" spans="2:12" s="1" customFormat="1" ht="8.85" customHeight="1" x14ac:dyDescent="0.15">
      <c r="B315" s="114">
        <v>45352</v>
      </c>
      <c r="C315" s="113">
        <v>54605</v>
      </c>
      <c r="D315" s="13">
        <v>304</v>
      </c>
      <c r="E315" s="112">
        <v>9253</v>
      </c>
      <c r="F315" s="111"/>
      <c r="G315" s="111"/>
      <c r="H315" s="61">
        <v>9011681.1741630007</v>
      </c>
      <c r="I315" s="61"/>
      <c r="J315" s="13">
        <v>5429467.7293007104</v>
      </c>
      <c r="K315" s="13">
        <v>2538994.8410406802</v>
      </c>
      <c r="L315" s="13">
        <v>715224.68059531401</v>
      </c>
    </row>
    <row r="316" spans="2:12" s="1" customFormat="1" ht="8.85" customHeight="1" x14ac:dyDescent="0.15">
      <c r="B316" s="114">
        <v>45352</v>
      </c>
      <c r="C316" s="113">
        <v>54636</v>
      </c>
      <c r="D316" s="13">
        <v>305</v>
      </c>
      <c r="E316" s="112">
        <v>9284</v>
      </c>
      <c r="F316" s="111"/>
      <c r="G316" s="111"/>
      <c r="H316" s="61">
        <v>8643958.8869979996</v>
      </c>
      <c r="I316" s="61"/>
      <c r="J316" s="13">
        <v>5199084.9007278597</v>
      </c>
      <c r="K316" s="13">
        <v>2425077.1783059598</v>
      </c>
      <c r="L316" s="13">
        <v>680241.08410449198</v>
      </c>
    </row>
    <row r="317" spans="2:12" s="1" customFormat="1" ht="8.85" customHeight="1" x14ac:dyDescent="0.15">
      <c r="B317" s="114">
        <v>45352</v>
      </c>
      <c r="C317" s="113">
        <v>54667</v>
      </c>
      <c r="D317" s="13">
        <v>306</v>
      </c>
      <c r="E317" s="112">
        <v>9315</v>
      </c>
      <c r="F317" s="111"/>
      <c r="G317" s="111"/>
      <c r="H317" s="61">
        <v>8283236.9494030001</v>
      </c>
      <c r="I317" s="61"/>
      <c r="J317" s="13">
        <v>4973671.3073563501</v>
      </c>
      <c r="K317" s="13">
        <v>2314034.4963072198</v>
      </c>
      <c r="L317" s="13">
        <v>646344.03039301699</v>
      </c>
    </row>
    <row r="318" spans="2:12" s="1" customFormat="1" ht="8.85" customHeight="1" x14ac:dyDescent="0.15">
      <c r="B318" s="114">
        <v>45352</v>
      </c>
      <c r="C318" s="113">
        <v>54697</v>
      </c>
      <c r="D318" s="13">
        <v>307</v>
      </c>
      <c r="E318" s="112">
        <v>9345</v>
      </c>
      <c r="F318" s="111"/>
      <c r="G318" s="111"/>
      <c r="H318" s="61">
        <v>7924628.0746480003</v>
      </c>
      <c r="I318" s="61"/>
      <c r="J318" s="13">
        <v>4750534.1563442098</v>
      </c>
      <c r="K318" s="13">
        <v>2204778.4752466301</v>
      </c>
      <c r="L318" s="13">
        <v>613302.81342167698</v>
      </c>
    </row>
    <row r="319" spans="2:12" s="1" customFormat="1" ht="8.85" customHeight="1" x14ac:dyDescent="0.15">
      <c r="B319" s="114">
        <v>45352</v>
      </c>
      <c r="C319" s="113">
        <v>54728</v>
      </c>
      <c r="D319" s="13">
        <v>308</v>
      </c>
      <c r="E319" s="112">
        <v>9376</v>
      </c>
      <c r="F319" s="111"/>
      <c r="G319" s="111"/>
      <c r="H319" s="61">
        <v>7572175.962882</v>
      </c>
      <c r="I319" s="61"/>
      <c r="J319" s="13">
        <v>4531552.6785418997</v>
      </c>
      <c r="K319" s="13">
        <v>2097797.8750166702</v>
      </c>
      <c r="L319" s="13">
        <v>581072.41297326097</v>
      </c>
    </row>
    <row r="320" spans="2:12" s="1" customFormat="1" ht="8.85" customHeight="1" x14ac:dyDescent="0.15">
      <c r="B320" s="114">
        <v>45352</v>
      </c>
      <c r="C320" s="113">
        <v>54758</v>
      </c>
      <c r="D320" s="13">
        <v>309</v>
      </c>
      <c r="E320" s="112">
        <v>9406</v>
      </c>
      <c r="F320" s="111"/>
      <c r="G320" s="111"/>
      <c r="H320" s="61">
        <v>7225502.0882430002</v>
      </c>
      <c r="I320" s="61"/>
      <c r="J320" s="13">
        <v>4316988.8468433404</v>
      </c>
      <c r="K320" s="13">
        <v>1993550.77810235</v>
      </c>
      <c r="L320" s="13">
        <v>549933.279173024</v>
      </c>
    </row>
    <row r="321" spans="2:12" s="1" customFormat="1" ht="8.85" customHeight="1" x14ac:dyDescent="0.15">
      <c r="B321" s="114">
        <v>45352</v>
      </c>
      <c r="C321" s="113">
        <v>54789</v>
      </c>
      <c r="D321" s="13">
        <v>310</v>
      </c>
      <c r="E321" s="112">
        <v>9437</v>
      </c>
      <c r="F321" s="111"/>
      <c r="G321" s="111"/>
      <c r="H321" s="61">
        <v>6888763.0814230004</v>
      </c>
      <c r="I321" s="61"/>
      <c r="J321" s="13">
        <v>4108818.1789779798</v>
      </c>
      <c r="K321" s="13">
        <v>1892593.7079658201</v>
      </c>
      <c r="L321" s="13">
        <v>519872.33986178401</v>
      </c>
    </row>
    <row r="322" spans="2:12" s="1" customFormat="1" ht="8.85" customHeight="1" x14ac:dyDescent="0.15">
      <c r="B322" s="114">
        <v>45352</v>
      </c>
      <c r="C322" s="113">
        <v>54820</v>
      </c>
      <c r="D322" s="13">
        <v>311</v>
      </c>
      <c r="E322" s="112">
        <v>9468</v>
      </c>
      <c r="F322" s="111"/>
      <c r="G322" s="111"/>
      <c r="H322" s="61">
        <v>6555528.8002770003</v>
      </c>
      <c r="I322" s="61"/>
      <c r="J322" s="13">
        <v>3903428.09429606</v>
      </c>
      <c r="K322" s="13">
        <v>1793414.7810397099</v>
      </c>
      <c r="L322" s="13">
        <v>490542.54915847501</v>
      </c>
    </row>
    <row r="323" spans="2:12" s="1" customFormat="1" ht="8.85" customHeight="1" x14ac:dyDescent="0.15">
      <c r="B323" s="114">
        <v>45352</v>
      </c>
      <c r="C323" s="113">
        <v>54848</v>
      </c>
      <c r="D323" s="13">
        <v>312</v>
      </c>
      <c r="E323" s="112">
        <v>9496</v>
      </c>
      <c r="F323" s="111"/>
      <c r="G323" s="111"/>
      <c r="H323" s="61">
        <v>6225480.3423610004</v>
      </c>
      <c r="I323" s="61"/>
      <c r="J323" s="13">
        <v>3701224.6253728298</v>
      </c>
      <c r="K323" s="13">
        <v>1696606.47609973</v>
      </c>
      <c r="L323" s="13">
        <v>462287.41474537802</v>
      </c>
    </row>
    <row r="324" spans="2:12" s="1" customFormat="1" ht="8.85" customHeight="1" x14ac:dyDescent="0.15">
      <c r="B324" s="114">
        <v>45352</v>
      </c>
      <c r="C324" s="113">
        <v>54879</v>
      </c>
      <c r="D324" s="13">
        <v>313</v>
      </c>
      <c r="E324" s="112">
        <v>9527</v>
      </c>
      <c r="F324" s="111"/>
      <c r="G324" s="111"/>
      <c r="H324" s="61">
        <v>5783274.0186170004</v>
      </c>
      <c r="I324" s="61"/>
      <c r="J324" s="13">
        <v>3432488.77854094</v>
      </c>
      <c r="K324" s="13">
        <v>1569418.9651957001</v>
      </c>
      <c r="L324" s="13">
        <v>425820.40237441601</v>
      </c>
    </row>
    <row r="325" spans="2:12" s="1" customFormat="1" ht="8.85" customHeight="1" x14ac:dyDescent="0.15">
      <c r="B325" s="114">
        <v>45352</v>
      </c>
      <c r="C325" s="113">
        <v>54909</v>
      </c>
      <c r="D325" s="13">
        <v>314</v>
      </c>
      <c r="E325" s="112">
        <v>9557</v>
      </c>
      <c r="F325" s="111"/>
      <c r="G325" s="111"/>
      <c r="H325" s="61">
        <v>5459712.7219359996</v>
      </c>
      <c r="I325" s="61"/>
      <c r="J325" s="13">
        <v>3235129.78397936</v>
      </c>
      <c r="K325" s="13">
        <v>1475540.87798869</v>
      </c>
      <c r="L325" s="13">
        <v>398707.95302554802</v>
      </c>
    </row>
    <row r="326" spans="2:12" s="1" customFormat="1" ht="8.85" customHeight="1" x14ac:dyDescent="0.15">
      <c r="B326" s="114">
        <v>45352</v>
      </c>
      <c r="C326" s="113">
        <v>54940</v>
      </c>
      <c r="D326" s="13">
        <v>315</v>
      </c>
      <c r="E326" s="112">
        <v>9588</v>
      </c>
      <c r="F326" s="111"/>
      <c r="G326" s="111"/>
      <c r="H326" s="61">
        <v>5138835.6558929998</v>
      </c>
      <c r="I326" s="61"/>
      <c r="J326" s="13">
        <v>3039830.8920397498</v>
      </c>
      <c r="K326" s="13">
        <v>1382939.0967824</v>
      </c>
      <c r="L326" s="13">
        <v>372103.13350303</v>
      </c>
    </row>
    <row r="327" spans="2:12" s="1" customFormat="1" ht="8.85" customHeight="1" x14ac:dyDescent="0.15">
      <c r="B327" s="114">
        <v>45352</v>
      </c>
      <c r="C327" s="113">
        <v>54970</v>
      </c>
      <c r="D327" s="13">
        <v>316</v>
      </c>
      <c r="E327" s="112">
        <v>9618</v>
      </c>
      <c r="F327" s="111"/>
      <c r="G327" s="111"/>
      <c r="H327" s="61">
        <v>4821217.5672300002</v>
      </c>
      <c r="I327" s="61"/>
      <c r="J327" s="13">
        <v>2847265.6325490801</v>
      </c>
      <c r="K327" s="13">
        <v>1292145.3940661901</v>
      </c>
      <c r="L327" s="13">
        <v>346248.37185421202</v>
      </c>
    </row>
    <row r="328" spans="2:12" s="1" customFormat="1" ht="8.85" customHeight="1" x14ac:dyDescent="0.15">
      <c r="B328" s="114">
        <v>45352</v>
      </c>
      <c r="C328" s="113">
        <v>55001</v>
      </c>
      <c r="D328" s="13">
        <v>317</v>
      </c>
      <c r="E328" s="112">
        <v>9649</v>
      </c>
      <c r="F328" s="111"/>
      <c r="G328" s="111"/>
      <c r="H328" s="61">
        <v>4505021.370267</v>
      </c>
      <c r="I328" s="61"/>
      <c r="J328" s="13">
        <v>2656017.24343652</v>
      </c>
      <c r="K328" s="13">
        <v>1202287.6358292401</v>
      </c>
      <c r="L328" s="13">
        <v>320805.16845729097</v>
      </c>
    </row>
    <row r="329" spans="2:12" s="1" customFormat="1" ht="8.85" customHeight="1" x14ac:dyDescent="0.15">
      <c r="B329" s="114">
        <v>45352</v>
      </c>
      <c r="C329" s="113">
        <v>55032</v>
      </c>
      <c r="D329" s="13">
        <v>318</v>
      </c>
      <c r="E329" s="112">
        <v>9680</v>
      </c>
      <c r="F329" s="111"/>
      <c r="G329" s="111"/>
      <c r="H329" s="61">
        <v>4190564.6532089999</v>
      </c>
      <c r="I329" s="61"/>
      <c r="J329" s="13">
        <v>2466433.2091342099</v>
      </c>
      <c r="K329" s="13">
        <v>1113630.05380046</v>
      </c>
      <c r="L329" s="13">
        <v>295890.170463652</v>
      </c>
    </row>
    <row r="330" spans="2:12" s="1" customFormat="1" ht="8.85" customHeight="1" x14ac:dyDescent="0.15">
      <c r="B330" s="114">
        <v>45352</v>
      </c>
      <c r="C330" s="113">
        <v>55062</v>
      </c>
      <c r="D330" s="13">
        <v>319</v>
      </c>
      <c r="E330" s="112">
        <v>9710</v>
      </c>
      <c r="F330" s="111"/>
      <c r="G330" s="111"/>
      <c r="H330" s="61">
        <v>3877999.8625710001</v>
      </c>
      <c r="I330" s="61"/>
      <c r="J330" s="13">
        <v>2278721.0465760301</v>
      </c>
      <c r="K330" s="13">
        <v>1026342.9758343</v>
      </c>
      <c r="L330" s="13">
        <v>271580.25581566599</v>
      </c>
    </row>
    <row r="331" spans="2:12" s="1" customFormat="1" ht="8.85" customHeight="1" x14ac:dyDescent="0.15">
      <c r="B331" s="114">
        <v>45352</v>
      </c>
      <c r="C331" s="113">
        <v>55093</v>
      </c>
      <c r="D331" s="13">
        <v>320</v>
      </c>
      <c r="E331" s="112">
        <v>9741</v>
      </c>
      <c r="F331" s="111"/>
      <c r="G331" s="111"/>
      <c r="H331" s="61">
        <v>3566905.6667980002</v>
      </c>
      <c r="I331" s="61"/>
      <c r="J331" s="13">
        <v>2092366.59127322</v>
      </c>
      <c r="K331" s="13">
        <v>940011.61695846904</v>
      </c>
      <c r="L331" s="13">
        <v>247682.61201527499</v>
      </c>
    </row>
    <row r="332" spans="2:12" s="1" customFormat="1" ht="8.85" customHeight="1" x14ac:dyDescent="0.15">
      <c r="B332" s="114">
        <v>45352</v>
      </c>
      <c r="C332" s="113">
        <v>55123</v>
      </c>
      <c r="D332" s="13">
        <v>321</v>
      </c>
      <c r="E332" s="112">
        <v>9771</v>
      </c>
      <c r="F332" s="111"/>
      <c r="G332" s="111"/>
      <c r="H332" s="61">
        <v>3256332.1906849998</v>
      </c>
      <c r="I332" s="61"/>
      <c r="J332" s="13">
        <v>1907047.08590431</v>
      </c>
      <c r="K332" s="13">
        <v>854646.71397706005</v>
      </c>
      <c r="L332" s="13">
        <v>224266.81165662201</v>
      </c>
    </row>
    <row r="333" spans="2:12" s="1" customFormat="1" ht="8.85" customHeight="1" x14ac:dyDescent="0.15">
      <c r="B333" s="114">
        <v>45352</v>
      </c>
      <c r="C333" s="113">
        <v>55154</v>
      </c>
      <c r="D333" s="13">
        <v>322</v>
      </c>
      <c r="E333" s="112">
        <v>9802</v>
      </c>
      <c r="F333" s="111"/>
      <c r="G333" s="111"/>
      <c r="H333" s="61">
        <v>2949196.0212889998</v>
      </c>
      <c r="I333" s="61"/>
      <c r="J333" s="13">
        <v>1724245.62223267</v>
      </c>
      <c r="K333" s="13">
        <v>770758.700654182</v>
      </c>
      <c r="L333" s="13">
        <v>201397.20411535801</v>
      </c>
    </row>
    <row r="334" spans="2:12" s="1" customFormat="1" ht="8.85" customHeight="1" x14ac:dyDescent="0.15">
      <c r="B334" s="114">
        <v>45352</v>
      </c>
      <c r="C334" s="113">
        <v>55185</v>
      </c>
      <c r="D334" s="13">
        <v>323</v>
      </c>
      <c r="E334" s="112">
        <v>9833</v>
      </c>
      <c r="F334" s="111"/>
      <c r="G334" s="111"/>
      <c r="H334" s="61">
        <v>2644097.1169099999</v>
      </c>
      <c r="I334" s="61"/>
      <c r="J334" s="13">
        <v>1543247.8277990499</v>
      </c>
      <c r="K334" s="13">
        <v>688096.06006000505</v>
      </c>
      <c r="L334" s="13">
        <v>179036.134244199</v>
      </c>
    </row>
    <row r="335" spans="2:12" s="1" customFormat="1" ht="8.85" customHeight="1" x14ac:dyDescent="0.15">
      <c r="B335" s="114">
        <v>45352</v>
      </c>
      <c r="C335" s="113">
        <v>55213</v>
      </c>
      <c r="D335" s="13">
        <v>324</v>
      </c>
      <c r="E335" s="112">
        <v>9861</v>
      </c>
      <c r="F335" s="111"/>
      <c r="G335" s="111"/>
      <c r="H335" s="61">
        <v>2343855.1241350002</v>
      </c>
      <c r="I335" s="61"/>
      <c r="J335" s="13">
        <v>1365913.37853765</v>
      </c>
      <c r="K335" s="13">
        <v>607627.85089004994</v>
      </c>
      <c r="L335" s="13">
        <v>157494.10535815801</v>
      </c>
    </row>
    <row r="336" spans="2:12" s="1" customFormat="1" ht="8.85" customHeight="1" x14ac:dyDescent="0.15">
      <c r="B336" s="114">
        <v>45352</v>
      </c>
      <c r="C336" s="113">
        <v>55244</v>
      </c>
      <c r="D336" s="13">
        <v>325</v>
      </c>
      <c r="E336" s="112">
        <v>9892</v>
      </c>
      <c r="F336" s="111"/>
      <c r="G336" s="111"/>
      <c r="H336" s="61">
        <v>2054222.511653</v>
      </c>
      <c r="I336" s="61"/>
      <c r="J336" s="13">
        <v>1195095.6290839999</v>
      </c>
      <c r="K336" s="13">
        <v>530287.34597106802</v>
      </c>
      <c r="L336" s="13">
        <v>136865.666131493</v>
      </c>
    </row>
    <row r="337" spans="2:12" s="1" customFormat="1" ht="8.85" customHeight="1" x14ac:dyDescent="0.15">
      <c r="B337" s="114">
        <v>45352</v>
      </c>
      <c r="C337" s="113">
        <v>55274</v>
      </c>
      <c r="D337" s="13">
        <v>326</v>
      </c>
      <c r="E337" s="112">
        <v>9922</v>
      </c>
      <c r="F337" s="111"/>
      <c r="G337" s="111"/>
      <c r="H337" s="61">
        <v>1777223.257833</v>
      </c>
      <c r="I337" s="61"/>
      <c r="J337" s="13">
        <v>1032247.22070538</v>
      </c>
      <c r="K337" s="13">
        <v>456900.98609025503</v>
      </c>
      <c r="L337" s="13">
        <v>117441.45697424099</v>
      </c>
    </row>
    <row r="338" spans="2:12" s="1" customFormat="1" ht="8.85" customHeight="1" x14ac:dyDescent="0.15">
      <c r="B338" s="114">
        <v>45352</v>
      </c>
      <c r="C338" s="113">
        <v>55305</v>
      </c>
      <c r="D338" s="13">
        <v>327</v>
      </c>
      <c r="E338" s="112">
        <v>9953</v>
      </c>
      <c r="F338" s="111"/>
      <c r="G338" s="111"/>
      <c r="H338" s="61">
        <v>1531428.2678499999</v>
      </c>
      <c r="I338" s="61"/>
      <c r="J338" s="13">
        <v>887975.88661694096</v>
      </c>
      <c r="K338" s="13">
        <v>392042.94099782303</v>
      </c>
      <c r="L338" s="13">
        <v>100343.58038776599</v>
      </c>
    </row>
    <row r="339" spans="2:12" s="1" customFormat="1" ht="8.85" customHeight="1" x14ac:dyDescent="0.15">
      <c r="B339" s="114">
        <v>45352</v>
      </c>
      <c r="C339" s="113">
        <v>55335</v>
      </c>
      <c r="D339" s="13">
        <v>328</v>
      </c>
      <c r="E339" s="112">
        <v>9983</v>
      </c>
      <c r="F339" s="111"/>
      <c r="G339" s="111"/>
      <c r="H339" s="61">
        <v>1310156.897319</v>
      </c>
      <c r="I339" s="61"/>
      <c r="J339" s="13">
        <v>758428.04020086501</v>
      </c>
      <c r="K339" s="13">
        <v>334023.18625254399</v>
      </c>
      <c r="L339" s="13">
        <v>85142.942001193107</v>
      </c>
    </row>
    <row r="340" spans="2:12" s="1" customFormat="1" ht="8.85" customHeight="1" x14ac:dyDescent="0.15">
      <c r="B340" s="114">
        <v>45352</v>
      </c>
      <c r="C340" s="113">
        <v>55366</v>
      </c>
      <c r="D340" s="13">
        <v>329</v>
      </c>
      <c r="E340" s="112">
        <v>10014</v>
      </c>
      <c r="F340" s="111"/>
      <c r="G340" s="111"/>
      <c r="H340" s="61">
        <v>1118351.0665259999</v>
      </c>
      <c r="I340" s="61"/>
      <c r="J340" s="13">
        <v>646296.80490117206</v>
      </c>
      <c r="K340" s="13">
        <v>283914.99805047002</v>
      </c>
      <c r="L340" s="13">
        <v>72063.772388531594</v>
      </c>
    </row>
    <row r="341" spans="2:12" s="1" customFormat="1" ht="8.85" customHeight="1" x14ac:dyDescent="0.15">
      <c r="B341" s="114">
        <v>45352</v>
      </c>
      <c r="C341" s="113">
        <v>55397</v>
      </c>
      <c r="D341" s="13">
        <v>330</v>
      </c>
      <c r="E341" s="112">
        <v>10045</v>
      </c>
      <c r="F341" s="111"/>
      <c r="G341" s="111"/>
      <c r="H341" s="61">
        <v>954702.50762299995</v>
      </c>
      <c r="I341" s="61"/>
      <c r="J341" s="13">
        <v>550788.28568453703</v>
      </c>
      <c r="K341" s="13">
        <v>241343.22626904401</v>
      </c>
      <c r="L341" s="13">
        <v>60998.673576947403</v>
      </c>
    </row>
    <row r="342" spans="2:12" s="1" customFormat="1" ht="8.85" customHeight="1" x14ac:dyDescent="0.15">
      <c r="B342" s="114">
        <v>45352</v>
      </c>
      <c r="C342" s="113">
        <v>55427</v>
      </c>
      <c r="D342" s="13">
        <v>331</v>
      </c>
      <c r="E342" s="112">
        <v>10075</v>
      </c>
      <c r="F342" s="111"/>
      <c r="G342" s="111"/>
      <c r="H342" s="61">
        <v>818475.96098900004</v>
      </c>
      <c r="I342" s="61"/>
      <c r="J342" s="13">
        <v>471421.21255147998</v>
      </c>
      <c r="K342" s="13">
        <v>206057.917788074</v>
      </c>
      <c r="L342" s="13">
        <v>51866.944904012598</v>
      </c>
    </row>
    <row r="343" spans="2:12" s="1" customFormat="1" ht="8.85" customHeight="1" x14ac:dyDescent="0.15">
      <c r="B343" s="114">
        <v>45352</v>
      </c>
      <c r="C343" s="113">
        <v>55458</v>
      </c>
      <c r="D343" s="13">
        <v>332</v>
      </c>
      <c r="E343" s="112">
        <v>10106</v>
      </c>
      <c r="F343" s="111"/>
      <c r="G343" s="111"/>
      <c r="H343" s="61">
        <v>703920.21088899998</v>
      </c>
      <c r="I343" s="61"/>
      <c r="J343" s="13">
        <v>404752.37514397397</v>
      </c>
      <c r="K343" s="13">
        <v>176467.07419766701</v>
      </c>
      <c r="L343" s="13">
        <v>44230.481326349902</v>
      </c>
    </row>
    <row r="344" spans="2:12" s="1" customFormat="1" ht="8.85" customHeight="1" x14ac:dyDescent="0.15">
      <c r="B344" s="114">
        <v>45352</v>
      </c>
      <c r="C344" s="113">
        <v>55488</v>
      </c>
      <c r="D344" s="13">
        <v>333</v>
      </c>
      <c r="E344" s="112">
        <v>10136</v>
      </c>
      <c r="F344" s="111"/>
      <c r="G344" s="111"/>
      <c r="H344" s="61">
        <v>606846.07471099996</v>
      </c>
      <c r="I344" s="61"/>
      <c r="J344" s="13">
        <v>348362.24335591297</v>
      </c>
      <c r="K344" s="13">
        <v>151507.846474027</v>
      </c>
      <c r="L344" s="13">
        <v>37818.925787330998</v>
      </c>
    </row>
    <row r="345" spans="2:12" s="1" customFormat="1" ht="8.85" customHeight="1" x14ac:dyDescent="0.15">
      <c r="B345" s="114">
        <v>45352</v>
      </c>
      <c r="C345" s="113">
        <v>55519</v>
      </c>
      <c r="D345" s="13">
        <v>334</v>
      </c>
      <c r="E345" s="112">
        <v>10167</v>
      </c>
      <c r="F345" s="111"/>
      <c r="G345" s="111"/>
      <c r="H345" s="61">
        <v>520778.97189500002</v>
      </c>
      <c r="I345" s="61"/>
      <c r="J345" s="13">
        <v>298448.05330428202</v>
      </c>
      <c r="K345" s="13">
        <v>129469.32682760801</v>
      </c>
      <c r="L345" s="13">
        <v>32180.8546080411</v>
      </c>
    </row>
    <row r="346" spans="2:12" s="1" customFormat="1" ht="8.85" customHeight="1" x14ac:dyDescent="0.15">
      <c r="B346" s="114">
        <v>45352</v>
      </c>
      <c r="C346" s="113">
        <v>55550</v>
      </c>
      <c r="D346" s="13">
        <v>335</v>
      </c>
      <c r="E346" s="112">
        <v>10198</v>
      </c>
      <c r="F346" s="111"/>
      <c r="G346" s="111"/>
      <c r="H346" s="61">
        <v>449903.71192199999</v>
      </c>
      <c r="I346" s="61"/>
      <c r="J346" s="13">
        <v>257393.55365469499</v>
      </c>
      <c r="K346" s="13">
        <v>111375.559375424</v>
      </c>
      <c r="L346" s="13">
        <v>27566.218940518102</v>
      </c>
    </row>
    <row r="347" spans="2:12" s="1" customFormat="1" ht="8.85" customHeight="1" x14ac:dyDescent="0.15">
      <c r="B347" s="114">
        <v>45352</v>
      </c>
      <c r="C347" s="113">
        <v>55579</v>
      </c>
      <c r="D347" s="13">
        <v>336</v>
      </c>
      <c r="E347" s="112">
        <v>10227</v>
      </c>
      <c r="F347" s="111"/>
      <c r="G347" s="111"/>
      <c r="H347" s="61">
        <v>389962.39604199998</v>
      </c>
      <c r="I347" s="61"/>
      <c r="J347" s="13">
        <v>222746.63988497201</v>
      </c>
      <c r="K347" s="13">
        <v>96154.327665811405</v>
      </c>
      <c r="L347" s="13">
        <v>23704.548391574299</v>
      </c>
    </row>
    <row r="348" spans="2:12" s="1" customFormat="1" ht="8.85" customHeight="1" x14ac:dyDescent="0.15">
      <c r="B348" s="114">
        <v>45352</v>
      </c>
      <c r="C348" s="113">
        <v>55610</v>
      </c>
      <c r="D348" s="13">
        <v>337</v>
      </c>
      <c r="E348" s="112">
        <v>10258</v>
      </c>
      <c r="F348" s="111"/>
      <c r="G348" s="111"/>
      <c r="H348" s="61">
        <v>338120.97417900001</v>
      </c>
      <c r="I348" s="61"/>
      <c r="J348" s="13">
        <v>192807.23294199299</v>
      </c>
      <c r="K348" s="13">
        <v>83018.539513567302</v>
      </c>
      <c r="L348" s="13">
        <v>20379.548523483601</v>
      </c>
    </row>
    <row r="349" spans="2:12" s="1" customFormat="1" ht="8.85" customHeight="1" x14ac:dyDescent="0.15">
      <c r="B349" s="114">
        <v>45352</v>
      </c>
      <c r="C349" s="113">
        <v>55640</v>
      </c>
      <c r="D349" s="13">
        <v>338</v>
      </c>
      <c r="E349" s="112">
        <v>10288</v>
      </c>
      <c r="F349" s="111"/>
      <c r="G349" s="111"/>
      <c r="H349" s="61">
        <v>293674.92313000001</v>
      </c>
      <c r="I349" s="61"/>
      <c r="J349" s="13">
        <v>167187.81981841801</v>
      </c>
      <c r="K349" s="13">
        <v>71810.205362741704</v>
      </c>
      <c r="L349" s="13">
        <v>17555.844359728999</v>
      </c>
    </row>
    <row r="350" spans="2:12" s="1" customFormat="1" ht="8.85" customHeight="1" x14ac:dyDescent="0.15">
      <c r="B350" s="114">
        <v>45352</v>
      </c>
      <c r="C350" s="113">
        <v>55671</v>
      </c>
      <c r="D350" s="13">
        <v>339</v>
      </c>
      <c r="E350" s="112">
        <v>10319</v>
      </c>
      <c r="F350" s="111"/>
      <c r="G350" s="111"/>
      <c r="H350" s="61">
        <v>252040.25172</v>
      </c>
      <c r="I350" s="61"/>
      <c r="J350" s="13">
        <v>143242.025825094</v>
      </c>
      <c r="K350" s="13">
        <v>61368.581029085399</v>
      </c>
      <c r="L350" s="13">
        <v>14939.5753972163</v>
      </c>
    </row>
    <row r="351" spans="2:12" s="1" customFormat="1" ht="8.85" customHeight="1" x14ac:dyDescent="0.15">
      <c r="B351" s="114">
        <v>45352</v>
      </c>
      <c r="C351" s="113">
        <v>55701</v>
      </c>
      <c r="D351" s="13">
        <v>340</v>
      </c>
      <c r="E351" s="112">
        <v>10349</v>
      </c>
      <c r="F351" s="111"/>
      <c r="G351" s="111"/>
      <c r="H351" s="61">
        <v>213895.09534199999</v>
      </c>
      <c r="I351" s="61"/>
      <c r="J351" s="13">
        <v>121363.456352668</v>
      </c>
      <c r="K351" s="13">
        <v>51867.262956748396</v>
      </c>
      <c r="L351" s="13">
        <v>12574.814497285101</v>
      </c>
    </row>
    <row r="352" spans="2:12" s="1" customFormat="1" ht="8.85" customHeight="1" x14ac:dyDescent="0.15">
      <c r="B352" s="114">
        <v>45352</v>
      </c>
      <c r="C352" s="113">
        <v>55732</v>
      </c>
      <c r="D352" s="13">
        <v>341</v>
      </c>
      <c r="E352" s="112">
        <v>10380</v>
      </c>
      <c r="F352" s="111"/>
      <c r="G352" s="111"/>
      <c r="H352" s="61">
        <v>178133.74213200001</v>
      </c>
      <c r="I352" s="61"/>
      <c r="J352" s="13">
        <v>100901.14176879999</v>
      </c>
      <c r="K352" s="13">
        <v>43012.587383354003</v>
      </c>
      <c r="L352" s="13">
        <v>10383.898725438001</v>
      </c>
    </row>
    <row r="353" spans="2:12" s="1" customFormat="1" ht="8.85" customHeight="1" x14ac:dyDescent="0.15">
      <c r="B353" s="114">
        <v>45352</v>
      </c>
      <c r="C353" s="113">
        <v>55763</v>
      </c>
      <c r="D353" s="13">
        <v>342</v>
      </c>
      <c r="E353" s="112">
        <v>10411</v>
      </c>
      <c r="F353" s="111"/>
      <c r="G353" s="111"/>
      <c r="H353" s="61">
        <v>148853.889364</v>
      </c>
      <c r="I353" s="61"/>
      <c r="J353" s="13">
        <v>84173.009471221099</v>
      </c>
      <c r="K353" s="13">
        <v>35790.390356468502</v>
      </c>
      <c r="L353" s="13">
        <v>8603.7529323311392</v>
      </c>
    </row>
    <row r="354" spans="2:12" s="1" customFormat="1" ht="8.85" customHeight="1" x14ac:dyDescent="0.15">
      <c r="B354" s="114">
        <v>45352</v>
      </c>
      <c r="C354" s="113">
        <v>55793</v>
      </c>
      <c r="D354" s="13">
        <v>343</v>
      </c>
      <c r="E354" s="112">
        <v>10441</v>
      </c>
      <c r="F354" s="111"/>
      <c r="G354" s="111"/>
      <c r="H354" s="61">
        <v>123733.95152</v>
      </c>
      <c r="I354" s="61"/>
      <c r="J354" s="13">
        <v>69853.490346622493</v>
      </c>
      <c r="K354" s="13">
        <v>29628.622370496701</v>
      </c>
      <c r="L354" s="13">
        <v>7093.3115895854799</v>
      </c>
    </row>
    <row r="355" spans="2:12" s="1" customFormat="1" ht="8.85" customHeight="1" x14ac:dyDescent="0.15">
      <c r="B355" s="114">
        <v>45352</v>
      </c>
      <c r="C355" s="113">
        <v>55824</v>
      </c>
      <c r="D355" s="13">
        <v>344</v>
      </c>
      <c r="E355" s="112">
        <v>10472</v>
      </c>
      <c r="F355" s="111"/>
      <c r="G355" s="111"/>
      <c r="H355" s="61">
        <v>101006.355167</v>
      </c>
      <c r="I355" s="61"/>
      <c r="J355" s="13">
        <v>56926.005114667001</v>
      </c>
      <c r="K355" s="13">
        <v>24083.973898571701</v>
      </c>
      <c r="L355" s="13">
        <v>5741.4600372222203</v>
      </c>
    </row>
    <row r="356" spans="2:12" s="1" customFormat="1" ht="8.85" customHeight="1" x14ac:dyDescent="0.15">
      <c r="B356" s="114">
        <v>45352</v>
      </c>
      <c r="C356" s="113">
        <v>55854</v>
      </c>
      <c r="D356" s="13">
        <v>345</v>
      </c>
      <c r="E356" s="112">
        <v>10502</v>
      </c>
      <c r="F356" s="111"/>
      <c r="G356" s="111"/>
      <c r="H356" s="61">
        <v>79836.11636</v>
      </c>
      <c r="I356" s="61"/>
      <c r="J356" s="13">
        <v>44920.850524471898</v>
      </c>
      <c r="K356" s="13">
        <v>18958.116084584701</v>
      </c>
      <c r="L356" s="13">
        <v>4500.9631790366302</v>
      </c>
    </row>
    <row r="357" spans="2:12" s="1" customFormat="1" ht="8.85" customHeight="1" x14ac:dyDescent="0.15">
      <c r="B357" s="114">
        <v>45352</v>
      </c>
      <c r="C357" s="113">
        <v>55885</v>
      </c>
      <c r="D357" s="13">
        <v>346</v>
      </c>
      <c r="E357" s="112">
        <v>10533</v>
      </c>
      <c r="F357" s="111"/>
      <c r="G357" s="111"/>
      <c r="H357" s="61">
        <v>64429.938782999998</v>
      </c>
      <c r="I357" s="61"/>
      <c r="J357" s="13">
        <v>36190.873540868299</v>
      </c>
      <c r="K357" s="13">
        <v>15234.926607069399</v>
      </c>
      <c r="L357" s="13">
        <v>3601.69777744465</v>
      </c>
    </row>
    <row r="358" spans="2:12" s="1" customFormat="1" ht="8.85" customHeight="1" x14ac:dyDescent="0.15">
      <c r="B358" s="114">
        <v>45352</v>
      </c>
      <c r="C358" s="113">
        <v>55916</v>
      </c>
      <c r="D358" s="13">
        <v>347</v>
      </c>
      <c r="E358" s="112">
        <v>10564</v>
      </c>
      <c r="F358" s="111"/>
      <c r="G358" s="111"/>
      <c r="H358" s="61">
        <v>51215.769473</v>
      </c>
      <c r="I358" s="61"/>
      <c r="J358" s="13">
        <v>28719.5630542818</v>
      </c>
      <c r="K358" s="13">
        <v>12059.053491798401</v>
      </c>
      <c r="L358" s="13">
        <v>2838.8127209423201</v>
      </c>
    </row>
    <row r="359" spans="2:12" s="1" customFormat="1" ht="8.85" customHeight="1" x14ac:dyDescent="0.15">
      <c r="B359" s="114">
        <v>45352</v>
      </c>
      <c r="C359" s="113">
        <v>55944</v>
      </c>
      <c r="D359" s="13">
        <v>348</v>
      </c>
      <c r="E359" s="112">
        <v>10592</v>
      </c>
      <c r="F359" s="111"/>
      <c r="G359" s="111"/>
      <c r="H359" s="61">
        <v>40559.300000000003</v>
      </c>
      <c r="I359" s="61"/>
      <c r="J359" s="13">
        <v>22709.036075165899</v>
      </c>
      <c r="K359" s="13">
        <v>9513.3880037568306</v>
      </c>
      <c r="L359" s="13">
        <v>2230.97006041126</v>
      </c>
    </row>
    <row r="360" spans="2:12" s="1" customFormat="1" ht="8.85" customHeight="1" x14ac:dyDescent="0.15">
      <c r="B360" s="114">
        <v>45352</v>
      </c>
      <c r="C360" s="113">
        <v>55975</v>
      </c>
      <c r="D360" s="13">
        <v>349</v>
      </c>
      <c r="E360" s="112">
        <v>10623</v>
      </c>
      <c r="F360" s="111"/>
      <c r="G360" s="111"/>
      <c r="H360" s="61">
        <v>31100.62</v>
      </c>
      <c r="I360" s="61"/>
      <c r="J360" s="13">
        <v>17383.614205936599</v>
      </c>
      <c r="K360" s="13">
        <v>7263.91372959821</v>
      </c>
      <c r="L360" s="13">
        <v>1696.23425515448</v>
      </c>
    </row>
    <row r="361" spans="2:12" s="1" customFormat="1" ht="8.85" customHeight="1" x14ac:dyDescent="0.15">
      <c r="B361" s="114">
        <v>45352</v>
      </c>
      <c r="C361" s="113">
        <v>56005</v>
      </c>
      <c r="D361" s="13">
        <v>350</v>
      </c>
      <c r="E361" s="112">
        <v>10653</v>
      </c>
      <c r="F361" s="111"/>
      <c r="G361" s="111"/>
      <c r="H361" s="61">
        <v>21744.39</v>
      </c>
      <c r="I361" s="61"/>
      <c r="J361" s="13">
        <v>12134.0231008753</v>
      </c>
      <c r="K361" s="13">
        <v>5057.8411701730602</v>
      </c>
      <c r="L361" s="13">
        <v>1176.2412953928999</v>
      </c>
    </row>
    <row r="362" spans="2:12" s="1" customFormat="1" ht="8.85" customHeight="1" x14ac:dyDescent="0.15">
      <c r="B362" s="114">
        <v>45352</v>
      </c>
      <c r="C362" s="113">
        <v>56036</v>
      </c>
      <c r="D362" s="13">
        <v>351</v>
      </c>
      <c r="E362" s="112">
        <v>10684</v>
      </c>
      <c r="F362" s="111"/>
      <c r="G362" s="111"/>
      <c r="H362" s="61">
        <v>13749.71</v>
      </c>
      <c r="I362" s="61"/>
      <c r="J362" s="13">
        <v>7659.7378437930001</v>
      </c>
      <c r="K362" s="13">
        <v>3184.6988328872699</v>
      </c>
      <c r="L362" s="13">
        <v>737.490148983322</v>
      </c>
    </row>
    <row r="363" spans="2:12" s="1" customFormat="1" ht="8.85" customHeight="1" x14ac:dyDescent="0.15">
      <c r="B363" s="114">
        <v>45352</v>
      </c>
      <c r="C363" s="113">
        <v>56066</v>
      </c>
      <c r="D363" s="13">
        <v>352</v>
      </c>
      <c r="E363" s="112">
        <v>10714</v>
      </c>
      <c r="F363" s="111"/>
      <c r="G363" s="111"/>
      <c r="H363" s="61">
        <v>8358.4</v>
      </c>
      <c r="I363" s="61"/>
      <c r="J363" s="13">
        <v>4648.6845723337701</v>
      </c>
      <c r="K363" s="13">
        <v>1928.03231613558</v>
      </c>
      <c r="L363" s="13">
        <v>444.649949428382</v>
      </c>
    </row>
    <row r="364" spans="2:12" s="1" customFormat="1" ht="8.85" customHeight="1" x14ac:dyDescent="0.15">
      <c r="B364" s="114">
        <v>45352</v>
      </c>
      <c r="C364" s="113">
        <v>56097</v>
      </c>
      <c r="D364" s="13">
        <v>353</v>
      </c>
      <c r="E364" s="112">
        <v>10745</v>
      </c>
      <c r="F364" s="111"/>
      <c r="G364" s="111"/>
      <c r="H364" s="61">
        <v>3930.61</v>
      </c>
      <c r="I364" s="61"/>
      <c r="J364" s="13">
        <v>0</v>
      </c>
      <c r="K364" s="13">
        <v>0</v>
      </c>
      <c r="L364" s="13">
        <v>0</v>
      </c>
    </row>
    <row r="365" spans="2:12" s="1" customFormat="1" ht="8.85" customHeight="1" x14ac:dyDescent="0.15">
      <c r="B365" s="114">
        <v>45352</v>
      </c>
      <c r="C365" s="113">
        <v>56128</v>
      </c>
      <c r="D365" s="13">
        <v>354</v>
      </c>
      <c r="E365" s="112">
        <v>10776</v>
      </c>
      <c r="F365" s="111"/>
      <c r="G365" s="111"/>
      <c r="H365" s="61">
        <v>986.08</v>
      </c>
      <c r="I365" s="61"/>
      <c r="J365" s="13">
        <v>0</v>
      </c>
      <c r="K365" s="13">
        <v>0</v>
      </c>
      <c r="L365" s="13">
        <v>0</v>
      </c>
    </row>
    <row r="366" spans="2:12" s="1" customFormat="1" ht="8.85" customHeight="1" x14ac:dyDescent="0.15">
      <c r="B366" s="114">
        <v>45352</v>
      </c>
      <c r="C366" s="113">
        <v>56158</v>
      </c>
      <c r="D366" s="13">
        <v>355</v>
      </c>
      <c r="E366" s="112">
        <v>10806</v>
      </c>
      <c r="F366" s="111"/>
      <c r="G366" s="111"/>
      <c r="H366" s="61">
        <v>0</v>
      </c>
      <c r="I366" s="61"/>
      <c r="J366" s="13">
        <v>0</v>
      </c>
      <c r="K366" s="13">
        <v>0</v>
      </c>
      <c r="L366" s="13">
        <v>0</v>
      </c>
    </row>
    <row r="367" spans="2:12" s="1" customFormat="1" ht="8.85" customHeight="1" x14ac:dyDescent="0.15">
      <c r="B367" s="114">
        <v>45352</v>
      </c>
      <c r="C367" s="113">
        <v>56189</v>
      </c>
      <c r="D367" s="13">
        <v>356</v>
      </c>
      <c r="E367" s="112">
        <v>10837</v>
      </c>
      <c r="F367" s="111"/>
      <c r="G367" s="111"/>
      <c r="H367" s="61">
        <v>0</v>
      </c>
      <c r="I367" s="61"/>
      <c r="J367" s="13">
        <v>0</v>
      </c>
      <c r="K367" s="13">
        <v>0</v>
      </c>
      <c r="L367" s="13">
        <v>0</v>
      </c>
    </row>
    <row r="368" spans="2:12" s="1" customFormat="1" ht="8.85" customHeight="1" x14ac:dyDescent="0.15">
      <c r="B368" s="114">
        <v>45352</v>
      </c>
      <c r="C368" s="113">
        <v>56219</v>
      </c>
      <c r="D368" s="13">
        <v>357</v>
      </c>
      <c r="E368" s="112">
        <v>10867</v>
      </c>
      <c r="F368" s="111"/>
      <c r="G368" s="111"/>
      <c r="H368" s="61">
        <v>0</v>
      </c>
      <c r="I368" s="61"/>
      <c r="J368" s="13">
        <v>0</v>
      </c>
      <c r="K368" s="13">
        <v>0</v>
      </c>
      <c r="L368" s="13">
        <v>0</v>
      </c>
    </row>
    <row r="369" spans="2:12" s="1" customFormat="1" ht="8.85" customHeight="1" x14ac:dyDescent="0.15">
      <c r="B369" s="114">
        <v>45352</v>
      </c>
      <c r="C369" s="113">
        <v>56250</v>
      </c>
      <c r="D369" s="13">
        <v>358</v>
      </c>
      <c r="E369" s="112">
        <v>10898</v>
      </c>
      <c r="F369" s="111"/>
      <c r="G369" s="111"/>
      <c r="H369" s="61">
        <v>0</v>
      </c>
      <c r="I369" s="61"/>
      <c r="J369" s="13">
        <v>0</v>
      </c>
      <c r="K369" s="13">
        <v>0</v>
      </c>
      <c r="L369" s="13">
        <v>0</v>
      </c>
    </row>
    <row r="370" spans="2:12" s="1" customFormat="1" ht="8.85" customHeight="1" x14ac:dyDescent="0.15">
      <c r="B370" s="114">
        <v>45352</v>
      </c>
      <c r="C370" s="113">
        <v>56281</v>
      </c>
      <c r="D370" s="13">
        <v>359</v>
      </c>
      <c r="E370" s="112">
        <v>10929</v>
      </c>
      <c r="F370" s="111"/>
      <c r="G370" s="111"/>
      <c r="H370" s="61">
        <v>0</v>
      </c>
      <c r="I370" s="61"/>
      <c r="J370" s="13">
        <v>0</v>
      </c>
      <c r="K370" s="13">
        <v>0</v>
      </c>
      <c r="L370" s="13">
        <v>0</v>
      </c>
    </row>
    <row r="371" spans="2:12" s="1" customFormat="1" ht="8.85" customHeight="1" x14ac:dyDescent="0.15">
      <c r="B371" s="114">
        <v>45352</v>
      </c>
      <c r="C371" s="113">
        <v>56309</v>
      </c>
      <c r="D371" s="13">
        <v>360</v>
      </c>
      <c r="E371" s="112">
        <v>10957</v>
      </c>
      <c r="F371" s="111"/>
      <c r="G371" s="111"/>
      <c r="H371" s="61">
        <v>0</v>
      </c>
      <c r="I371" s="61"/>
      <c r="J371" s="13">
        <v>0</v>
      </c>
      <c r="K371" s="13">
        <v>0</v>
      </c>
      <c r="L371" s="13">
        <v>0</v>
      </c>
    </row>
    <row r="372" spans="2:12" s="1" customFormat="1" ht="8.85" customHeight="1" x14ac:dyDescent="0.15">
      <c r="B372" s="114">
        <v>45352</v>
      </c>
      <c r="C372" s="113">
        <v>56340</v>
      </c>
      <c r="D372" s="13">
        <v>361</v>
      </c>
      <c r="E372" s="112">
        <v>10988</v>
      </c>
      <c r="F372" s="111"/>
      <c r="G372" s="111"/>
      <c r="H372" s="61">
        <v>0</v>
      </c>
      <c r="I372" s="61"/>
      <c r="J372" s="13">
        <v>0</v>
      </c>
      <c r="K372" s="13">
        <v>0</v>
      </c>
      <c r="L372" s="13">
        <v>0</v>
      </c>
    </row>
    <row r="373" spans="2:12" s="1" customFormat="1" ht="8.85" customHeight="1" x14ac:dyDescent="0.15">
      <c r="B373" s="114">
        <v>45352</v>
      </c>
      <c r="C373" s="113">
        <v>56370</v>
      </c>
      <c r="D373" s="13">
        <v>362</v>
      </c>
      <c r="E373" s="112">
        <v>11018</v>
      </c>
      <c r="F373" s="111"/>
      <c r="G373" s="111"/>
      <c r="H373" s="61">
        <v>0</v>
      </c>
      <c r="I373" s="61"/>
      <c r="J373" s="13">
        <v>0</v>
      </c>
      <c r="K373" s="13">
        <v>0</v>
      </c>
      <c r="L373" s="13">
        <v>0</v>
      </c>
    </row>
    <row r="374" spans="2:12" s="1" customFormat="1" ht="8.85" customHeight="1" x14ac:dyDescent="0.15">
      <c r="B374" s="114">
        <v>45352</v>
      </c>
      <c r="C374" s="113">
        <v>56401</v>
      </c>
      <c r="D374" s="13">
        <v>363</v>
      </c>
      <c r="E374" s="112">
        <v>11049</v>
      </c>
      <c r="F374" s="111"/>
      <c r="G374" s="111"/>
      <c r="H374" s="61">
        <v>0</v>
      </c>
      <c r="I374" s="61"/>
      <c r="J374" s="13">
        <v>0</v>
      </c>
      <c r="K374" s="13">
        <v>0</v>
      </c>
      <c r="L374" s="13">
        <v>0</v>
      </c>
    </row>
    <row r="375" spans="2:12" s="1" customFormat="1" ht="8.85" customHeight="1" x14ac:dyDescent="0.15">
      <c r="B375" s="114">
        <v>45352</v>
      </c>
      <c r="C375" s="113">
        <v>56431</v>
      </c>
      <c r="D375" s="13">
        <v>364</v>
      </c>
      <c r="E375" s="112">
        <v>11079</v>
      </c>
      <c r="F375" s="111"/>
      <c r="G375" s="111"/>
      <c r="H375" s="61">
        <v>0</v>
      </c>
      <c r="I375" s="61"/>
      <c r="J375" s="13">
        <v>0</v>
      </c>
      <c r="K375" s="13">
        <v>0</v>
      </c>
      <c r="L375" s="13">
        <v>0</v>
      </c>
    </row>
    <row r="376" spans="2:12" s="1" customFormat="1" ht="8.85" customHeight="1" x14ac:dyDescent="0.15">
      <c r="B376" s="114">
        <v>45352</v>
      </c>
      <c r="C376" s="113">
        <v>56462</v>
      </c>
      <c r="D376" s="13">
        <v>365</v>
      </c>
      <c r="E376" s="112">
        <v>11110</v>
      </c>
      <c r="F376" s="111"/>
      <c r="G376" s="111"/>
      <c r="H376" s="61">
        <v>0</v>
      </c>
      <c r="I376" s="61"/>
      <c r="J376" s="13">
        <v>0</v>
      </c>
      <c r="K376" s="13">
        <v>0</v>
      </c>
      <c r="L376" s="13">
        <v>0</v>
      </c>
    </row>
    <row r="377" spans="2:12" s="1" customFormat="1" ht="8.85" customHeight="1" x14ac:dyDescent="0.15">
      <c r="B377" s="114">
        <v>45352</v>
      </c>
      <c r="C377" s="113">
        <v>56493</v>
      </c>
      <c r="D377" s="13">
        <v>366</v>
      </c>
      <c r="E377" s="112">
        <v>11141</v>
      </c>
      <c r="F377" s="111"/>
      <c r="G377" s="111"/>
      <c r="H377" s="61">
        <v>0</v>
      </c>
      <c r="I377" s="61"/>
      <c r="J377" s="13">
        <v>0</v>
      </c>
      <c r="K377" s="13">
        <v>0</v>
      </c>
      <c r="L377" s="13">
        <v>0</v>
      </c>
    </row>
    <row r="378" spans="2:12" s="1" customFormat="1" ht="8.85" customHeight="1" x14ac:dyDescent="0.15">
      <c r="B378" s="114">
        <v>45352</v>
      </c>
      <c r="C378" s="113">
        <v>56523</v>
      </c>
      <c r="D378" s="13">
        <v>367</v>
      </c>
      <c r="E378" s="112">
        <v>11171</v>
      </c>
      <c r="F378" s="111"/>
      <c r="G378" s="111"/>
      <c r="H378" s="61">
        <v>0</v>
      </c>
      <c r="I378" s="61"/>
      <c r="J378" s="13">
        <v>0</v>
      </c>
      <c r="K378" s="13">
        <v>0</v>
      </c>
      <c r="L378" s="13">
        <v>0</v>
      </c>
    </row>
    <row r="379" spans="2:12" s="1" customFormat="1" ht="8.85" customHeight="1" x14ac:dyDescent="0.15">
      <c r="B379" s="114">
        <v>45352</v>
      </c>
      <c r="C379" s="113">
        <v>56554</v>
      </c>
      <c r="D379" s="13">
        <v>368</v>
      </c>
      <c r="E379" s="112">
        <v>11202</v>
      </c>
      <c r="F379" s="111"/>
      <c r="G379" s="111"/>
      <c r="H379" s="61">
        <v>0</v>
      </c>
      <c r="I379" s="61"/>
      <c r="J379" s="13">
        <v>0</v>
      </c>
      <c r="K379" s="13">
        <v>0</v>
      </c>
      <c r="L379" s="13">
        <v>0</v>
      </c>
    </row>
    <row r="380" spans="2:12" s="1" customFormat="1" ht="8.85" customHeight="1" x14ac:dyDescent="0.15">
      <c r="B380" s="114">
        <v>45352</v>
      </c>
      <c r="C380" s="113">
        <v>56584</v>
      </c>
      <c r="D380" s="13">
        <v>369</v>
      </c>
      <c r="E380" s="112">
        <v>11232</v>
      </c>
      <c r="F380" s="111"/>
      <c r="G380" s="111"/>
      <c r="H380" s="61">
        <v>0</v>
      </c>
      <c r="I380" s="61"/>
      <c r="J380" s="13">
        <v>0</v>
      </c>
      <c r="K380" s="13">
        <v>0</v>
      </c>
      <c r="L380" s="13">
        <v>0</v>
      </c>
    </row>
    <row r="381" spans="2:12" s="1" customFormat="1" ht="8.85" customHeight="1" x14ac:dyDescent="0.15">
      <c r="B381" s="114">
        <v>45352</v>
      </c>
      <c r="C381" s="113">
        <v>56615</v>
      </c>
      <c r="D381" s="13">
        <v>370</v>
      </c>
      <c r="E381" s="112">
        <v>11263</v>
      </c>
      <c r="F381" s="111"/>
      <c r="G381" s="111"/>
      <c r="H381" s="61">
        <v>0</v>
      </c>
      <c r="I381" s="61"/>
      <c r="J381" s="13">
        <v>0</v>
      </c>
      <c r="K381" s="13">
        <v>0</v>
      </c>
      <c r="L381" s="13">
        <v>0</v>
      </c>
    </row>
    <row r="382" spans="2:12" s="1" customFormat="1" ht="8.85" customHeight="1" x14ac:dyDescent="0.15">
      <c r="B382" s="114">
        <v>45352</v>
      </c>
      <c r="C382" s="113">
        <v>56646</v>
      </c>
      <c r="D382" s="13">
        <v>371</v>
      </c>
      <c r="E382" s="112">
        <v>11294</v>
      </c>
      <c r="F382" s="111"/>
      <c r="G382" s="111"/>
      <c r="H382" s="61">
        <v>0</v>
      </c>
      <c r="I382" s="61"/>
      <c r="J382" s="13">
        <v>0</v>
      </c>
      <c r="K382" s="13">
        <v>0</v>
      </c>
      <c r="L382" s="13">
        <v>0</v>
      </c>
    </row>
    <row r="383" spans="2:12" s="1" customFormat="1" ht="8.85" customHeight="1" x14ac:dyDescent="0.15">
      <c r="B383" s="114">
        <v>45352</v>
      </c>
      <c r="C383" s="113">
        <v>56674</v>
      </c>
      <c r="D383" s="13">
        <v>372</v>
      </c>
      <c r="E383" s="112">
        <v>11322</v>
      </c>
      <c r="F383" s="111"/>
      <c r="G383" s="111"/>
      <c r="H383" s="61">
        <v>0</v>
      </c>
      <c r="I383" s="61"/>
      <c r="J383" s="13">
        <v>0</v>
      </c>
      <c r="K383" s="13">
        <v>0</v>
      </c>
      <c r="L383" s="13">
        <v>0</v>
      </c>
    </row>
    <row r="384" spans="2:12" s="1" customFormat="1" ht="8.85" customHeight="1" x14ac:dyDescent="0.15">
      <c r="B384" s="114">
        <v>45352</v>
      </c>
      <c r="C384" s="113">
        <v>56705</v>
      </c>
      <c r="D384" s="13">
        <v>373</v>
      </c>
      <c r="E384" s="112">
        <v>11353</v>
      </c>
      <c r="F384" s="111"/>
      <c r="G384" s="111"/>
      <c r="H384" s="61">
        <v>0</v>
      </c>
      <c r="I384" s="61"/>
      <c r="J384" s="13">
        <v>0</v>
      </c>
      <c r="K384" s="13">
        <v>0</v>
      </c>
      <c r="L384" s="13">
        <v>0</v>
      </c>
    </row>
    <row r="385" spans="2:12" s="1" customFormat="1" ht="8.85" customHeight="1" x14ac:dyDescent="0.15">
      <c r="B385" s="114">
        <v>45352</v>
      </c>
      <c r="C385" s="113">
        <v>56735</v>
      </c>
      <c r="D385" s="13">
        <v>374</v>
      </c>
      <c r="E385" s="112">
        <v>11383</v>
      </c>
      <c r="F385" s="111"/>
      <c r="G385" s="111"/>
      <c r="H385" s="61">
        <v>0</v>
      </c>
      <c r="I385" s="61"/>
      <c r="J385" s="13">
        <v>0</v>
      </c>
      <c r="K385" s="13">
        <v>0</v>
      </c>
      <c r="L385" s="13">
        <v>0</v>
      </c>
    </row>
    <row r="386" spans="2:12" s="1" customFormat="1" ht="8.85" customHeight="1" x14ac:dyDescent="0.15">
      <c r="B386" s="114">
        <v>45352</v>
      </c>
      <c r="C386" s="113">
        <v>56766</v>
      </c>
      <c r="D386" s="13">
        <v>375</v>
      </c>
      <c r="E386" s="112">
        <v>11414</v>
      </c>
      <c r="F386" s="111"/>
      <c r="G386" s="111"/>
      <c r="H386" s="61">
        <v>0</v>
      </c>
      <c r="I386" s="61"/>
      <c r="J386" s="13">
        <v>0</v>
      </c>
      <c r="K386" s="13">
        <v>0</v>
      </c>
      <c r="L386" s="13">
        <v>0</v>
      </c>
    </row>
    <row r="387" spans="2:12" s="1" customFormat="1" ht="8.85" customHeight="1" x14ac:dyDescent="0.15">
      <c r="B387" s="114">
        <v>45352</v>
      </c>
      <c r="C387" s="113">
        <v>56796</v>
      </c>
      <c r="D387" s="13">
        <v>376</v>
      </c>
      <c r="E387" s="112">
        <v>11444</v>
      </c>
      <c r="F387" s="111"/>
      <c r="G387" s="111"/>
      <c r="H387" s="61">
        <v>0</v>
      </c>
      <c r="I387" s="61"/>
      <c r="J387" s="13">
        <v>0</v>
      </c>
      <c r="K387" s="13">
        <v>0</v>
      </c>
      <c r="L387" s="13">
        <v>0</v>
      </c>
    </row>
    <row r="388" spans="2:12" s="1" customFormat="1" ht="8.85" customHeight="1" x14ac:dyDescent="0.15">
      <c r="B388" s="114">
        <v>45352</v>
      </c>
      <c r="C388" s="113">
        <v>56827</v>
      </c>
      <c r="D388" s="13">
        <v>377</v>
      </c>
      <c r="E388" s="112">
        <v>11475</v>
      </c>
      <c r="F388" s="111"/>
      <c r="G388" s="111"/>
      <c r="H388" s="61">
        <v>0</v>
      </c>
      <c r="I388" s="61"/>
      <c r="J388" s="13">
        <v>0</v>
      </c>
      <c r="K388" s="13">
        <v>0</v>
      </c>
      <c r="L388" s="13">
        <v>0</v>
      </c>
    </row>
    <row r="389" spans="2:12" s="1" customFormat="1" ht="8.85" customHeight="1" x14ac:dyDescent="0.15">
      <c r="B389" s="114">
        <v>45352</v>
      </c>
      <c r="C389" s="113">
        <v>56858</v>
      </c>
      <c r="D389" s="13">
        <v>378</v>
      </c>
      <c r="E389" s="112">
        <v>11506</v>
      </c>
      <c r="F389" s="111"/>
      <c r="G389" s="111"/>
      <c r="H389" s="61">
        <v>0</v>
      </c>
      <c r="I389" s="61"/>
      <c r="J389" s="13">
        <v>0</v>
      </c>
      <c r="K389" s="13">
        <v>0</v>
      </c>
      <c r="L389" s="13">
        <v>0</v>
      </c>
    </row>
    <row r="390" spans="2:12" s="1" customFormat="1" ht="8.85" customHeight="1" x14ac:dyDescent="0.15">
      <c r="B390" s="114">
        <v>45352</v>
      </c>
      <c r="C390" s="113">
        <v>56888</v>
      </c>
      <c r="D390" s="13">
        <v>379</v>
      </c>
      <c r="E390" s="112">
        <v>11536</v>
      </c>
      <c r="F390" s="111"/>
      <c r="G390" s="111"/>
      <c r="H390" s="61">
        <v>0</v>
      </c>
      <c r="I390" s="61"/>
      <c r="J390" s="13">
        <v>0</v>
      </c>
      <c r="K390" s="13">
        <v>0</v>
      </c>
      <c r="L390" s="13">
        <v>0</v>
      </c>
    </row>
    <row r="391" spans="2:12" s="1" customFormat="1" ht="8.85" customHeight="1" x14ac:dyDescent="0.15">
      <c r="B391" s="114">
        <v>45352</v>
      </c>
      <c r="C391" s="113">
        <v>56919</v>
      </c>
      <c r="D391" s="13">
        <v>380</v>
      </c>
      <c r="E391" s="112">
        <v>11567</v>
      </c>
      <c r="F391" s="111"/>
      <c r="G391" s="111"/>
      <c r="H391" s="61">
        <v>0</v>
      </c>
      <c r="I391" s="61"/>
      <c r="J391" s="13">
        <v>0</v>
      </c>
      <c r="K391" s="13">
        <v>0</v>
      </c>
      <c r="L391" s="13">
        <v>0</v>
      </c>
    </row>
    <row r="392" spans="2:12" s="1" customFormat="1" ht="8.85" customHeight="1" x14ac:dyDescent="0.15">
      <c r="B392" s="114">
        <v>45352</v>
      </c>
      <c r="C392" s="113">
        <v>56949</v>
      </c>
      <c r="D392" s="13">
        <v>381</v>
      </c>
      <c r="E392" s="112">
        <v>11597</v>
      </c>
      <c r="F392" s="111"/>
      <c r="G392" s="111"/>
      <c r="H392" s="61">
        <v>0</v>
      </c>
      <c r="I392" s="61"/>
      <c r="J392" s="13">
        <v>0</v>
      </c>
      <c r="K392" s="13">
        <v>0</v>
      </c>
      <c r="L392" s="13">
        <v>0</v>
      </c>
    </row>
    <row r="393" spans="2:12" s="1" customFormat="1" ht="8.85" customHeight="1" x14ac:dyDescent="0.15">
      <c r="B393" s="114">
        <v>45352</v>
      </c>
      <c r="C393" s="113">
        <v>56980</v>
      </c>
      <c r="D393" s="13">
        <v>382</v>
      </c>
      <c r="E393" s="112">
        <v>11628</v>
      </c>
      <c r="F393" s="111"/>
      <c r="G393" s="111"/>
      <c r="H393" s="61">
        <v>0</v>
      </c>
      <c r="I393" s="61"/>
      <c r="J393" s="13">
        <v>0</v>
      </c>
      <c r="K393" s="13">
        <v>0</v>
      </c>
      <c r="L393" s="13">
        <v>0</v>
      </c>
    </row>
    <row r="394" spans="2:12" s="1" customFormat="1" ht="8.85" customHeight="1" x14ac:dyDescent="0.15">
      <c r="B394" s="114">
        <v>45352</v>
      </c>
      <c r="C394" s="113">
        <v>57011</v>
      </c>
      <c r="D394" s="13">
        <v>383</v>
      </c>
      <c r="E394" s="112">
        <v>11659</v>
      </c>
      <c r="F394" s="111"/>
      <c r="G394" s="111"/>
      <c r="H394" s="61">
        <v>0</v>
      </c>
      <c r="I394" s="61"/>
      <c r="J394" s="13">
        <v>0</v>
      </c>
      <c r="K394" s="13">
        <v>0</v>
      </c>
      <c r="L394" s="13">
        <v>0</v>
      </c>
    </row>
    <row r="395" spans="2:12" s="1" customFormat="1" ht="8.85" customHeight="1" x14ac:dyDescent="0.15">
      <c r="B395" s="114">
        <v>45352</v>
      </c>
      <c r="C395" s="113">
        <v>57040</v>
      </c>
      <c r="D395" s="13">
        <v>384</v>
      </c>
      <c r="E395" s="112">
        <v>11688</v>
      </c>
      <c r="F395" s="111"/>
      <c r="G395" s="111"/>
      <c r="H395" s="61">
        <v>0</v>
      </c>
      <c r="I395" s="61"/>
      <c r="J395" s="13">
        <v>0</v>
      </c>
      <c r="K395" s="13">
        <v>0</v>
      </c>
      <c r="L395" s="13">
        <v>0</v>
      </c>
    </row>
    <row r="396" spans="2:12" s="1" customFormat="1" ht="8.85" customHeight="1" x14ac:dyDescent="0.15">
      <c r="B396" s="114">
        <v>45352</v>
      </c>
      <c r="C396" s="113">
        <v>57071</v>
      </c>
      <c r="D396" s="13">
        <v>385</v>
      </c>
      <c r="E396" s="112">
        <v>11719</v>
      </c>
      <c r="F396" s="111"/>
      <c r="G396" s="111"/>
      <c r="H396" s="61">
        <v>0</v>
      </c>
      <c r="I396" s="61"/>
      <c r="J396" s="13">
        <v>0</v>
      </c>
      <c r="K396" s="13">
        <v>0</v>
      </c>
      <c r="L396" s="13">
        <v>0</v>
      </c>
    </row>
    <row r="397" spans="2:12" s="1" customFormat="1" ht="8.85" customHeight="1" x14ac:dyDescent="0.15">
      <c r="B397" s="114">
        <v>45352</v>
      </c>
      <c r="C397" s="113">
        <v>57101</v>
      </c>
      <c r="D397" s="13">
        <v>386</v>
      </c>
      <c r="E397" s="112">
        <v>11749</v>
      </c>
      <c r="F397" s="111"/>
      <c r="G397" s="111"/>
      <c r="H397" s="61">
        <v>0</v>
      </c>
      <c r="I397" s="61"/>
      <c r="J397" s="13">
        <v>0</v>
      </c>
      <c r="K397" s="13">
        <v>0</v>
      </c>
      <c r="L397" s="13">
        <v>0</v>
      </c>
    </row>
    <row r="398" spans="2:12" s="1" customFormat="1" ht="8.85" customHeight="1" x14ac:dyDescent="0.15">
      <c r="B398" s="114">
        <v>45352</v>
      </c>
      <c r="C398" s="113">
        <v>57132</v>
      </c>
      <c r="D398" s="13">
        <v>387</v>
      </c>
      <c r="E398" s="112">
        <v>11780</v>
      </c>
      <c r="F398" s="111"/>
      <c r="G398" s="111"/>
      <c r="H398" s="61">
        <v>0</v>
      </c>
      <c r="I398" s="61"/>
      <c r="J398" s="13">
        <v>0</v>
      </c>
      <c r="K398" s="13">
        <v>0</v>
      </c>
      <c r="L398" s="13">
        <v>0</v>
      </c>
    </row>
    <row r="399" spans="2:12" s="1" customFormat="1" ht="8.85" customHeight="1" x14ac:dyDescent="0.15">
      <c r="B399" s="114">
        <v>45352</v>
      </c>
      <c r="C399" s="113">
        <v>57162</v>
      </c>
      <c r="D399" s="13">
        <v>388</v>
      </c>
      <c r="E399" s="112">
        <v>11810</v>
      </c>
      <c r="F399" s="111"/>
      <c r="G399" s="111"/>
      <c r="H399" s="61">
        <v>0</v>
      </c>
      <c r="I399" s="61"/>
      <c r="J399" s="13">
        <v>0</v>
      </c>
      <c r="K399" s="13">
        <v>0</v>
      </c>
      <c r="L399" s="13">
        <v>0</v>
      </c>
    </row>
    <row r="400" spans="2:12" s="1" customFormat="1" ht="8.85" customHeight="1" x14ac:dyDescent="0.15">
      <c r="B400" s="114">
        <v>45352</v>
      </c>
      <c r="C400" s="113">
        <v>57193</v>
      </c>
      <c r="D400" s="13">
        <v>389</v>
      </c>
      <c r="E400" s="112">
        <v>11841</v>
      </c>
      <c r="F400" s="111"/>
      <c r="G400" s="111"/>
      <c r="H400" s="61">
        <v>0</v>
      </c>
      <c r="I400" s="61"/>
      <c r="J400" s="13">
        <v>0</v>
      </c>
      <c r="K400" s="13">
        <v>0</v>
      </c>
      <c r="L400" s="13">
        <v>0</v>
      </c>
    </row>
    <row r="401" spans="2:12" s="1" customFormat="1" ht="8.85" customHeight="1" x14ac:dyDescent="0.15">
      <c r="B401" s="114">
        <v>45352</v>
      </c>
      <c r="C401" s="113">
        <v>57224</v>
      </c>
      <c r="D401" s="13">
        <v>390</v>
      </c>
      <c r="E401" s="112">
        <v>11872</v>
      </c>
      <c r="F401" s="111"/>
      <c r="G401" s="111"/>
      <c r="H401" s="61">
        <v>0</v>
      </c>
      <c r="I401" s="61"/>
      <c r="J401" s="13">
        <v>0</v>
      </c>
      <c r="K401" s="13">
        <v>0</v>
      </c>
      <c r="L401" s="13">
        <v>0</v>
      </c>
    </row>
    <row r="402" spans="2:12" s="1" customFormat="1" ht="8.85" customHeight="1" x14ac:dyDescent="0.15">
      <c r="B402" s="114">
        <v>45352</v>
      </c>
      <c r="C402" s="113">
        <v>57254</v>
      </c>
      <c r="D402" s="13">
        <v>391</v>
      </c>
      <c r="E402" s="112">
        <v>11902</v>
      </c>
      <c r="F402" s="111"/>
      <c r="G402" s="111"/>
      <c r="H402" s="61">
        <v>0</v>
      </c>
      <c r="I402" s="61"/>
      <c r="J402" s="13">
        <v>0</v>
      </c>
      <c r="K402" s="13">
        <v>0</v>
      </c>
      <c r="L402" s="13">
        <v>0</v>
      </c>
    </row>
    <row r="403" spans="2:12" s="1" customFormat="1" ht="8.85" customHeight="1" x14ac:dyDescent="0.15">
      <c r="B403" s="114">
        <v>45352</v>
      </c>
      <c r="C403" s="113">
        <v>57285</v>
      </c>
      <c r="D403" s="13">
        <v>392</v>
      </c>
      <c r="E403" s="112">
        <v>11933</v>
      </c>
      <c r="F403" s="111"/>
      <c r="G403" s="111"/>
      <c r="H403" s="61">
        <v>0</v>
      </c>
      <c r="I403" s="61"/>
      <c r="J403" s="13">
        <v>0</v>
      </c>
      <c r="K403" s="13">
        <v>0</v>
      </c>
      <c r="L403" s="13">
        <v>0</v>
      </c>
    </row>
    <row r="404" spans="2:12" s="1" customFormat="1" ht="8.85" customHeight="1" x14ac:dyDescent="0.15">
      <c r="B404" s="114">
        <v>45352</v>
      </c>
      <c r="C404" s="113">
        <v>57315</v>
      </c>
      <c r="D404" s="13">
        <v>393</v>
      </c>
      <c r="E404" s="112">
        <v>11963</v>
      </c>
      <c r="F404" s="111"/>
      <c r="G404" s="111"/>
      <c r="H404" s="61">
        <v>0</v>
      </c>
      <c r="I404" s="61"/>
      <c r="J404" s="13">
        <v>0</v>
      </c>
      <c r="K404" s="13">
        <v>0</v>
      </c>
      <c r="L404" s="13">
        <v>0</v>
      </c>
    </row>
    <row r="405" spans="2:12" s="1" customFormat="1" ht="8.85" customHeight="1" x14ac:dyDescent="0.15">
      <c r="B405" s="114">
        <v>45352</v>
      </c>
      <c r="C405" s="113">
        <v>57346</v>
      </c>
      <c r="D405" s="13">
        <v>394</v>
      </c>
      <c r="E405" s="112">
        <v>11994</v>
      </c>
      <c r="F405" s="111"/>
      <c r="G405" s="111"/>
      <c r="H405" s="61">
        <v>0</v>
      </c>
      <c r="I405" s="61"/>
      <c r="J405" s="13">
        <v>0</v>
      </c>
      <c r="K405" s="13">
        <v>0</v>
      </c>
      <c r="L405" s="13">
        <v>0</v>
      </c>
    </row>
    <row r="406" spans="2:12" s="1" customFormat="1" ht="8.85" customHeight="1" x14ac:dyDescent="0.15">
      <c r="B406" s="114">
        <v>45352</v>
      </c>
      <c r="C406" s="113">
        <v>57377</v>
      </c>
      <c r="D406" s="13">
        <v>395</v>
      </c>
      <c r="E406" s="112">
        <v>12025</v>
      </c>
      <c r="F406" s="111"/>
      <c r="G406" s="111"/>
      <c r="H406" s="61">
        <v>0</v>
      </c>
      <c r="I406" s="61"/>
      <c r="J406" s="13">
        <v>0</v>
      </c>
      <c r="K406" s="13">
        <v>0</v>
      </c>
      <c r="L406" s="13">
        <v>0</v>
      </c>
    </row>
    <row r="407" spans="2:12" s="1" customFormat="1" ht="8.85" customHeight="1" x14ac:dyDescent="0.15">
      <c r="B407" s="114">
        <v>45352</v>
      </c>
      <c r="C407" s="113">
        <v>57405</v>
      </c>
      <c r="D407" s="13">
        <v>396</v>
      </c>
      <c r="E407" s="112">
        <v>12053</v>
      </c>
      <c r="F407" s="111"/>
      <c r="G407" s="111"/>
      <c r="H407" s="61">
        <v>0</v>
      </c>
      <c r="I407" s="61"/>
      <c r="J407" s="13">
        <v>0</v>
      </c>
      <c r="K407" s="13">
        <v>0</v>
      </c>
      <c r="L407" s="13">
        <v>0</v>
      </c>
    </row>
    <row r="408" spans="2:12" s="1" customFormat="1" ht="8.85" customHeight="1" x14ac:dyDescent="0.15">
      <c r="B408" s="114">
        <v>45352</v>
      </c>
      <c r="C408" s="113">
        <v>57436</v>
      </c>
      <c r="D408" s="13">
        <v>397</v>
      </c>
      <c r="E408" s="112">
        <v>12084</v>
      </c>
      <c r="F408" s="111"/>
      <c r="G408" s="111"/>
      <c r="H408" s="61">
        <v>0</v>
      </c>
      <c r="I408" s="61"/>
      <c r="J408" s="13">
        <v>0</v>
      </c>
      <c r="K408" s="13">
        <v>0</v>
      </c>
      <c r="L408" s="13">
        <v>0</v>
      </c>
    </row>
    <row r="409" spans="2:12" s="1" customFormat="1" ht="8.85" customHeight="1" x14ac:dyDescent="0.15">
      <c r="B409" s="114">
        <v>45352</v>
      </c>
      <c r="C409" s="113">
        <v>57466</v>
      </c>
      <c r="D409" s="13">
        <v>398</v>
      </c>
      <c r="E409" s="112">
        <v>12114</v>
      </c>
      <c r="F409" s="111"/>
      <c r="G409" s="111"/>
      <c r="H409" s="61">
        <v>0</v>
      </c>
      <c r="I409" s="61"/>
      <c r="J409" s="13">
        <v>0</v>
      </c>
      <c r="K409" s="13">
        <v>0</v>
      </c>
      <c r="L409" s="13">
        <v>0</v>
      </c>
    </row>
    <row r="410" spans="2:12" s="1" customFormat="1" ht="8.85" customHeight="1" x14ac:dyDescent="0.15">
      <c r="B410" s="114">
        <v>45352</v>
      </c>
      <c r="C410" s="113">
        <v>57497</v>
      </c>
      <c r="D410" s="13">
        <v>399</v>
      </c>
      <c r="E410" s="112">
        <v>12145</v>
      </c>
      <c r="F410" s="111"/>
      <c r="G410" s="111"/>
      <c r="H410" s="61">
        <v>0</v>
      </c>
      <c r="I410" s="61"/>
      <c r="J410" s="13">
        <v>0</v>
      </c>
      <c r="K410" s="13">
        <v>0</v>
      </c>
      <c r="L410" s="13">
        <v>0</v>
      </c>
    </row>
    <row r="411" spans="2:12" s="1" customFormat="1" ht="8.85" customHeight="1" x14ac:dyDescent="0.15">
      <c r="B411" s="114">
        <v>45352</v>
      </c>
      <c r="C411" s="113">
        <v>57527</v>
      </c>
      <c r="D411" s="13">
        <v>400</v>
      </c>
      <c r="E411" s="112">
        <v>12175</v>
      </c>
      <c r="F411" s="111"/>
      <c r="G411" s="111"/>
      <c r="H411" s="61">
        <v>0</v>
      </c>
      <c r="I411" s="61"/>
      <c r="J411" s="13">
        <v>0</v>
      </c>
      <c r="K411" s="13">
        <v>0</v>
      </c>
      <c r="L411" s="13">
        <v>0</v>
      </c>
    </row>
    <row r="412" spans="2:12" s="1" customFormat="1" ht="8.85" customHeight="1" x14ac:dyDescent="0.15">
      <c r="B412" s="114">
        <v>45352</v>
      </c>
      <c r="C412" s="113">
        <v>57558</v>
      </c>
      <c r="D412" s="13">
        <v>401</v>
      </c>
      <c r="E412" s="112">
        <v>12206</v>
      </c>
      <c r="F412" s="111"/>
      <c r="G412" s="111"/>
      <c r="H412" s="61">
        <v>0</v>
      </c>
      <c r="I412" s="61"/>
      <c r="J412" s="13">
        <v>0</v>
      </c>
      <c r="K412" s="13">
        <v>0</v>
      </c>
      <c r="L412" s="13">
        <v>0</v>
      </c>
    </row>
    <row r="413" spans="2:12" s="1" customFormat="1" ht="8.85" customHeight="1" x14ac:dyDescent="0.15">
      <c r="B413" s="114">
        <v>45352</v>
      </c>
      <c r="C413" s="113">
        <v>57589</v>
      </c>
      <c r="D413" s="13">
        <v>402</v>
      </c>
      <c r="E413" s="112">
        <v>12237</v>
      </c>
      <c r="F413" s="111"/>
      <c r="G413" s="111"/>
      <c r="H413" s="61">
        <v>0</v>
      </c>
      <c r="I413" s="61"/>
      <c r="J413" s="13">
        <v>0</v>
      </c>
      <c r="K413" s="13">
        <v>0</v>
      </c>
      <c r="L413" s="13">
        <v>0</v>
      </c>
    </row>
    <row r="414" spans="2:12" s="1" customFormat="1" ht="8.85" customHeight="1" x14ac:dyDescent="0.15">
      <c r="B414" s="114">
        <v>45352</v>
      </c>
      <c r="C414" s="113">
        <v>57619</v>
      </c>
      <c r="D414" s="13">
        <v>403</v>
      </c>
      <c r="E414" s="112">
        <v>12267</v>
      </c>
      <c r="F414" s="111"/>
      <c r="G414" s="111"/>
      <c r="H414" s="61">
        <v>0</v>
      </c>
      <c r="I414" s="61"/>
      <c r="J414" s="13">
        <v>0</v>
      </c>
      <c r="K414" s="13">
        <v>0</v>
      </c>
      <c r="L414" s="13">
        <v>0</v>
      </c>
    </row>
    <row r="415" spans="2:12" s="1" customFormat="1" ht="8.85" customHeight="1" x14ac:dyDescent="0.15">
      <c r="B415" s="114">
        <v>45352</v>
      </c>
      <c r="C415" s="113">
        <v>57650</v>
      </c>
      <c r="D415" s="13">
        <v>404</v>
      </c>
      <c r="E415" s="112">
        <v>12298</v>
      </c>
      <c r="F415" s="111"/>
      <c r="G415" s="111"/>
      <c r="H415" s="61">
        <v>0</v>
      </c>
      <c r="I415" s="61"/>
      <c r="J415" s="13">
        <v>0</v>
      </c>
      <c r="K415" s="13">
        <v>0</v>
      </c>
      <c r="L415" s="13">
        <v>0</v>
      </c>
    </row>
    <row r="416" spans="2:12" s="1" customFormat="1" ht="8.85" customHeight="1" x14ac:dyDescent="0.15">
      <c r="B416" s="114">
        <v>45352</v>
      </c>
      <c r="C416" s="113">
        <v>57680</v>
      </c>
      <c r="D416" s="13">
        <v>405</v>
      </c>
      <c r="E416" s="112">
        <v>12328</v>
      </c>
      <c r="F416" s="111"/>
      <c r="G416" s="111"/>
      <c r="H416" s="61">
        <v>0</v>
      </c>
      <c r="I416" s="61"/>
      <c r="J416" s="13">
        <v>0</v>
      </c>
      <c r="K416" s="13">
        <v>0</v>
      </c>
      <c r="L416" s="13">
        <v>0</v>
      </c>
    </row>
    <row r="417" spans="2:12" s="1" customFormat="1" ht="8.85" customHeight="1" x14ac:dyDescent="0.15">
      <c r="B417" s="114">
        <v>45352</v>
      </c>
      <c r="C417" s="113">
        <v>57711</v>
      </c>
      <c r="D417" s="13">
        <v>406</v>
      </c>
      <c r="E417" s="112">
        <v>12359</v>
      </c>
      <c r="F417" s="111"/>
      <c r="G417" s="111"/>
      <c r="H417" s="61">
        <v>0</v>
      </c>
      <c r="I417" s="61"/>
      <c r="J417" s="13">
        <v>0</v>
      </c>
      <c r="K417" s="13">
        <v>0</v>
      </c>
      <c r="L417" s="13">
        <v>0</v>
      </c>
    </row>
    <row r="418" spans="2:12" s="1" customFormat="1" ht="8.85" customHeight="1" x14ac:dyDescent="0.15">
      <c r="B418" s="114">
        <v>45352</v>
      </c>
      <c r="C418" s="113">
        <v>57742</v>
      </c>
      <c r="D418" s="13">
        <v>407</v>
      </c>
      <c r="E418" s="112">
        <v>12390</v>
      </c>
      <c r="F418" s="111"/>
      <c r="G418" s="111"/>
      <c r="H418" s="61">
        <v>0</v>
      </c>
      <c r="I418" s="61"/>
      <c r="J418" s="13">
        <v>0</v>
      </c>
      <c r="K418" s="13">
        <v>0</v>
      </c>
      <c r="L418" s="13">
        <v>0</v>
      </c>
    </row>
    <row r="419" spans="2:12" s="1" customFormat="1" ht="8.85" customHeight="1" x14ac:dyDescent="0.15">
      <c r="B419" s="114">
        <v>45352</v>
      </c>
      <c r="C419" s="113">
        <v>57770</v>
      </c>
      <c r="D419" s="13">
        <v>408</v>
      </c>
      <c r="E419" s="112">
        <v>12418</v>
      </c>
      <c r="F419" s="111"/>
      <c r="G419" s="111"/>
      <c r="H419" s="61">
        <v>0</v>
      </c>
      <c r="I419" s="61"/>
      <c r="J419" s="13">
        <v>0</v>
      </c>
      <c r="K419" s="13">
        <v>0</v>
      </c>
      <c r="L419" s="13">
        <v>0</v>
      </c>
    </row>
    <row r="420" spans="2:12" s="1" customFormat="1" ht="8.85" customHeight="1" x14ac:dyDescent="0.15">
      <c r="B420" s="114">
        <v>45352</v>
      </c>
      <c r="C420" s="113">
        <v>57801</v>
      </c>
      <c r="D420" s="13">
        <v>409</v>
      </c>
      <c r="E420" s="112">
        <v>12449</v>
      </c>
      <c r="F420" s="111"/>
      <c r="G420" s="111"/>
      <c r="H420" s="61">
        <v>0</v>
      </c>
      <c r="I420" s="61"/>
      <c r="J420" s="13">
        <v>0</v>
      </c>
      <c r="K420" s="13">
        <v>0</v>
      </c>
      <c r="L420" s="13">
        <v>0</v>
      </c>
    </row>
    <row r="421" spans="2:12" s="1" customFormat="1" ht="8.85" customHeight="1" x14ac:dyDescent="0.15">
      <c r="B421" s="114">
        <v>45352</v>
      </c>
      <c r="C421" s="113">
        <v>57831</v>
      </c>
      <c r="D421" s="13">
        <v>410</v>
      </c>
      <c r="E421" s="112">
        <v>12479</v>
      </c>
      <c r="F421" s="111"/>
      <c r="G421" s="111"/>
      <c r="H421" s="61">
        <v>0</v>
      </c>
      <c r="I421" s="61"/>
      <c r="J421" s="13">
        <v>0</v>
      </c>
      <c r="K421" s="13">
        <v>0</v>
      </c>
      <c r="L421" s="13">
        <v>0</v>
      </c>
    </row>
    <row r="422" spans="2:12" s="1" customFormat="1" ht="8.85" customHeight="1" x14ac:dyDescent="0.15">
      <c r="B422" s="114">
        <v>45352</v>
      </c>
      <c r="C422" s="113">
        <v>57862</v>
      </c>
      <c r="D422" s="13">
        <v>411</v>
      </c>
      <c r="E422" s="112">
        <v>12510</v>
      </c>
      <c r="F422" s="111"/>
      <c r="G422" s="111"/>
      <c r="H422" s="61">
        <v>0</v>
      </c>
      <c r="I422" s="61"/>
      <c r="J422" s="13">
        <v>0</v>
      </c>
      <c r="K422" s="13">
        <v>0</v>
      </c>
      <c r="L422" s="13">
        <v>0</v>
      </c>
    </row>
    <row r="423" spans="2:12" s="1" customFormat="1" ht="8.85" customHeight="1" x14ac:dyDescent="0.15">
      <c r="B423" s="114">
        <v>45352</v>
      </c>
      <c r="C423" s="113">
        <v>57892</v>
      </c>
      <c r="D423" s="13">
        <v>412</v>
      </c>
      <c r="E423" s="112">
        <v>12540</v>
      </c>
      <c r="F423" s="111"/>
      <c r="G423" s="111"/>
      <c r="H423" s="61">
        <v>0</v>
      </c>
      <c r="I423" s="61"/>
      <c r="J423" s="13">
        <v>0</v>
      </c>
      <c r="K423" s="13">
        <v>0</v>
      </c>
      <c r="L423" s="13">
        <v>0</v>
      </c>
    </row>
    <row r="424" spans="2:12" s="1" customFormat="1" ht="8.85" customHeight="1" x14ac:dyDescent="0.15">
      <c r="B424" s="114">
        <v>45352</v>
      </c>
      <c r="C424" s="113">
        <v>57923</v>
      </c>
      <c r="D424" s="13">
        <v>413</v>
      </c>
      <c r="E424" s="112">
        <v>12571</v>
      </c>
      <c r="F424" s="111"/>
      <c r="G424" s="111"/>
      <c r="H424" s="61">
        <v>0</v>
      </c>
      <c r="I424" s="61"/>
      <c r="J424" s="13">
        <v>0</v>
      </c>
      <c r="K424" s="13">
        <v>0</v>
      </c>
      <c r="L424" s="13">
        <v>0</v>
      </c>
    </row>
    <row r="425" spans="2:12" s="1" customFormat="1" ht="8.85" customHeight="1" x14ac:dyDescent="0.15">
      <c r="B425" s="114">
        <v>45352</v>
      </c>
      <c r="C425" s="113">
        <v>57954</v>
      </c>
      <c r="D425" s="13">
        <v>414</v>
      </c>
      <c r="E425" s="112">
        <v>12602</v>
      </c>
      <c r="F425" s="111"/>
      <c r="G425" s="111"/>
      <c r="H425" s="61">
        <v>0</v>
      </c>
      <c r="I425" s="61"/>
      <c r="J425" s="13">
        <v>0</v>
      </c>
      <c r="K425" s="13">
        <v>0</v>
      </c>
      <c r="L425" s="13">
        <v>0</v>
      </c>
    </row>
    <row r="426" spans="2:12" s="1" customFormat="1" ht="8.85" customHeight="1" x14ac:dyDescent="0.15">
      <c r="B426" s="114">
        <v>45352</v>
      </c>
      <c r="C426" s="113">
        <v>57984</v>
      </c>
      <c r="D426" s="13">
        <v>415</v>
      </c>
      <c r="E426" s="112">
        <v>12632</v>
      </c>
      <c r="F426" s="111"/>
      <c r="G426" s="111"/>
      <c r="H426" s="61">
        <v>0</v>
      </c>
      <c r="I426" s="61"/>
      <c r="J426" s="13">
        <v>0</v>
      </c>
      <c r="K426" s="13">
        <v>0</v>
      </c>
      <c r="L426" s="13">
        <v>0</v>
      </c>
    </row>
    <row r="427" spans="2:12" s="1" customFormat="1" ht="8.85" customHeight="1" x14ac:dyDescent="0.15">
      <c r="B427" s="114">
        <v>45352</v>
      </c>
      <c r="C427" s="113">
        <v>58015</v>
      </c>
      <c r="D427" s="13">
        <v>416</v>
      </c>
      <c r="E427" s="112">
        <v>12663</v>
      </c>
      <c r="F427" s="111"/>
      <c r="G427" s="111"/>
      <c r="H427" s="61">
        <v>0</v>
      </c>
      <c r="I427" s="61"/>
      <c r="J427" s="13">
        <v>0</v>
      </c>
      <c r="K427" s="13">
        <v>0</v>
      </c>
      <c r="L427" s="13">
        <v>0</v>
      </c>
    </row>
    <row r="428" spans="2:12" s="1" customFormat="1" ht="8.85" customHeight="1" x14ac:dyDescent="0.15">
      <c r="B428" s="114">
        <v>45352</v>
      </c>
      <c r="C428" s="113">
        <v>58045</v>
      </c>
      <c r="D428" s="13">
        <v>417</v>
      </c>
      <c r="E428" s="112">
        <v>12693</v>
      </c>
      <c r="F428" s="111"/>
      <c r="G428" s="111"/>
      <c r="H428" s="61">
        <v>0</v>
      </c>
      <c r="I428" s="61"/>
      <c r="J428" s="13">
        <v>0</v>
      </c>
      <c r="K428" s="13">
        <v>0</v>
      </c>
      <c r="L428" s="13">
        <v>0</v>
      </c>
    </row>
    <row r="429" spans="2:12" s="1" customFormat="1" ht="8.85" customHeight="1" x14ac:dyDescent="0.15">
      <c r="B429" s="114">
        <v>45352</v>
      </c>
      <c r="C429" s="113">
        <v>58076</v>
      </c>
      <c r="D429" s="13">
        <v>418</v>
      </c>
      <c r="E429" s="112">
        <v>12724</v>
      </c>
      <c r="F429" s="111"/>
      <c r="G429" s="111"/>
      <c r="H429" s="61">
        <v>0</v>
      </c>
      <c r="I429" s="61"/>
      <c r="J429" s="13">
        <v>0</v>
      </c>
      <c r="K429" s="13">
        <v>0</v>
      </c>
      <c r="L429" s="13">
        <v>0</v>
      </c>
    </row>
    <row r="430" spans="2:12" s="1" customFormat="1" ht="8.85" customHeight="1" x14ac:dyDescent="0.15">
      <c r="B430" s="114">
        <v>45352</v>
      </c>
      <c r="C430" s="113">
        <v>58107</v>
      </c>
      <c r="D430" s="13">
        <v>419</v>
      </c>
      <c r="E430" s="112">
        <v>12755</v>
      </c>
      <c r="F430" s="111"/>
      <c r="G430" s="111"/>
      <c r="H430" s="61">
        <v>0</v>
      </c>
      <c r="I430" s="61"/>
      <c r="J430" s="13">
        <v>0</v>
      </c>
      <c r="K430" s="13">
        <v>0</v>
      </c>
      <c r="L430" s="13">
        <v>0</v>
      </c>
    </row>
    <row r="431" spans="2:12" s="1" customFormat="1" ht="8.85" customHeight="1" x14ac:dyDescent="0.15">
      <c r="B431" s="114">
        <v>45352</v>
      </c>
      <c r="C431" s="113">
        <v>58135</v>
      </c>
      <c r="D431" s="13">
        <v>420</v>
      </c>
      <c r="E431" s="112">
        <v>12783</v>
      </c>
      <c r="F431" s="111"/>
      <c r="G431" s="111"/>
      <c r="H431" s="61">
        <v>0</v>
      </c>
      <c r="I431" s="61"/>
      <c r="J431" s="13">
        <v>0</v>
      </c>
      <c r="K431" s="13">
        <v>0</v>
      </c>
      <c r="L431" s="13">
        <v>0</v>
      </c>
    </row>
    <row r="432" spans="2:12" s="1" customFormat="1" ht="8.85" customHeight="1" x14ac:dyDescent="0.15">
      <c r="B432" s="114">
        <v>45352</v>
      </c>
      <c r="C432" s="113">
        <v>58166</v>
      </c>
      <c r="D432" s="13">
        <v>421</v>
      </c>
      <c r="E432" s="112">
        <v>12814</v>
      </c>
      <c r="F432" s="111"/>
      <c r="G432" s="111"/>
      <c r="H432" s="61">
        <v>0</v>
      </c>
      <c r="I432" s="61"/>
      <c r="J432" s="13">
        <v>0</v>
      </c>
      <c r="K432" s="13">
        <v>0</v>
      </c>
      <c r="L432" s="13">
        <v>0</v>
      </c>
    </row>
    <row r="433" spans="2:12" s="1" customFormat="1" ht="8.85" customHeight="1" x14ac:dyDescent="0.15">
      <c r="B433" s="114">
        <v>45352</v>
      </c>
      <c r="C433" s="113">
        <v>58196</v>
      </c>
      <c r="D433" s="13">
        <v>422</v>
      </c>
      <c r="E433" s="112">
        <v>12844</v>
      </c>
      <c r="F433" s="111"/>
      <c r="G433" s="111"/>
      <c r="H433" s="61">
        <v>0</v>
      </c>
      <c r="I433" s="61"/>
      <c r="J433" s="13">
        <v>0</v>
      </c>
      <c r="K433" s="13">
        <v>0</v>
      </c>
      <c r="L433" s="13">
        <v>0</v>
      </c>
    </row>
    <row r="434" spans="2:12" s="1" customFormat="1" ht="8.85" customHeight="1" x14ac:dyDescent="0.15">
      <c r="B434" s="114">
        <v>45352</v>
      </c>
      <c r="C434" s="113">
        <v>58227</v>
      </c>
      <c r="D434" s="13">
        <v>423</v>
      </c>
      <c r="E434" s="112">
        <v>12875</v>
      </c>
      <c r="F434" s="111"/>
      <c r="G434" s="111"/>
      <c r="H434" s="61">
        <v>0</v>
      </c>
      <c r="I434" s="61"/>
      <c r="J434" s="13">
        <v>0</v>
      </c>
      <c r="K434" s="13">
        <v>0</v>
      </c>
      <c r="L434" s="13">
        <v>0</v>
      </c>
    </row>
    <row r="435" spans="2:12" s="1" customFormat="1" ht="8.85" customHeight="1" x14ac:dyDescent="0.15">
      <c r="B435" s="114">
        <v>45352</v>
      </c>
      <c r="C435" s="113">
        <v>58257</v>
      </c>
      <c r="D435" s="13">
        <v>424</v>
      </c>
      <c r="E435" s="112">
        <v>12905</v>
      </c>
      <c r="F435" s="111"/>
      <c r="G435" s="111"/>
      <c r="H435" s="61">
        <v>0</v>
      </c>
      <c r="I435" s="61"/>
      <c r="J435" s="13">
        <v>0</v>
      </c>
      <c r="K435" s="13">
        <v>0</v>
      </c>
      <c r="L435" s="13">
        <v>0</v>
      </c>
    </row>
    <row r="436" spans="2:12" s="1" customFormat="1" ht="8.85" customHeight="1" x14ac:dyDescent="0.15">
      <c r="B436" s="114">
        <v>45352</v>
      </c>
      <c r="C436" s="113">
        <v>58288</v>
      </c>
      <c r="D436" s="13">
        <v>425</v>
      </c>
      <c r="E436" s="112">
        <v>12936</v>
      </c>
      <c r="F436" s="111"/>
      <c r="G436" s="111"/>
      <c r="H436" s="61">
        <v>0</v>
      </c>
      <c r="I436" s="61"/>
      <c r="J436" s="13">
        <v>0</v>
      </c>
      <c r="K436" s="13">
        <v>0</v>
      </c>
      <c r="L436" s="13">
        <v>0</v>
      </c>
    </row>
    <row r="437" spans="2:12" s="1" customFormat="1" ht="8.85" customHeight="1" x14ac:dyDescent="0.15">
      <c r="B437" s="114">
        <v>45352</v>
      </c>
      <c r="C437" s="113">
        <v>58319</v>
      </c>
      <c r="D437" s="13">
        <v>426</v>
      </c>
      <c r="E437" s="112">
        <v>12967</v>
      </c>
      <c r="F437" s="111"/>
      <c r="G437" s="111"/>
      <c r="H437" s="61">
        <v>0</v>
      </c>
      <c r="I437" s="61"/>
      <c r="J437" s="13">
        <v>0</v>
      </c>
      <c r="K437" s="13">
        <v>0</v>
      </c>
      <c r="L437" s="13">
        <v>0</v>
      </c>
    </row>
    <row r="438" spans="2:12" s="1" customFormat="1" ht="8.85" customHeight="1" x14ac:dyDescent="0.15">
      <c r="B438" s="114">
        <v>45352</v>
      </c>
      <c r="C438" s="113">
        <v>58349</v>
      </c>
      <c r="D438" s="13">
        <v>427</v>
      </c>
      <c r="E438" s="112">
        <v>12997</v>
      </c>
      <c r="F438" s="111"/>
      <c r="G438" s="111"/>
      <c r="H438" s="61">
        <v>0</v>
      </c>
      <c r="I438" s="61"/>
      <c r="J438" s="13">
        <v>0</v>
      </c>
      <c r="K438" s="13">
        <v>0</v>
      </c>
      <c r="L438" s="13">
        <v>0</v>
      </c>
    </row>
    <row r="439" spans="2:12" s="1" customFormat="1" ht="8.85" customHeight="1" x14ac:dyDescent="0.15">
      <c r="B439" s="114">
        <v>45352</v>
      </c>
      <c r="C439" s="113">
        <v>58380</v>
      </c>
      <c r="D439" s="13">
        <v>428</v>
      </c>
      <c r="E439" s="112">
        <v>13028</v>
      </c>
      <c r="F439" s="111"/>
      <c r="G439" s="111"/>
      <c r="H439" s="61">
        <v>0</v>
      </c>
      <c r="I439" s="61"/>
      <c r="J439" s="13">
        <v>0</v>
      </c>
      <c r="K439" s="13">
        <v>0</v>
      </c>
      <c r="L439" s="13">
        <v>0</v>
      </c>
    </row>
    <row r="440" spans="2:12" s="1" customFormat="1" ht="8.85" customHeight="1" x14ac:dyDescent="0.15">
      <c r="B440" s="114">
        <v>45352</v>
      </c>
      <c r="C440" s="113">
        <v>58410</v>
      </c>
      <c r="D440" s="13">
        <v>429</v>
      </c>
      <c r="E440" s="112">
        <v>13058</v>
      </c>
      <c r="F440" s="111"/>
      <c r="G440" s="111"/>
      <c r="H440" s="61">
        <v>0</v>
      </c>
      <c r="I440" s="61"/>
      <c r="J440" s="13">
        <v>0</v>
      </c>
      <c r="K440" s="13">
        <v>0</v>
      </c>
      <c r="L440" s="13">
        <v>0</v>
      </c>
    </row>
    <row r="441" spans="2:12" s="1" customFormat="1" ht="8.85" customHeight="1" x14ac:dyDescent="0.15">
      <c r="B441" s="114">
        <v>45352</v>
      </c>
      <c r="C441" s="113">
        <v>58441</v>
      </c>
      <c r="D441" s="13">
        <v>430</v>
      </c>
      <c r="E441" s="112">
        <v>13089</v>
      </c>
      <c r="F441" s="111"/>
      <c r="G441" s="111"/>
      <c r="H441" s="61">
        <v>0</v>
      </c>
      <c r="I441" s="61"/>
      <c r="J441" s="13">
        <v>0</v>
      </c>
      <c r="K441" s="13">
        <v>0</v>
      </c>
      <c r="L441" s="13">
        <v>0</v>
      </c>
    </row>
    <row r="442" spans="2:12" s="1" customFormat="1" ht="8.85" customHeight="1" x14ac:dyDescent="0.15">
      <c r="B442" s="114">
        <v>45352</v>
      </c>
      <c r="C442" s="113">
        <v>58472</v>
      </c>
      <c r="D442" s="13">
        <v>431</v>
      </c>
      <c r="E442" s="112">
        <v>13120</v>
      </c>
      <c r="F442" s="111"/>
      <c r="G442" s="111"/>
      <c r="H442" s="61">
        <v>0</v>
      </c>
      <c r="I442" s="61"/>
      <c r="J442" s="13">
        <v>0</v>
      </c>
      <c r="K442" s="13">
        <v>0</v>
      </c>
      <c r="L442" s="13">
        <v>0</v>
      </c>
    </row>
    <row r="443" spans="2:12" s="1" customFormat="1" ht="8.85" customHeight="1" x14ac:dyDescent="0.15">
      <c r="B443" s="114">
        <v>45352</v>
      </c>
      <c r="C443" s="113">
        <v>58501</v>
      </c>
      <c r="D443" s="13">
        <v>432</v>
      </c>
      <c r="E443" s="112">
        <v>13149</v>
      </c>
      <c r="F443" s="111"/>
      <c r="G443" s="111"/>
      <c r="H443" s="61">
        <v>0</v>
      </c>
      <c r="I443" s="61"/>
      <c r="J443" s="13">
        <v>0</v>
      </c>
      <c r="K443" s="13">
        <v>0</v>
      </c>
      <c r="L443" s="13">
        <v>0</v>
      </c>
    </row>
    <row r="444" spans="2:12" s="1" customFormat="1" ht="8.85" customHeight="1" x14ac:dyDescent="0.15">
      <c r="B444" s="114">
        <v>45352</v>
      </c>
      <c r="C444" s="113">
        <v>58532</v>
      </c>
      <c r="D444" s="13">
        <v>433</v>
      </c>
      <c r="E444" s="112">
        <v>13180</v>
      </c>
      <c r="F444" s="111"/>
      <c r="G444" s="111"/>
      <c r="H444" s="61">
        <v>0</v>
      </c>
      <c r="I444" s="61"/>
      <c r="J444" s="13">
        <v>0</v>
      </c>
      <c r="K444" s="13">
        <v>0</v>
      </c>
      <c r="L444" s="13">
        <v>0</v>
      </c>
    </row>
    <row r="445" spans="2:12" s="1" customFormat="1" ht="8.85" customHeight="1" x14ac:dyDescent="0.15">
      <c r="B445" s="114">
        <v>45352</v>
      </c>
      <c r="C445" s="113">
        <v>58562</v>
      </c>
      <c r="D445" s="13">
        <v>434</v>
      </c>
      <c r="E445" s="112">
        <v>13210</v>
      </c>
      <c r="F445" s="111"/>
      <c r="G445" s="111"/>
      <c r="H445" s="61">
        <v>0</v>
      </c>
      <c r="I445" s="61"/>
      <c r="J445" s="13">
        <v>0</v>
      </c>
      <c r="K445" s="13">
        <v>0</v>
      </c>
      <c r="L445" s="13">
        <v>0</v>
      </c>
    </row>
    <row r="446" spans="2:12" s="1" customFormat="1" ht="8.85" customHeight="1" x14ac:dyDescent="0.15">
      <c r="B446" s="114">
        <v>45352</v>
      </c>
      <c r="C446" s="113">
        <v>58593</v>
      </c>
      <c r="D446" s="13">
        <v>435</v>
      </c>
      <c r="E446" s="112">
        <v>13241</v>
      </c>
      <c r="F446" s="111"/>
      <c r="G446" s="111"/>
      <c r="H446" s="61">
        <v>0</v>
      </c>
      <c r="I446" s="61"/>
      <c r="J446" s="13">
        <v>0</v>
      </c>
      <c r="K446" s="13">
        <v>0</v>
      </c>
      <c r="L446" s="13">
        <v>0</v>
      </c>
    </row>
    <row r="447" spans="2:12" s="1" customFormat="1" ht="8.85" customHeight="1" x14ac:dyDescent="0.15">
      <c r="B447" s="114">
        <v>45352</v>
      </c>
      <c r="C447" s="113">
        <v>58623</v>
      </c>
      <c r="D447" s="13">
        <v>436</v>
      </c>
      <c r="E447" s="112">
        <v>13271</v>
      </c>
      <c r="F447" s="111"/>
      <c r="G447" s="111"/>
      <c r="H447" s="61">
        <v>0</v>
      </c>
      <c r="I447" s="61"/>
      <c r="J447" s="13">
        <v>0</v>
      </c>
      <c r="K447" s="13">
        <v>0</v>
      </c>
      <c r="L447" s="13">
        <v>0</v>
      </c>
    </row>
    <row r="448" spans="2:12" s="1" customFormat="1" ht="8.85" customHeight="1" x14ac:dyDescent="0.15">
      <c r="B448" s="114">
        <v>45352</v>
      </c>
      <c r="C448" s="113">
        <v>58654</v>
      </c>
      <c r="D448" s="13">
        <v>437</v>
      </c>
      <c r="E448" s="112">
        <v>13302</v>
      </c>
      <c r="F448" s="111"/>
      <c r="G448" s="111"/>
      <c r="H448" s="61">
        <v>0</v>
      </c>
      <c r="I448" s="61"/>
      <c r="J448" s="13">
        <v>0</v>
      </c>
      <c r="K448" s="13">
        <v>0</v>
      </c>
      <c r="L448" s="13">
        <v>0</v>
      </c>
    </row>
    <row r="449" spans="2:12" s="1" customFormat="1" ht="8.85" customHeight="1" x14ac:dyDescent="0.15">
      <c r="B449" s="114">
        <v>45352</v>
      </c>
      <c r="C449" s="113">
        <v>58685</v>
      </c>
      <c r="D449" s="13">
        <v>438</v>
      </c>
      <c r="E449" s="112">
        <v>13333</v>
      </c>
      <c r="F449" s="111"/>
      <c r="G449" s="111"/>
      <c r="H449" s="61">
        <v>0</v>
      </c>
      <c r="I449" s="61"/>
      <c r="J449" s="13">
        <v>0</v>
      </c>
      <c r="K449" s="13">
        <v>0</v>
      </c>
      <c r="L449" s="13">
        <v>0</v>
      </c>
    </row>
    <row r="450" spans="2:12" s="1" customFormat="1" ht="8.85" customHeight="1" x14ac:dyDescent="0.15">
      <c r="B450" s="114">
        <v>45352</v>
      </c>
      <c r="C450" s="113">
        <v>58715</v>
      </c>
      <c r="D450" s="13">
        <v>439</v>
      </c>
      <c r="E450" s="112">
        <v>13363</v>
      </c>
      <c r="F450" s="111"/>
      <c r="G450" s="111"/>
      <c r="H450" s="61">
        <v>0</v>
      </c>
      <c r="I450" s="61"/>
      <c r="J450" s="13">
        <v>0</v>
      </c>
      <c r="K450" s="13">
        <v>0</v>
      </c>
      <c r="L450" s="13">
        <v>0</v>
      </c>
    </row>
    <row r="451" spans="2:12" s="1" customFormat="1" ht="8.85" customHeight="1" x14ac:dyDescent="0.15">
      <c r="B451" s="114">
        <v>45352</v>
      </c>
      <c r="C451" s="113">
        <v>58746</v>
      </c>
      <c r="D451" s="13">
        <v>440</v>
      </c>
      <c r="E451" s="112">
        <v>13394</v>
      </c>
      <c r="F451" s="111"/>
      <c r="G451" s="111"/>
      <c r="H451" s="61">
        <v>0</v>
      </c>
      <c r="I451" s="61"/>
      <c r="J451" s="13">
        <v>0</v>
      </c>
      <c r="K451" s="13">
        <v>0</v>
      </c>
      <c r="L451" s="13">
        <v>0</v>
      </c>
    </row>
    <row r="452" spans="2:12" s="1" customFormat="1" ht="8.85" customHeight="1" x14ac:dyDescent="0.15">
      <c r="B452" s="114">
        <v>45352</v>
      </c>
      <c r="C452" s="113">
        <v>58776</v>
      </c>
      <c r="D452" s="13">
        <v>441</v>
      </c>
      <c r="E452" s="112">
        <v>13424</v>
      </c>
      <c r="F452" s="111"/>
      <c r="G452" s="111"/>
      <c r="H452" s="61">
        <v>0</v>
      </c>
      <c r="I452" s="61"/>
      <c r="J452" s="13">
        <v>0</v>
      </c>
      <c r="K452" s="13">
        <v>0</v>
      </c>
      <c r="L452" s="13">
        <v>0</v>
      </c>
    </row>
    <row r="453" spans="2:12" s="1" customFormat="1" ht="8.85" customHeight="1" x14ac:dyDescent="0.15">
      <c r="B453" s="114">
        <v>45352</v>
      </c>
      <c r="C453" s="113">
        <v>58807</v>
      </c>
      <c r="D453" s="13">
        <v>442</v>
      </c>
      <c r="E453" s="112">
        <v>13455</v>
      </c>
      <c r="F453" s="111"/>
      <c r="G453" s="111"/>
      <c r="H453" s="61">
        <v>0</v>
      </c>
      <c r="I453" s="61"/>
      <c r="J453" s="13">
        <v>0</v>
      </c>
      <c r="K453" s="13">
        <v>0</v>
      </c>
      <c r="L453" s="13">
        <v>0</v>
      </c>
    </row>
    <row r="454" spans="2:12" s="1" customFormat="1" ht="8.85" customHeight="1" x14ac:dyDescent="0.15">
      <c r="B454" s="114">
        <v>45352</v>
      </c>
      <c r="C454" s="113">
        <v>58838</v>
      </c>
      <c r="D454" s="13">
        <v>443</v>
      </c>
      <c r="E454" s="112">
        <v>13486</v>
      </c>
      <c r="F454" s="111"/>
      <c r="G454" s="111"/>
      <c r="H454" s="61">
        <v>0</v>
      </c>
      <c r="I454" s="61"/>
      <c r="J454" s="13">
        <v>0</v>
      </c>
      <c r="K454" s="13">
        <v>0</v>
      </c>
      <c r="L454" s="13">
        <v>0</v>
      </c>
    </row>
    <row r="455" spans="2:12" s="1" customFormat="1" ht="8.85" customHeight="1" x14ac:dyDescent="0.15">
      <c r="B455" s="114">
        <v>45352</v>
      </c>
      <c r="C455" s="113">
        <v>58866</v>
      </c>
      <c r="D455" s="13">
        <v>444</v>
      </c>
      <c r="E455" s="112">
        <v>13514</v>
      </c>
      <c r="F455" s="111"/>
      <c r="G455" s="111"/>
      <c r="H455" s="61">
        <v>0</v>
      </c>
      <c r="I455" s="61"/>
      <c r="J455" s="13">
        <v>0</v>
      </c>
      <c r="K455" s="13">
        <v>0</v>
      </c>
      <c r="L455" s="13">
        <v>0</v>
      </c>
    </row>
    <row r="456" spans="2:12" s="1" customFormat="1" ht="8.85" customHeight="1" x14ac:dyDescent="0.15">
      <c r="B456" s="114">
        <v>45352</v>
      </c>
      <c r="C456" s="113">
        <v>58897</v>
      </c>
      <c r="D456" s="13">
        <v>445</v>
      </c>
      <c r="E456" s="112">
        <v>13545</v>
      </c>
      <c r="F456" s="111"/>
      <c r="G456" s="111"/>
      <c r="H456" s="61">
        <v>0</v>
      </c>
      <c r="I456" s="61"/>
      <c r="J456" s="13">
        <v>0</v>
      </c>
      <c r="K456" s="13">
        <v>0</v>
      </c>
      <c r="L456" s="13">
        <v>0</v>
      </c>
    </row>
    <row r="457" spans="2:12" s="1" customFormat="1" ht="8.85" customHeight="1" x14ac:dyDescent="0.15">
      <c r="B457" s="114">
        <v>45352</v>
      </c>
      <c r="C457" s="113">
        <v>58927</v>
      </c>
      <c r="D457" s="13">
        <v>446</v>
      </c>
      <c r="E457" s="112">
        <v>13575</v>
      </c>
      <c r="F457" s="111"/>
      <c r="G457" s="111"/>
      <c r="H457" s="61">
        <v>0</v>
      </c>
      <c r="I457" s="61"/>
      <c r="J457" s="13">
        <v>0</v>
      </c>
      <c r="K457" s="13">
        <v>0</v>
      </c>
      <c r="L457" s="13">
        <v>0</v>
      </c>
    </row>
    <row r="458" spans="2:12" s="1" customFormat="1" ht="8.85" customHeight="1" x14ac:dyDescent="0.15">
      <c r="B458" s="114">
        <v>45352</v>
      </c>
      <c r="C458" s="113">
        <v>58958</v>
      </c>
      <c r="D458" s="13">
        <v>447</v>
      </c>
      <c r="E458" s="112">
        <v>13606</v>
      </c>
      <c r="F458" s="111"/>
      <c r="G458" s="111"/>
      <c r="H458" s="61">
        <v>0</v>
      </c>
      <c r="I458" s="61"/>
      <c r="J458" s="13">
        <v>0</v>
      </c>
      <c r="K458" s="13">
        <v>0</v>
      </c>
      <c r="L458" s="13">
        <v>0</v>
      </c>
    </row>
    <row r="459" spans="2:12" s="1" customFormat="1" ht="8.85" customHeight="1" x14ac:dyDescent="0.15">
      <c r="B459" s="114">
        <v>45352</v>
      </c>
      <c r="C459" s="113">
        <v>58988</v>
      </c>
      <c r="D459" s="13">
        <v>448</v>
      </c>
      <c r="E459" s="112">
        <v>13636</v>
      </c>
      <c r="F459" s="111"/>
      <c r="G459" s="111"/>
      <c r="H459" s="61">
        <v>0</v>
      </c>
      <c r="I459" s="61"/>
      <c r="J459" s="13">
        <v>0</v>
      </c>
      <c r="K459" s="13">
        <v>0</v>
      </c>
      <c r="L459" s="13">
        <v>0</v>
      </c>
    </row>
    <row r="460" spans="2:12" s="1" customFormat="1" ht="8.85" customHeight="1" x14ac:dyDescent="0.15">
      <c r="B460" s="114">
        <v>45352</v>
      </c>
      <c r="C460" s="113">
        <v>59019</v>
      </c>
      <c r="D460" s="13">
        <v>449</v>
      </c>
      <c r="E460" s="112">
        <v>13667</v>
      </c>
      <c r="F460" s="111"/>
      <c r="G460" s="111"/>
      <c r="H460" s="61">
        <v>0</v>
      </c>
      <c r="I460" s="61"/>
      <c r="J460" s="13">
        <v>0</v>
      </c>
      <c r="K460" s="13">
        <v>0</v>
      </c>
      <c r="L460" s="13">
        <v>0</v>
      </c>
    </row>
    <row r="461" spans="2:12" s="1" customFormat="1" ht="8.85" customHeight="1" x14ac:dyDescent="0.15">
      <c r="B461" s="114">
        <v>45352</v>
      </c>
      <c r="C461" s="113">
        <v>59050</v>
      </c>
      <c r="D461" s="13">
        <v>450</v>
      </c>
      <c r="E461" s="112">
        <v>13698</v>
      </c>
      <c r="F461" s="111"/>
      <c r="G461" s="111"/>
      <c r="H461" s="61">
        <v>0</v>
      </c>
      <c r="I461" s="61"/>
      <c r="J461" s="13">
        <v>0</v>
      </c>
      <c r="K461" s="13">
        <v>0</v>
      </c>
      <c r="L461" s="13">
        <v>0</v>
      </c>
    </row>
    <row r="462" spans="2:12" s="1" customFormat="1" ht="8.85" customHeight="1" x14ac:dyDescent="0.15">
      <c r="B462" s="114">
        <v>45352</v>
      </c>
      <c r="C462" s="113">
        <v>59080</v>
      </c>
      <c r="D462" s="13">
        <v>451</v>
      </c>
      <c r="E462" s="112">
        <v>13728</v>
      </c>
      <c r="F462" s="111"/>
      <c r="G462" s="111"/>
      <c r="H462" s="61">
        <v>0</v>
      </c>
      <c r="I462" s="61"/>
      <c r="J462" s="13">
        <v>0</v>
      </c>
      <c r="K462" s="13">
        <v>0</v>
      </c>
      <c r="L462" s="13">
        <v>0</v>
      </c>
    </row>
    <row r="463" spans="2:12" s="1" customFormat="1" ht="8.85" customHeight="1" x14ac:dyDescent="0.15">
      <c r="B463" s="114">
        <v>45352</v>
      </c>
      <c r="C463" s="113">
        <v>59111</v>
      </c>
      <c r="D463" s="13">
        <v>452</v>
      </c>
      <c r="E463" s="112">
        <v>13759</v>
      </c>
      <c r="F463" s="111"/>
      <c r="G463" s="111"/>
      <c r="H463" s="61">
        <v>0</v>
      </c>
      <c r="I463" s="61"/>
      <c r="J463" s="13">
        <v>0</v>
      </c>
      <c r="K463" s="13">
        <v>0</v>
      </c>
      <c r="L463" s="13">
        <v>0</v>
      </c>
    </row>
    <row r="464" spans="2:12" s="1" customFormat="1" ht="8.85" customHeight="1" x14ac:dyDescent="0.15">
      <c r="B464" s="114">
        <v>45352</v>
      </c>
      <c r="C464" s="113">
        <v>59141</v>
      </c>
      <c r="D464" s="13">
        <v>453</v>
      </c>
      <c r="E464" s="112">
        <v>13789</v>
      </c>
      <c r="F464" s="111"/>
      <c r="G464" s="111"/>
      <c r="H464" s="61">
        <v>0</v>
      </c>
      <c r="I464" s="61"/>
      <c r="J464" s="13">
        <v>0</v>
      </c>
      <c r="K464" s="13">
        <v>0</v>
      </c>
      <c r="L464" s="13">
        <v>0</v>
      </c>
    </row>
    <row r="465" spans="2:12" s="1" customFormat="1" ht="8.85" customHeight="1" x14ac:dyDescent="0.15">
      <c r="B465" s="114">
        <v>45352</v>
      </c>
      <c r="C465" s="113">
        <v>59172</v>
      </c>
      <c r="D465" s="13">
        <v>454</v>
      </c>
      <c r="E465" s="112">
        <v>13820</v>
      </c>
      <c r="F465" s="111"/>
      <c r="G465" s="111"/>
      <c r="H465" s="61">
        <v>0</v>
      </c>
      <c r="I465" s="61"/>
      <c r="J465" s="13">
        <v>0</v>
      </c>
      <c r="K465" s="13">
        <v>0</v>
      </c>
      <c r="L465" s="13">
        <v>0</v>
      </c>
    </row>
    <row r="466" spans="2:12" s="1" customFormat="1" ht="8.85" customHeight="1" x14ac:dyDescent="0.15">
      <c r="B466" s="114">
        <v>45352</v>
      </c>
      <c r="C466" s="113">
        <v>59203</v>
      </c>
      <c r="D466" s="13">
        <v>455</v>
      </c>
      <c r="E466" s="112">
        <v>13851</v>
      </c>
      <c r="F466" s="111"/>
      <c r="G466" s="111"/>
      <c r="H466" s="61">
        <v>0</v>
      </c>
      <c r="I466" s="61"/>
      <c r="J466" s="13">
        <v>0</v>
      </c>
      <c r="K466" s="13">
        <v>0</v>
      </c>
      <c r="L466" s="13">
        <v>0</v>
      </c>
    </row>
    <row r="467" spans="2:12" s="1" customFormat="1" ht="8.85" customHeight="1" x14ac:dyDescent="0.15">
      <c r="B467" s="114">
        <v>45352</v>
      </c>
      <c r="C467" s="113">
        <v>59231</v>
      </c>
      <c r="D467" s="13">
        <v>456</v>
      </c>
      <c r="E467" s="112">
        <v>13879</v>
      </c>
      <c r="F467" s="111"/>
      <c r="G467" s="111"/>
      <c r="H467" s="61">
        <v>0</v>
      </c>
      <c r="I467" s="61"/>
      <c r="J467" s="13">
        <v>0</v>
      </c>
      <c r="K467" s="13">
        <v>0</v>
      </c>
      <c r="L467" s="13">
        <v>0</v>
      </c>
    </row>
    <row r="468" spans="2:12" s="1" customFormat="1" ht="8.85" customHeight="1" x14ac:dyDescent="0.15">
      <c r="B468" s="114">
        <v>45352</v>
      </c>
      <c r="C468" s="113">
        <v>59262</v>
      </c>
      <c r="D468" s="13">
        <v>457</v>
      </c>
      <c r="E468" s="112">
        <v>13910</v>
      </c>
      <c r="F468" s="111"/>
      <c r="G468" s="111"/>
      <c r="H468" s="61">
        <v>0</v>
      </c>
      <c r="I468" s="61"/>
      <c r="J468" s="13">
        <v>0</v>
      </c>
      <c r="K468" s="13">
        <v>0</v>
      </c>
      <c r="L468" s="13">
        <v>0</v>
      </c>
    </row>
    <row r="469" spans="2:12" s="1" customFormat="1" ht="8.85" customHeight="1" x14ac:dyDescent="0.15">
      <c r="B469" s="114">
        <v>45352</v>
      </c>
      <c r="C469" s="113">
        <v>59292</v>
      </c>
      <c r="D469" s="13">
        <v>458</v>
      </c>
      <c r="E469" s="112">
        <v>13940</v>
      </c>
      <c r="F469" s="111"/>
      <c r="G469" s="111"/>
      <c r="H469" s="61">
        <v>0</v>
      </c>
      <c r="I469" s="61"/>
      <c r="J469" s="13">
        <v>0</v>
      </c>
      <c r="K469" s="13">
        <v>0</v>
      </c>
      <c r="L469" s="13">
        <v>0</v>
      </c>
    </row>
    <row r="470" spans="2:12" s="1" customFormat="1" ht="8.85" customHeight="1" x14ac:dyDescent="0.15">
      <c r="B470" s="114">
        <v>45352</v>
      </c>
      <c r="C470" s="113">
        <v>59323</v>
      </c>
      <c r="D470" s="13">
        <v>459</v>
      </c>
      <c r="E470" s="112">
        <v>13971</v>
      </c>
      <c r="F470" s="111"/>
      <c r="G470" s="111"/>
      <c r="H470" s="61">
        <v>0</v>
      </c>
      <c r="I470" s="61"/>
      <c r="J470" s="13">
        <v>0</v>
      </c>
      <c r="K470" s="13">
        <v>0</v>
      </c>
      <c r="L470" s="13">
        <v>0</v>
      </c>
    </row>
    <row r="471" spans="2:12" s="1" customFormat="1" ht="8.85" customHeight="1" x14ac:dyDescent="0.15">
      <c r="B471" s="114">
        <v>45352</v>
      </c>
      <c r="C471" s="113">
        <v>59353</v>
      </c>
      <c r="D471" s="13">
        <v>460</v>
      </c>
      <c r="E471" s="112">
        <v>14001</v>
      </c>
      <c r="F471" s="111"/>
      <c r="G471" s="111"/>
      <c r="H471" s="61">
        <v>0</v>
      </c>
      <c r="I471" s="61"/>
      <c r="J471" s="13">
        <v>0</v>
      </c>
      <c r="K471" s="13">
        <v>0</v>
      </c>
      <c r="L471" s="13">
        <v>0</v>
      </c>
    </row>
    <row r="472" spans="2:12" s="1" customFormat="1" ht="8.85" customHeight="1" x14ac:dyDescent="0.15">
      <c r="B472" s="114">
        <v>45352</v>
      </c>
      <c r="C472" s="113">
        <v>59384</v>
      </c>
      <c r="D472" s="13">
        <v>461</v>
      </c>
      <c r="E472" s="112">
        <v>14032</v>
      </c>
      <c r="F472" s="111"/>
      <c r="G472" s="111"/>
      <c r="H472" s="61">
        <v>0</v>
      </c>
      <c r="I472" s="61"/>
      <c r="J472" s="13">
        <v>0</v>
      </c>
      <c r="K472" s="13">
        <v>0</v>
      </c>
      <c r="L472" s="13">
        <v>0</v>
      </c>
    </row>
    <row r="473" spans="2:12" s="1" customFormat="1" ht="8.85" customHeight="1" x14ac:dyDescent="0.15">
      <c r="B473" s="114">
        <v>45352</v>
      </c>
      <c r="C473" s="113">
        <v>59415</v>
      </c>
      <c r="D473" s="13">
        <v>462</v>
      </c>
      <c r="E473" s="112">
        <v>14063</v>
      </c>
      <c r="F473" s="111"/>
      <c r="G473" s="111"/>
      <c r="H473" s="61">
        <v>0</v>
      </c>
      <c r="I473" s="61"/>
      <c r="J473" s="13">
        <v>0</v>
      </c>
      <c r="K473" s="13">
        <v>0</v>
      </c>
      <c r="L473" s="13">
        <v>0</v>
      </c>
    </row>
    <row r="474" spans="2:12" s="1" customFormat="1" ht="8.85" customHeight="1" x14ac:dyDescent="0.15">
      <c r="B474" s="114">
        <v>45352</v>
      </c>
      <c r="C474" s="113">
        <v>59445</v>
      </c>
      <c r="D474" s="13">
        <v>463</v>
      </c>
      <c r="E474" s="112">
        <v>14093</v>
      </c>
      <c r="F474" s="111"/>
      <c r="G474" s="111"/>
      <c r="H474" s="61">
        <v>0</v>
      </c>
      <c r="I474" s="61"/>
      <c r="J474" s="13">
        <v>0</v>
      </c>
      <c r="K474" s="13">
        <v>0</v>
      </c>
      <c r="L474" s="13">
        <v>0</v>
      </c>
    </row>
    <row r="475" spans="2:12" s="1" customFormat="1" ht="8.85" customHeight="1" x14ac:dyDescent="0.15">
      <c r="B475" s="114">
        <v>45352</v>
      </c>
      <c r="C475" s="113">
        <v>59476</v>
      </c>
      <c r="D475" s="13">
        <v>464</v>
      </c>
      <c r="E475" s="112">
        <v>14124</v>
      </c>
      <c r="F475" s="111"/>
      <c r="G475" s="111"/>
      <c r="H475" s="61">
        <v>0</v>
      </c>
      <c r="I475" s="61"/>
      <c r="J475" s="13">
        <v>0</v>
      </c>
      <c r="K475" s="13">
        <v>0</v>
      </c>
      <c r="L475" s="13">
        <v>0</v>
      </c>
    </row>
    <row r="476" spans="2:12" s="1" customFormat="1" ht="8.85" customHeight="1" x14ac:dyDescent="0.15">
      <c r="B476" s="114">
        <v>45352</v>
      </c>
      <c r="C476" s="113">
        <v>59506</v>
      </c>
      <c r="D476" s="13">
        <v>465</v>
      </c>
      <c r="E476" s="112">
        <v>14154</v>
      </c>
      <c r="F476" s="111"/>
      <c r="G476" s="111"/>
      <c r="H476" s="61">
        <v>0</v>
      </c>
      <c r="I476" s="61"/>
      <c r="J476" s="13">
        <v>0</v>
      </c>
      <c r="K476" s="13">
        <v>0</v>
      </c>
      <c r="L476" s="13">
        <v>0</v>
      </c>
    </row>
    <row r="477" spans="2:12" s="1" customFormat="1" ht="8.85" customHeight="1" x14ac:dyDescent="0.15">
      <c r="B477" s="114">
        <v>45352</v>
      </c>
      <c r="C477" s="113">
        <v>59537</v>
      </c>
      <c r="D477" s="13">
        <v>466</v>
      </c>
      <c r="E477" s="112">
        <v>14185</v>
      </c>
      <c r="F477" s="111"/>
      <c r="G477" s="111"/>
      <c r="H477" s="61">
        <v>0</v>
      </c>
      <c r="I477" s="61"/>
      <c r="J477" s="13">
        <v>0</v>
      </c>
      <c r="K477" s="13">
        <v>0</v>
      </c>
      <c r="L477" s="13">
        <v>0</v>
      </c>
    </row>
    <row r="478" spans="2:12" s="1" customFormat="1" ht="8.85" customHeight="1" x14ac:dyDescent="0.15">
      <c r="B478" s="114">
        <v>45352</v>
      </c>
      <c r="C478" s="113">
        <v>59568</v>
      </c>
      <c r="D478" s="13">
        <v>467</v>
      </c>
      <c r="E478" s="112">
        <v>14216</v>
      </c>
      <c r="F478" s="111"/>
      <c r="G478" s="111"/>
      <c r="H478" s="61">
        <v>0</v>
      </c>
      <c r="I478" s="61"/>
      <c r="J478" s="13">
        <v>0</v>
      </c>
      <c r="K478" s="13">
        <v>0</v>
      </c>
      <c r="L478" s="13">
        <v>0</v>
      </c>
    </row>
    <row r="479" spans="2:12" s="1" customFormat="1" ht="8.85" customHeight="1" x14ac:dyDescent="0.15">
      <c r="B479" s="114">
        <v>45352</v>
      </c>
      <c r="C479" s="113">
        <v>59596</v>
      </c>
      <c r="D479" s="13">
        <v>468</v>
      </c>
      <c r="E479" s="112">
        <v>14244</v>
      </c>
      <c r="F479" s="111"/>
      <c r="G479" s="111"/>
      <c r="H479" s="61">
        <v>0</v>
      </c>
      <c r="I479" s="61"/>
      <c r="J479" s="13">
        <v>0</v>
      </c>
      <c r="K479" s="13">
        <v>0</v>
      </c>
      <c r="L479" s="13">
        <v>0</v>
      </c>
    </row>
    <row r="480" spans="2:12" s="1" customFormat="1" ht="8.85" customHeight="1" x14ac:dyDescent="0.15">
      <c r="B480" s="114">
        <v>45352</v>
      </c>
      <c r="C480" s="113">
        <v>59627</v>
      </c>
      <c r="D480" s="13">
        <v>469</v>
      </c>
      <c r="E480" s="112">
        <v>14275</v>
      </c>
      <c r="F480" s="111"/>
      <c r="G480" s="111"/>
      <c r="H480" s="61">
        <v>0</v>
      </c>
      <c r="I480" s="61"/>
      <c r="J480" s="13">
        <v>0</v>
      </c>
      <c r="K480" s="13">
        <v>0</v>
      </c>
      <c r="L480" s="13">
        <v>0</v>
      </c>
    </row>
    <row r="481" spans="2:12" s="1" customFormat="1" ht="8.85" customHeight="1" x14ac:dyDescent="0.15">
      <c r="B481" s="114">
        <v>45352</v>
      </c>
      <c r="C481" s="113">
        <v>59657</v>
      </c>
      <c r="D481" s="13">
        <v>470</v>
      </c>
      <c r="E481" s="112">
        <v>14305</v>
      </c>
      <c r="F481" s="111"/>
      <c r="G481" s="111"/>
      <c r="H481" s="61">
        <v>0</v>
      </c>
      <c r="I481" s="61"/>
      <c r="J481" s="13">
        <v>0</v>
      </c>
      <c r="K481" s="13">
        <v>0</v>
      </c>
      <c r="L481" s="13">
        <v>0</v>
      </c>
    </row>
    <row r="482" spans="2:12" s="1" customFormat="1" ht="8.85" customHeight="1" x14ac:dyDescent="0.15">
      <c r="B482" s="114">
        <v>45352</v>
      </c>
      <c r="C482" s="113">
        <v>59688</v>
      </c>
      <c r="D482" s="13">
        <v>471</v>
      </c>
      <c r="E482" s="112">
        <v>14336</v>
      </c>
      <c r="F482" s="111"/>
      <c r="G482" s="111"/>
      <c r="H482" s="61">
        <v>0</v>
      </c>
      <c r="I482" s="61"/>
      <c r="J482" s="13">
        <v>0</v>
      </c>
      <c r="K482" s="13">
        <v>0</v>
      </c>
      <c r="L482" s="13">
        <v>0</v>
      </c>
    </row>
    <row r="483" spans="2:12" s="1" customFormat="1" ht="8.85" customHeight="1" x14ac:dyDescent="0.15">
      <c r="B483" s="114">
        <v>45352</v>
      </c>
      <c r="C483" s="113">
        <v>59718</v>
      </c>
      <c r="D483" s="13">
        <v>472</v>
      </c>
      <c r="E483" s="112">
        <v>14366</v>
      </c>
      <c r="F483" s="111"/>
      <c r="G483" s="111"/>
      <c r="H483" s="61">
        <v>0</v>
      </c>
      <c r="I483" s="61"/>
      <c r="J483" s="13">
        <v>0</v>
      </c>
      <c r="K483" s="13">
        <v>0</v>
      </c>
      <c r="L483" s="13">
        <v>0</v>
      </c>
    </row>
    <row r="484" spans="2:12" s="1" customFormat="1" ht="8.85" customHeight="1" x14ac:dyDescent="0.15">
      <c r="B484" s="114">
        <v>45352</v>
      </c>
      <c r="C484" s="113">
        <v>59749</v>
      </c>
      <c r="D484" s="13">
        <v>473</v>
      </c>
      <c r="E484" s="112">
        <v>14397</v>
      </c>
      <c r="F484" s="111"/>
      <c r="G484" s="111"/>
      <c r="H484" s="61">
        <v>0</v>
      </c>
      <c r="I484" s="61"/>
      <c r="J484" s="13">
        <v>0</v>
      </c>
      <c r="K484" s="13">
        <v>0</v>
      </c>
      <c r="L484" s="13">
        <v>0</v>
      </c>
    </row>
    <row r="485" spans="2:12" s="1" customFormat="1" ht="8.85" customHeight="1" x14ac:dyDescent="0.15">
      <c r="B485" s="114">
        <v>45352</v>
      </c>
      <c r="C485" s="113">
        <v>59780</v>
      </c>
      <c r="D485" s="13">
        <v>474</v>
      </c>
      <c r="E485" s="112">
        <v>14428</v>
      </c>
      <c r="F485" s="111"/>
      <c r="G485" s="111"/>
      <c r="H485" s="61">
        <v>0</v>
      </c>
      <c r="I485" s="61"/>
      <c r="J485" s="13">
        <v>0</v>
      </c>
      <c r="K485" s="13">
        <v>0</v>
      </c>
      <c r="L485" s="13">
        <v>0</v>
      </c>
    </row>
    <row r="486" spans="2:12" s="1" customFormat="1" ht="8.85" customHeight="1" x14ac:dyDescent="0.15">
      <c r="B486" s="114">
        <v>45352</v>
      </c>
      <c r="C486" s="113">
        <v>59810</v>
      </c>
      <c r="D486" s="13">
        <v>475</v>
      </c>
      <c r="E486" s="112">
        <v>14458</v>
      </c>
      <c r="F486" s="111"/>
      <c r="G486" s="111"/>
      <c r="H486" s="61">
        <v>0</v>
      </c>
      <c r="I486" s="61"/>
      <c r="J486" s="13">
        <v>0</v>
      </c>
      <c r="K486" s="13">
        <v>0</v>
      </c>
      <c r="L486" s="13">
        <v>0</v>
      </c>
    </row>
    <row r="487" spans="2:12" s="1" customFormat="1" ht="8.85" customHeight="1" x14ac:dyDescent="0.15">
      <c r="B487" s="114">
        <v>45352</v>
      </c>
      <c r="C487" s="113">
        <v>59841</v>
      </c>
      <c r="D487" s="13">
        <v>476</v>
      </c>
      <c r="E487" s="112">
        <v>14489</v>
      </c>
      <c r="F487" s="111"/>
      <c r="G487" s="111"/>
      <c r="H487" s="61">
        <v>0</v>
      </c>
      <c r="I487" s="61"/>
      <c r="J487" s="13">
        <v>0</v>
      </c>
      <c r="K487" s="13">
        <v>0</v>
      </c>
      <c r="L487" s="13">
        <v>0</v>
      </c>
    </row>
    <row r="488" spans="2:12" s="1" customFormat="1" ht="8.85" customHeight="1" x14ac:dyDescent="0.15">
      <c r="B488" s="114">
        <v>45352</v>
      </c>
      <c r="C488" s="113">
        <v>59871</v>
      </c>
      <c r="D488" s="13">
        <v>477</v>
      </c>
      <c r="E488" s="112">
        <v>14519</v>
      </c>
      <c r="F488" s="111"/>
      <c r="G488" s="111"/>
      <c r="H488" s="61">
        <v>0</v>
      </c>
      <c r="I488" s="61"/>
      <c r="J488" s="13">
        <v>0</v>
      </c>
      <c r="K488" s="13">
        <v>0</v>
      </c>
      <c r="L488" s="13">
        <v>0</v>
      </c>
    </row>
    <row r="489" spans="2:12" s="1" customFormat="1" ht="8.85" customHeight="1" x14ac:dyDescent="0.15">
      <c r="B489" s="114">
        <v>45352</v>
      </c>
      <c r="C489" s="113">
        <v>59902</v>
      </c>
      <c r="D489" s="13">
        <v>478</v>
      </c>
      <c r="E489" s="112">
        <v>14550</v>
      </c>
      <c r="F489" s="111"/>
      <c r="G489" s="111"/>
      <c r="H489" s="61">
        <v>0</v>
      </c>
      <c r="I489" s="61"/>
      <c r="J489" s="13">
        <v>0</v>
      </c>
      <c r="K489" s="13">
        <v>0</v>
      </c>
      <c r="L489" s="13">
        <v>0</v>
      </c>
    </row>
    <row r="490" spans="2:12" s="1" customFormat="1" ht="8.85" customHeight="1" x14ac:dyDescent="0.15">
      <c r="B490" s="114">
        <v>45352</v>
      </c>
      <c r="C490" s="113">
        <v>59933</v>
      </c>
      <c r="D490" s="13">
        <v>479</v>
      </c>
      <c r="E490" s="112">
        <v>14581</v>
      </c>
      <c r="F490" s="111"/>
      <c r="G490" s="111"/>
      <c r="H490" s="61">
        <v>0</v>
      </c>
      <c r="I490" s="61"/>
      <c r="J490" s="13">
        <v>0</v>
      </c>
      <c r="K490" s="13">
        <v>0</v>
      </c>
      <c r="L490" s="13">
        <v>0</v>
      </c>
    </row>
    <row r="491" spans="2:12" s="1" customFormat="1" ht="8.85" customHeight="1" x14ac:dyDescent="0.15">
      <c r="B491" s="114">
        <v>45352</v>
      </c>
      <c r="C491" s="113">
        <v>59962</v>
      </c>
      <c r="D491" s="13">
        <v>480</v>
      </c>
      <c r="E491" s="112">
        <v>14610</v>
      </c>
      <c r="F491" s="111"/>
      <c r="G491" s="111"/>
      <c r="H491" s="61">
        <v>0</v>
      </c>
      <c r="I491" s="61"/>
      <c r="J491" s="13">
        <v>0</v>
      </c>
      <c r="K491" s="13">
        <v>0</v>
      </c>
      <c r="L491" s="13">
        <v>0</v>
      </c>
    </row>
    <row r="492" spans="2:12" s="1" customFormat="1" ht="8.85" customHeight="1" x14ac:dyDescent="0.15">
      <c r="B492" s="114">
        <v>45352</v>
      </c>
      <c r="C492" s="113">
        <v>59993</v>
      </c>
      <c r="D492" s="13">
        <v>481</v>
      </c>
      <c r="E492" s="112">
        <v>14641</v>
      </c>
      <c r="F492" s="111"/>
      <c r="G492" s="111"/>
      <c r="H492" s="61">
        <v>0</v>
      </c>
      <c r="I492" s="61"/>
      <c r="J492" s="13">
        <v>0</v>
      </c>
      <c r="K492" s="13">
        <v>0</v>
      </c>
      <c r="L492" s="13">
        <v>0</v>
      </c>
    </row>
    <row r="493" spans="2:12" s="1" customFormat="1" ht="8.85" customHeight="1" x14ac:dyDescent="0.15">
      <c r="B493" s="114">
        <v>45352</v>
      </c>
      <c r="C493" s="113">
        <v>60023</v>
      </c>
      <c r="D493" s="13">
        <v>482</v>
      </c>
      <c r="E493" s="112">
        <v>14671</v>
      </c>
      <c r="F493" s="111"/>
      <c r="G493" s="111"/>
      <c r="H493" s="61">
        <v>0</v>
      </c>
      <c r="I493" s="61"/>
      <c r="J493" s="13">
        <v>0</v>
      </c>
      <c r="K493" s="13">
        <v>0</v>
      </c>
      <c r="L493" s="13">
        <v>0</v>
      </c>
    </row>
    <row r="494" spans="2:12" s="1" customFormat="1" ht="8.85" customHeight="1" x14ac:dyDescent="0.15">
      <c r="B494" s="114">
        <v>45352</v>
      </c>
      <c r="C494" s="113">
        <v>60054</v>
      </c>
      <c r="D494" s="13">
        <v>483</v>
      </c>
      <c r="E494" s="112">
        <v>14702</v>
      </c>
      <c r="F494" s="111"/>
      <c r="G494" s="111"/>
      <c r="H494" s="61">
        <v>0</v>
      </c>
      <c r="I494" s="61"/>
      <c r="J494" s="13">
        <v>0</v>
      </c>
      <c r="K494" s="13">
        <v>0</v>
      </c>
      <c r="L494" s="13">
        <v>0</v>
      </c>
    </row>
    <row r="495" spans="2:12" s="1" customFormat="1" ht="8.85" customHeight="1" x14ac:dyDescent="0.15">
      <c r="B495" s="114">
        <v>45352</v>
      </c>
      <c r="C495" s="113">
        <v>60084</v>
      </c>
      <c r="D495" s="13">
        <v>484</v>
      </c>
      <c r="E495" s="112">
        <v>14732</v>
      </c>
      <c r="F495" s="111"/>
      <c r="G495" s="111"/>
      <c r="H495" s="61">
        <v>0</v>
      </c>
      <c r="I495" s="61"/>
      <c r="J495" s="13">
        <v>0</v>
      </c>
      <c r="K495" s="13">
        <v>0</v>
      </c>
      <c r="L495" s="13">
        <v>0</v>
      </c>
    </row>
    <row r="496" spans="2:12" s="1" customFormat="1" ht="8.85" customHeight="1" x14ac:dyDescent="0.15">
      <c r="B496" s="114">
        <v>45352</v>
      </c>
      <c r="C496" s="113">
        <v>60115</v>
      </c>
      <c r="D496" s="13">
        <v>485</v>
      </c>
      <c r="E496" s="112">
        <v>14763</v>
      </c>
      <c r="F496" s="111"/>
      <c r="G496" s="111"/>
      <c r="H496" s="61">
        <v>0</v>
      </c>
      <c r="I496" s="61"/>
      <c r="J496" s="13">
        <v>0</v>
      </c>
      <c r="K496" s="13">
        <v>0</v>
      </c>
      <c r="L496" s="13">
        <v>0</v>
      </c>
    </row>
    <row r="497" spans="2:12" s="1" customFormat="1" ht="8.85" customHeight="1" x14ac:dyDescent="0.15">
      <c r="B497" s="114">
        <v>45352</v>
      </c>
      <c r="C497" s="113">
        <v>60146</v>
      </c>
      <c r="D497" s="13">
        <v>486</v>
      </c>
      <c r="E497" s="112">
        <v>14794</v>
      </c>
      <c r="F497" s="111"/>
      <c r="G497" s="111"/>
      <c r="H497" s="61">
        <v>0</v>
      </c>
      <c r="I497" s="61"/>
      <c r="J497" s="13">
        <v>0</v>
      </c>
      <c r="K497" s="13">
        <v>0</v>
      </c>
      <c r="L497" s="13">
        <v>0</v>
      </c>
    </row>
    <row r="498" spans="2:12" s="1" customFormat="1" ht="8.85" customHeight="1" x14ac:dyDescent="0.15">
      <c r="B498" s="114">
        <v>45352</v>
      </c>
      <c r="C498" s="113">
        <v>60176</v>
      </c>
      <c r="D498" s="13">
        <v>487</v>
      </c>
      <c r="E498" s="112">
        <v>14824</v>
      </c>
      <c r="F498" s="111"/>
      <c r="G498" s="111"/>
      <c r="H498" s="61">
        <v>0</v>
      </c>
      <c r="I498" s="61"/>
      <c r="J498" s="13">
        <v>0</v>
      </c>
      <c r="K498" s="13">
        <v>0</v>
      </c>
      <c r="L498" s="13">
        <v>0</v>
      </c>
    </row>
    <row r="499" spans="2:12" s="1" customFormat="1" ht="8.85" customHeight="1" x14ac:dyDescent="0.15">
      <c r="B499" s="114">
        <v>45352</v>
      </c>
      <c r="C499" s="113">
        <v>60207</v>
      </c>
      <c r="D499" s="13">
        <v>488</v>
      </c>
      <c r="E499" s="112">
        <v>14855</v>
      </c>
      <c r="F499" s="111"/>
      <c r="G499" s="111"/>
      <c r="H499" s="61">
        <v>0</v>
      </c>
      <c r="I499" s="61"/>
      <c r="J499" s="13">
        <v>0</v>
      </c>
      <c r="K499" s="13">
        <v>0</v>
      </c>
      <c r="L499" s="13">
        <v>0</v>
      </c>
    </row>
    <row r="500" spans="2:12" s="1" customFormat="1" ht="8.85" customHeight="1" x14ac:dyDescent="0.15">
      <c r="B500" s="114">
        <v>45352</v>
      </c>
      <c r="C500" s="113">
        <v>60237</v>
      </c>
      <c r="D500" s="13">
        <v>489</v>
      </c>
      <c r="E500" s="112">
        <v>14885</v>
      </c>
      <c r="F500" s="111"/>
      <c r="G500" s="111"/>
      <c r="H500" s="61">
        <v>0</v>
      </c>
      <c r="I500" s="61"/>
      <c r="J500" s="13">
        <v>0</v>
      </c>
      <c r="K500" s="13">
        <v>0</v>
      </c>
      <c r="L500" s="13">
        <v>0</v>
      </c>
    </row>
    <row r="501" spans="2:12" s="1" customFormat="1" ht="8.85" customHeight="1" x14ac:dyDescent="0.15">
      <c r="B501" s="114">
        <v>45352</v>
      </c>
      <c r="C501" s="113">
        <v>60268</v>
      </c>
      <c r="D501" s="13">
        <v>490</v>
      </c>
      <c r="E501" s="112">
        <v>14916</v>
      </c>
      <c r="F501" s="111"/>
      <c r="G501" s="111"/>
      <c r="H501" s="61">
        <v>0</v>
      </c>
      <c r="I501" s="61"/>
      <c r="J501" s="13">
        <v>0</v>
      </c>
      <c r="K501" s="13">
        <v>0</v>
      </c>
      <c r="L501" s="13">
        <v>0</v>
      </c>
    </row>
    <row r="502" spans="2:12" s="1" customFormat="1" ht="8.85" customHeight="1" x14ac:dyDescent="0.15">
      <c r="B502" s="114">
        <v>45352</v>
      </c>
      <c r="C502" s="113">
        <v>60299</v>
      </c>
      <c r="D502" s="13">
        <v>491</v>
      </c>
      <c r="E502" s="112">
        <v>14947</v>
      </c>
      <c r="F502" s="111"/>
      <c r="G502" s="111"/>
      <c r="H502" s="61">
        <v>0</v>
      </c>
      <c r="I502" s="61"/>
      <c r="J502" s="13">
        <v>0</v>
      </c>
      <c r="K502" s="13">
        <v>0</v>
      </c>
      <c r="L502" s="13">
        <v>0</v>
      </c>
    </row>
    <row r="503" spans="2:12" s="1" customFormat="1" ht="8.85" customHeight="1" x14ac:dyDescent="0.15">
      <c r="B503" s="114">
        <v>45352</v>
      </c>
      <c r="C503" s="113">
        <v>60327</v>
      </c>
      <c r="D503" s="13">
        <v>492</v>
      </c>
      <c r="E503" s="112">
        <v>14975</v>
      </c>
      <c r="F503" s="111"/>
      <c r="G503" s="111"/>
      <c r="H503" s="61">
        <v>0</v>
      </c>
      <c r="I503" s="61"/>
      <c r="J503" s="13">
        <v>0</v>
      </c>
      <c r="K503" s="13">
        <v>0</v>
      </c>
      <c r="L503" s="13">
        <v>0</v>
      </c>
    </row>
    <row r="504" spans="2:12" s="1" customFormat="1" ht="8.85" customHeight="1" x14ac:dyDescent="0.15">
      <c r="B504" s="114">
        <v>45352</v>
      </c>
      <c r="C504" s="113">
        <v>60358</v>
      </c>
      <c r="D504" s="13">
        <v>493</v>
      </c>
      <c r="E504" s="112">
        <v>15006</v>
      </c>
      <c r="F504" s="111"/>
      <c r="G504" s="111"/>
      <c r="H504" s="61">
        <v>0</v>
      </c>
      <c r="I504" s="61"/>
      <c r="J504" s="13">
        <v>0</v>
      </c>
      <c r="K504" s="13">
        <v>0</v>
      </c>
      <c r="L504" s="13">
        <v>0</v>
      </c>
    </row>
    <row r="505" spans="2:12" s="1" customFormat="1" ht="8.85" customHeight="1" x14ac:dyDescent="0.15">
      <c r="B505" s="114">
        <v>45352</v>
      </c>
      <c r="C505" s="113">
        <v>60388</v>
      </c>
      <c r="D505" s="13">
        <v>494</v>
      </c>
      <c r="E505" s="112">
        <v>15036</v>
      </c>
      <c r="F505" s="111"/>
      <c r="G505" s="111"/>
      <c r="H505" s="61">
        <v>0</v>
      </c>
      <c r="I505" s="61"/>
      <c r="J505" s="13">
        <v>0</v>
      </c>
      <c r="K505" s="13">
        <v>0</v>
      </c>
      <c r="L505" s="13">
        <v>0</v>
      </c>
    </row>
    <row r="506" spans="2:12" s="1" customFormat="1" ht="8.85" customHeight="1" x14ac:dyDescent="0.15">
      <c r="B506" s="114">
        <v>45352</v>
      </c>
      <c r="C506" s="113">
        <v>60419</v>
      </c>
      <c r="D506" s="13">
        <v>495</v>
      </c>
      <c r="E506" s="112">
        <v>15067</v>
      </c>
      <c r="F506" s="111"/>
      <c r="G506" s="111"/>
      <c r="H506" s="61">
        <v>0</v>
      </c>
      <c r="I506" s="61"/>
      <c r="J506" s="13">
        <v>0</v>
      </c>
      <c r="K506" s="13">
        <v>0</v>
      </c>
      <c r="L506" s="13">
        <v>0</v>
      </c>
    </row>
    <row r="507" spans="2:12" s="1" customFormat="1" ht="8.85" customHeight="1" x14ac:dyDescent="0.15">
      <c r="B507" s="114">
        <v>45352</v>
      </c>
      <c r="C507" s="113">
        <v>60449</v>
      </c>
      <c r="D507" s="13">
        <v>496</v>
      </c>
      <c r="E507" s="112">
        <v>15097</v>
      </c>
      <c r="F507" s="111"/>
      <c r="G507" s="111"/>
      <c r="H507" s="61">
        <v>0</v>
      </c>
      <c r="I507" s="61"/>
      <c r="J507" s="13">
        <v>0</v>
      </c>
      <c r="K507" s="13">
        <v>0</v>
      </c>
      <c r="L507" s="13">
        <v>0</v>
      </c>
    </row>
    <row r="508" spans="2:12" s="1" customFormat="1" ht="8.85" customHeight="1" x14ac:dyDescent="0.15">
      <c r="B508" s="114">
        <v>45352</v>
      </c>
      <c r="C508" s="113">
        <v>60480</v>
      </c>
      <c r="D508" s="13">
        <v>497</v>
      </c>
      <c r="E508" s="112">
        <v>15128</v>
      </c>
      <c r="F508" s="111"/>
      <c r="G508" s="111"/>
      <c r="H508" s="61">
        <v>0</v>
      </c>
      <c r="I508" s="61"/>
      <c r="J508" s="13">
        <v>0</v>
      </c>
      <c r="K508" s="13">
        <v>0</v>
      </c>
      <c r="L508" s="13">
        <v>0</v>
      </c>
    </row>
    <row r="509" spans="2:12" s="1" customFormat="1" ht="8.85" customHeight="1" x14ac:dyDescent="0.15">
      <c r="B509" s="114">
        <v>45352</v>
      </c>
      <c r="C509" s="113">
        <v>60511</v>
      </c>
      <c r="D509" s="13">
        <v>498</v>
      </c>
      <c r="E509" s="112">
        <v>15159</v>
      </c>
      <c r="F509" s="111"/>
      <c r="G509" s="111"/>
      <c r="H509" s="61">
        <v>0</v>
      </c>
      <c r="I509" s="61"/>
      <c r="J509" s="13">
        <v>0</v>
      </c>
      <c r="K509" s="13">
        <v>0</v>
      </c>
      <c r="L509" s="13">
        <v>0</v>
      </c>
    </row>
    <row r="510" spans="2:12" s="1" customFormat="1" ht="8.85" customHeight="1" x14ac:dyDescent="0.15">
      <c r="B510" s="114">
        <v>45352</v>
      </c>
      <c r="C510" s="113">
        <v>60541</v>
      </c>
      <c r="D510" s="13">
        <v>499</v>
      </c>
      <c r="E510" s="112">
        <v>15189</v>
      </c>
      <c r="F510" s="111"/>
      <c r="G510" s="111"/>
      <c r="H510" s="61">
        <v>0</v>
      </c>
      <c r="I510" s="61"/>
      <c r="J510" s="13">
        <v>0</v>
      </c>
      <c r="K510" s="13">
        <v>0</v>
      </c>
      <c r="L510" s="13">
        <v>0</v>
      </c>
    </row>
    <row r="511" spans="2:12" s="1" customFormat="1" ht="8.85" customHeight="1" x14ac:dyDescent="0.15">
      <c r="B511" s="114">
        <v>45352</v>
      </c>
      <c r="C511" s="113">
        <v>60572</v>
      </c>
      <c r="D511" s="13">
        <v>500</v>
      </c>
      <c r="E511" s="112">
        <v>15220</v>
      </c>
      <c r="F511" s="111"/>
      <c r="G511" s="111"/>
      <c r="H511" s="61">
        <v>0</v>
      </c>
      <c r="I511" s="61"/>
      <c r="J511" s="13">
        <v>0</v>
      </c>
      <c r="K511" s="13">
        <v>0</v>
      </c>
      <c r="L511" s="13">
        <v>0</v>
      </c>
    </row>
    <row r="512" spans="2:12" s="1" customFormat="1" ht="8.85" customHeight="1" x14ac:dyDescent="0.15">
      <c r="B512" s="114">
        <v>45352</v>
      </c>
      <c r="C512" s="113">
        <v>60602</v>
      </c>
      <c r="D512" s="13">
        <v>501</v>
      </c>
      <c r="E512" s="112">
        <v>15250</v>
      </c>
      <c r="F512" s="111"/>
      <c r="G512" s="111"/>
      <c r="H512" s="61">
        <v>0</v>
      </c>
      <c r="I512" s="61"/>
      <c r="J512" s="13">
        <v>0</v>
      </c>
      <c r="K512" s="13">
        <v>0</v>
      </c>
      <c r="L512" s="13">
        <v>0</v>
      </c>
    </row>
    <row r="513" spans="2:12" s="1" customFormat="1" ht="8.85" customHeight="1" x14ac:dyDescent="0.15">
      <c r="B513" s="114">
        <v>45352</v>
      </c>
      <c r="C513" s="113">
        <v>60633</v>
      </c>
      <c r="D513" s="13">
        <v>502</v>
      </c>
      <c r="E513" s="112">
        <v>15281</v>
      </c>
      <c r="F513" s="111"/>
      <c r="G513" s="111"/>
      <c r="H513" s="61">
        <v>0</v>
      </c>
      <c r="I513" s="61"/>
      <c r="J513" s="13">
        <v>0</v>
      </c>
      <c r="K513" s="13">
        <v>0</v>
      </c>
      <c r="L513" s="13">
        <v>0</v>
      </c>
    </row>
    <row r="514" spans="2:12" s="1" customFormat="1" ht="8.85" customHeight="1" x14ac:dyDescent="0.15">
      <c r="B514" s="114">
        <v>45352</v>
      </c>
      <c r="C514" s="113">
        <v>60664</v>
      </c>
      <c r="D514" s="13">
        <v>503</v>
      </c>
      <c r="E514" s="112">
        <v>15312</v>
      </c>
      <c r="F514" s="111"/>
      <c r="G514" s="111"/>
      <c r="H514" s="61">
        <v>0</v>
      </c>
      <c r="I514" s="61"/>
      <c r="J514" s="13">
        <v>0</v>
      </c>
      <c r="K514" s="13">
        <v>0</v>
      </c>
      <c r="L514" s="13">
        <v>0</v>
      </c>
    </row>
    <row r="515" spans="2:12" s="1" customFormat="1" ht="8.85" customHeight="1" x14ac:dyDescent="0.15">
      <c r="B515" s="114">
        <v>45352</v>
      </c>
      <c r="C515" s="113">
        <v>60692</v>
      </c>
      <c r="D515" s="13">
        <v>504</v>
      </c>
      <c r="E515" s="112">
        <v>15340</v>
      </c>
      <c r="F515" s="111"/>
      <c r="G515" s="111"/>
      <c r="H515" s="61">
        <v>0</v>
      </c>
      <c r="I515" s="61"/>
      <c r="J515" s="13">
        <v>0</v>
      </c>
      <c r="K515" s="13">
        <v>0</v>
      </c>
      <c r="L515" s="13">
        <v>0</v>
      </c>
    </row>
    <row r="516" spans="2:12" s="1" customFormat="1" ht="8.85" customHeight="1" x14ac:dyDescent="0.15">
      <c r="B516" s="114">
        <v>45352</v>
      </c>
      <c r="C516" s="113">
        <v>60723</v>
      </c>
      <c r="D516" s="13">
        <v>505</v>
      </c>
      <c r="E516" s="112">
        <v>15371</v>
      </c>
      <c r="F516" s="111"/>
      <c r="G516" s="111"/>
      <c r="H516" s="61">
        <v>0</v>
      </c>
      <c r="I516" s="61"/>
      <c r="J516" s="13">
        <v>0</v>
      </c>
      <c r="K516" s="13">
        <v>0</v>
      </c>
      <c r="L516" s="13">
        <v>0</v>
      </c>
    </row>
    <row r="517" spans="2:12" s="1" customFormat="1" ht="8.85" customHeight="1" x14ac:dyDescent="0.15">
      <c r="B517" s="114">
        <v>45352</v>
      </c>
      <c r="C517" s="113">
        <v>60753</v>
      </c>
      <c r="D517" s="13">
        <v>506</v>
      </c>
      <c r="E517" s="112">
        <v>15401</v>
      </c>
      <c r="F517" s="111"/>
      <c r="G517" s="111"/>
      <c r="H517" s="61">
        <v>0</v>
      </c>
      <c r="I517" s="61"/>
      <c r="J517" s="13">
        <v>0</v>
      </c>
      <c r="K517" s="13">
        <v>0</v>
      </c>
      <c r="L517" s="13">
        <v>0</v>
      </c>
    </row>
    <row r="518" spans="2:12" s="1" customFormat="1" ht="8.85" customHeight="1" x14ac:dyDescent="0.15">
      <c r="B518" s="114">
        <v>45352</v>
      </c>
      <c r="C518" s="113">
        <v>60784</v>
      </c>
      <c r="D518" s="13">
        <v>507</v>
      </c>
      <c r="E518" s="112">
        <v>15432</v>
      </c>
      <c r="F518" s="111"/>
      <c r="G518" s="111"/>
      <c r="H518" s="61">
        <v>0</v>
      </c>
      <c r="I518" s="61"/>
      <c r="J518" s="13">
        <v>0</v>
      </c>
      <c r="K518" s="13">
        <v>0</v>
      </c>
      <c r="L518" s="13">
        <v>0</v>
      </c>
    </row>
    <row r="519" spans="2:12" s="1" customFormat="1" ht="8.85" customHeight="1" x14ac:dyDescent="0.15">
      <c r="B519" s="114">
        <v>45352</v>
      </c>
      <c r="C519" s="113">
        <v>60814</v>
      </c>
      <c r="D519" s="13">
        <v>508</v>
      </c>
      <c r="E519" s="112">
        <v>15462</v>
      </c>
      <c r="F519" s="111"/>
      <c r="G519" s="111"/>
      <c r="H519" s="61">
        <v>0</v>
      </c>
      <c r="I519" s="61"/>
      <c r="J519" s="13">
        <v>0</v>
      </c>
      <c r="K519" s="13">
        <v>0</v>
      </c>
      <c r="L519" s="13">
        <v>0</v>
      </c>
    </row>
    <row r="520" spans="2:12" s="1" customFormat="1" ht="8.85" customHeight="1" x14ac:dyDescent="0.15">
      <c r="B520" s="114">
        <v>45352</v>
      </c>
      <c r="C520" s="113">
        <v>60845</v>
      </c>
      <c r="D520" s="13">
        <v>509</v>
      </c>
      <c r="E520" s="112">
        <v>15493</v>
      </c>
      <c r="F520" s="111"/>
      <c r="G520" s="111"/>
      <c r="H520" s="61">
        <v>0</v>
      </c>
      <c r="I520" s="61"/>
      <c r="J520" s="13">
        <v>0</v>
      </c>
      <c r="K520" s="13">
        <v>0</v>
      </c>
      <c r="L520" s="13">
        <v>0</v>
      </c>
    </row>
    <row r="521" spans="2:12" s="1" customFormat="1" ht="8.85" customHeight="1" x14ac:dyDescent="0.15">
      <c r="B521" s="114">
        <v>45352</v>
      </c>
      <c r="C521" s="113">
        <v>60876</v>
      </c>
      <c r="D521" s="13">
        <v>510</v>
      </c>
      <c r="E521" s="112">
        <v>15524</v>
      </c>
      <c r="F521" s="111"/>
      <c r="G521" s="111"/>
      <c r="H521" s="61">
        <v>0</v>
      </c>
      <c r="I521" s="61"/>
      <c r="J521" s="13">
        <v>0</v>
      </c>
      <c r="K521" s="13">
        <v>0</v>
      </c>
      <c r="L521" s="13">
        <v>0</v>
      </c>
    </row>
    <row r="522" spans="2:12" s="1" customFormat="1" ht="8.85" customHeight="1" x14ac:dyDescent="0.15">
      <c r="B522" s="114">
        <v>45352</v>
      </c>
      <c r="C522" s="113">
        <v>60906</v>
      </c>
      <c r="D522" s="13">
        <v>511</v>
      </c>
      <c r="E522" s="112">
        <v>15554</v>
      </c>
      <c r="F522" s="111"/>
      <c r="G522" s="111"/>
      <c r="H522" s="61">
        <v>0</v>
      </c>
      <c r="I522" s="61"/>
      <c r="J522" s="13">
        <v>0</v>
      </c>
      <c r="K522" s="13">
        <v>0</v>
      </c>
      <c r="L522" s="13">
        <v>0</v>
      </c>
    </row>
    <row r="523" spans="2:12" s="1" customFormat="1" ht="8.85" customHeight="1" x14ac:dyDescent="0.15">
      <c r="B523" s="114">
        <v>45352</v>
      </c>
      <c r="C523" s="113">
        <v>60937</v>
      </c>
      <c r="D523" s="13">
        <v>512</v>
      </c>
      <c r="E523" s="112">
        <v>15585</v>
      </c>
      <c r="F523" s="111"/>
      <c r="G523" s="111"/>
      <c r="H523" s="61">
        <v>0</v>
      </c>
      <c r="I523" s="61"/>
      <c r="J523" s="13">
        <v>0</v>
      </c>
      <c r="K523" s="13">
        <v>0</v>
      </c>
      <c r="L523" s="13">
        <v>0</v>
      </c>
    </row>
    <row r="524" spans="2:12" s="1" customFormat="1" ht="8.85" customHeight="1" x14ac:dyDescent="0.15">
      <c r="B524" s="114">
        <v>45352</v>
      </c>
      <c r="C524" s="113">
        <v>60967</v>
      </c>
      <c r="D524" s="13">
        <v>513</v>
      </c>
      <c r="E524" s="112">
        <v>15615</v>
      </c>
      <c r="F524" s="111"/>
      <c r="G524" s="111"/>
      <c r="H524" s="61">
        <v>0</v>
      </c>
      <c r="I524" s="61"/>
      <c r="J524" s="13">
        <v>0</v>
      </c>
      <c r="K524" s="13">
        <v>0</v>
      </c>
      <c r="L524" s="13">
        <v>0</v>
      </c>
    </row>
    <row r="525" spans="2:12" s="1" customFormat="1" ht="8.85" customHeight="1" x14ac:dyDescent="0.15">
      <c r="B525" s="114">
        <v>45352</v>
      </c>
      <c r="C525" s="113">
        <v>60998</v>
      </c>
      <c r="D525" s="13">
        <v>514</v>
      </c>
      <c r="E525" s="112">
        <v>15646</v>
      </c>
      <c r="F525" s="111"/>
      <c r="G525" s="111"/>
      <c r="H525" s="61">
        <v>0</v>
      </c>
      <c r="I525" s="61"/>
      <c r="J525" s="13">
        <v>0</v>
      </c>
      <c r="K525" s="13">
        <v>0</v>
      </c>
      <c r="L525" s="13">
        <v>0</v>
      </c>
    </row>
    <row r="526" spans="2:12" s="1" customFormat="1" ht="8.85" customHeight="1" x14ac:dyDescent="0.15">
      <c r="B526" s="114">
        <v>45352</v>
      </c>
      <c r="C526" s="113">
        <v>61029</v>
      </c>
      <c r="D526" s="13">
        <v>515</v>
      </c>
      <c r="E526" s="112">
        <v>15677</v>
      </c>
      <c r="F526" s="111"/>
      <c r="G526" s="111"/>
      <c r="H526" s="61">
        <v>0</v>
      </c>
      <c r="I526" s="61"/>
      <c r="J526" s="13">
        <v>0</v>
      </c>
      <c r="K526" s="13">
        <v>0</v>
      </c>
      <c r="L526" s="13">
        <v>0</v>
      </c>
    </row>
    <row r="527" spans="2:12" s="1" customFormat="1" ht="8.85" customHeight="1" x14ac:dyDescent="0.15">
      <c r="B527" s="114">
        <v>45352</v>
      </c>
      <c r="C527" s="113">
        <v>61057</v>
      </c>
      <c r="D527" s="13">
        <v>516</v>
      </c>
      <c r="E527" s="112">
        <v>15705</v>
      </c>
      <c r="F527" s="111"/>
      <c r="G527" s="111"/>
      <c r="H527" s="61">
        <v>0</v>
      </c>
      <c r="I527" s="61"/>
      <c r="J527" s="13">
        <v>0</v>
      </c>
      <c r="K527" s="13">
        <v>0</v>
      </c>
      <c r="L527" s="13">
        <v>0</v>
      </c>
    </row>
    <row r="528" spans="2:12" s="1" customFormat="1" ht="8.85" customHeight="1" x14ac:dyDescent="0.15">
      <c r="B528" s="114">
        <v>45352</v>
      </c>
      <c r="C528" s="113">
        <v>61088</v>
      </c>
      <c r="D528" s="13">
        <v>517</v>
      </c>
      <c r="E528" s="112">
        <v>15736</v>
      </c>
      <c r="F528" s="111"/>
      <c r="G528" s="111"/>
      <c r="H528" s="61">
        <v>0</v>
      </c>
      <c r="I528" s="61"/>
      <c r="J528" s="13">
        <v>0</v>
      </c>
      <c r="K528" s="13">
        <v>0</v>
      </c>
      <c r="L528" s="13">
        <v>0</v>
      </c>
    </row>
    <row r="529" spans="2:12" s="1" customFormat="1" ht="8.85" customHeight="1" x14ac:dyDescent="0.15">
      <c r="B529" s="114">
        <v>45352</v>
      </c>
      <c r="C529" s="113">
        <v>61118</v>
      </c>
      <c r="D529" s="13">
        <v>518</v>
      </c>
      <c r="E529" s="112">
        <v>15766</v>
      </c>
      <c r="F529" s="111"/>
      <c r="G529" s="111"/>
      <c r="H529" s="61">
        <v>0</v>
      </c>
      <c r="I529" s="61"/>
      <c r="J529" s="13">
        <v>0</v>
      </c>
      <c r="K529" s="13">
        <v>0</v>
      </c>
      <c r="L529" s="13">
        <v>0</v>
      </c>
    </row>
    <row r="530" spans="2:12" s="1" customFormat="1" ht="8.85" customHeight="1" x14ac:dyDescent="0.15">
      <c r="B530" s="114">
        <v>45352</v>
      </c>
      <c r="C530" s="113">
        <v>61149</v>
      </c>
      <c r="D530" s="13">
        <v>519</v>
      </c>
      <c r="E530" s="112">
        <v>15797</v>
      </c>
      <c r="F530" s="111"/>
      <c r="G530" s="111"/>
      <c r="H530" s="61">
        <v>0</v>
      </c>
      <c r="I530" s="61"/>
      <c r="J530" s="13">
        <v>0</v>
      </c>
      <c r="K530" s="13">
        <v>0</v>
      </c>
      <c r="L530" s="13">
        <v>0</v>
      </c>
    </row>
    <row r="531" spans="2:12" s="1" customFormat="1" ht="8.85" customHeight="1" x14ac:dyDescent="0.15">
      <c r="B531" s="114">
        <v>45352</v>
      </c>
      <c r="C531" s="113">
        <v>61179</v>
      </c>
      <c r="D531" s="13">
        <v>520</v>
      </c>
      <c r="E531" s="112">
        <v>15827</v>
      </c>
      <c r="F531" s="111"/>
      <c r="G531" s="111"/>
      <c r="H531" s="61">
        <v>0</v>
      </c>
      <c r="I531" s="61"/>
      <c r="J531" s="13">
        <v>0</v>
      </c>
      <c r="K531" s="13">
        <v>0</v>
      </c>
      <c r="L531" s="13">
        <v>0</v>
      </c>
    </row>
    <row r="532" spans="2:12" s="1" customFormat="1" ht="8.85" customHeight="1" x14ac:dyDescent="0.15">
      <c r="B532" s="114">
        <v>45352</v>
      </c>
      <c r="C532" s="113">
        <v>61210</v>
      </c>
      <c r="D532" s="13">
        <v>521</v>
      </c>
      <c r="E532" s="112">
        <v>15858</v>
      </c>
      <c r="F532" s="111"/>
      <c r="G532" s="111"/>
      <c r="H532" s="61">
        <v>0</v>
      </c>
      <c r="I532" s="61"/>
      <c r="J532" s="13">
        <v>0</v>
      </c>
      <c r="K532" s="13">
        <v>0</v>
      </c>
      <c r="L532" s="13">
        <v>0</v>
      </c>
    </row>
    <row r="533" spans="2:12" s="1" customFormat="1" ht="8.85" customHeight="1" x14ac:dyDescent="0.15">
      <c r="B533" s="114">
        <v>45352</v>
      </c>
      <c r="C533" s="113">
        <v>61241</v>
      </c>
      <c r="D533" s="13">
        <v>522</v>
      </c>
      <c r="E533" s="112">
        <v>15889</v>
      </c>
      <c r="F533" s="111"/>
      <c r="G533" s="111"/>
      <c r="H533" s="61">
        <v>0</v>
      </c>
      <c r="I533" s="61"/>
      <c r="J533" s="13">
        <v>0</v>
      </c>
      <c r="K533" s="13">
        <v>0</v>
      </c>
      <c r="L533" s="13">
        <v>0</v>
      </c>
    </row>
    <row r="534" spans="2:12" s="1" customFormat="1" ht="8.85" customHeight="1" x14ac:dyDescent="0.15">
      <c r="B534" s="114">
        <v>45352</v>
      </c>
      <c r="C534" s="113">
        <v>61271</v>
      </c>
      <c r="D534" s="13">
        <v>523</v>
      </c>
      <c r="E534" s="112">
        <v>15919</v>
      </c>
      <c r="F534" s="111"/>
      <c r="G534" s="111"/>
      <c r="H534" s="61">
        <v>0</v>
      </c>
      <c r="I534" s="61"/>
      <c r="J534" s="13">
        <v>0</v>
      </c>
      <c r="K534" s="13">
        <v>0</v>
      </c>
      <c r="L534" s="13">
        <v>0</v>
      </c>
    </row>
    <row r="535" spans="2:12" s="1" customFormat="1" ht="8.85" customHeight="1" x14ac:dyDescent="0.15">
      <c r="B535" s="114">
        <v>45352</v>
      </c>
      <c r="C535" s="113">
        <v>61302</v>
      </c>
      <c r="D535" s="13">
        <v>524</v>
      </c>
      <c r="E535" s="112">
        <v>15950</v>
      </c>
      <c r="F535" s="111"/>
      <c r="G535" s="111"/>
      <c r="H535" s="61">
        <v>0</v>
      </c>
      <c r="I535" s="61"/>
      <c r="J535" s="13">
        <v>0</v>
      </c>
      <c r="K535" s="13">
        <v>0</v>
      </c>
      <c r="L535" s="13">
        <v>0</v>
      </c>
    </row>
    <row r="536" spans="2:12" s="1" customFormat="1" ht="8.85" customHeight="1" x14ac:dyDescent="0.15">
      <c r="B536" s="114">
        <v>45352</v>
      </c>
      <c r="C536" s="113">
        <v>61332</v>
      </c>
      <c r="D536" s="13">
        <v>525</v>
      </c>
      <c r="E536" s="112">
        <v>15980</v>
      </c>
      <c r="F536" s="111"/>
      <c r="G536" s="111"/>
      <c r="H536" s="61">
        <v>0</v>
      </c>
      <c r="I536" s="61"/>
      <c r="J536" s="13">
        <v>0</v>
      </c>
      <c r="K536" s="13">
        <v>0</v>
      </c>
      <c r="L536" s="13">
        <v>0</v>
      </c>
    </row>
    <row r="537" spans="2:12" s="1" customFormat="1" ht="8.85" customHeight="1" x14ac:dyDescent="0.15">
      <c r="B537" s="114">
        <v>45352</v>
      </c>
      <c r="C537" s="113">
        <v>61363</v>
      </c>
      <c r="D537" s="13">
        <v>526</v>
      </c>
      <c r="E537" s="112">
        <v>16011</v>
      </c>
      <c r="F537" s="111"/>
      <c r="G537" s="111"/>
      <c r="H537" s="61">
        <v>0</v>
      </c>
      <c r="I537" s="61"/>
      <c r="J537" s="13">
        <v>0</v>
      </c>
      <c r="K537" s="13">
        <v>0</v>
      </c>
      <c r="L537" s="13">
        <v>0</v>
      </c>
    </row>
    <row r="538" spans="2:12" s="1" customFormat="1" ht="8.85" customHeight="1" x14ac:dyDescent="0.15">
      <c r="B538" s="114">
        <v>45352</v>
      </c>
      <c r="C538" s="113">
        <v>61394</v>
      </c>
      <c r="D538" s="13">
        <v>527</v>
      </c>
      <c r="E538" s="112">
        <v>16042</v>
      </c>
      <c r="F538" s="111"/>
      <c r="G538" s="111"/>
      <c r="H538" s="61">
        <v>0</v>
      </c>
      <c r="I538" s="61"/>
      <c r="J538" s="13">
        <v>0</v>
      </c>
      <c r="K538" s="13">
        <v>0</v>
      </c>
      <c r="L538" s="13">
        <v>0</v>
      </c>
    </row>
    <row r="539" spans="2:12" s="1" customFormat="1" ht="8.85" customHeight="1" x14ac:dyDescent="0.15">
      <c r="B539" s="114">
        <v>45352</v>
      </c>
      <c r="C539" s="113">
        <v>61423</v>
      </c>
      <c r="D539" s="13">
        <v>528</v>
      </c>
      <c r="E539" s="112">
        <v>16071</v>
      </c>
      <c r="F539" s="111"/>
      <c r="G539" s="111"/>
      <c r="H539" s="61">
        <v>0</v>
      </c>
      <c r="I539" s="61"/>
      <c r="J539" s="13">
        <v>0</v>
      </c>
      <c r="K539" s="13">
        <v>0</v>
      </c>
      <c r="L539" s="13">
        <v>0</v>
      </c>
    </row>
    <row r="540" spans="2:12" s="1" customFormat="1" ht="8.85" customHeight="1" x14ac:dyDescent="0.15">
      <c r="B540" s="114">
        <v>45352</v>
      </c>
      <c r="C540" s="113">
        <v>61454</v>
      </c>
      <c r="D540" s="13">
        <v>529</v>
      </c>
      <c r="E540" s="112">
        <v>16102</v>
      </c>
      <c r="F540" s="111"/>
      <c r="G540" s="111"/>
      <c r="H540" s="61">
        <v>0</v>
      </c>
      <c r="I540" s="61"/>
      <c r="J540" s="13">
        <v>0</v>
      </c>
      <c r="K540" s="13">
        <v>0</v>
      </c>
      <c r="L540" s="13">
        <v>0</v>
      </c>
    </row>
    <row r="541" spans="2:12" s="1" customFormat="1" ht="8.85" customHeight="1" x14ac:dyDescent="0.15">
      <c r="B541" s="114">
        <v>45352</v>
      </c>
      <c r="C541" s="113">
        <v>61484</v>
      </c>
      <c r="D541" s="13">
        <v>530</v>
      </c>
      <c r="E541" s="112">
        <v>16132</v>
      </c>
      <c r="F541" s="111"/>
      <c r="G541" s="111"/>
      <c r="H541" s="61">
        <v>0</v>
      </c>
      <c r="I541" s="61"/>
      <c r="J541" s="13">
        <v>0</v>
      </c>
      <c r="K541" s="13">
        <v>0</v>
      </c>
      <c r="L541" s="13">
        <v>0</v>
      </c>
    </row>
    <row r="542" spans="2:12" s="1" customFormat="1" ht="8.85" customHeight="1" x14ac:dyDescent="0.15">
      <c r="B542" s="114">
        <v>45352</v>
      </c>
      <c r="C542" s="113">
        <v>61515</v>
      </c>
      <c r="D542" s="13">
        <v>531</v>
      </c>
      <c r="E542" s="112">
        <v>16163</v>
      </c>
      <c r="F542" s="111"/>
      <c r="G542" s="111"/>
      <c r="H542" s="61">
        <v>0</v>
      </c>
      <c r="I542" s="61"/>
      <c r="J542" s="13">
        <v>0</v>
      </c>
      <c r="K542" s="13">
        <v>0</v>
      </c>
      <c r="L542" s="13">
        <v>0</v>
      </c>
    </row>
    <row r="543" spans="2:12" s="1" customFormat="1" ht="8.85" customHeight="1" x14ac:dyDescent="0.15">
      <c r="B543" s="114">
        <v>45352</v>
      </c>
      <c r="C543" s="113">
        <v>61545</v>
      </c>
      <c r="D543" s="13">
        <v>532</v>
      </c>
      <c r="E543" s="112">
        <v>16193</v>
      </c>
      <c r="F543" s="111"/>
      <c r="G543" s="111"/>
      <c r="H543" s="61">
        <v>0</v>
      </c>
      <c r="I543" s="61"/>
      <c r="J543" s="13">
        <v>0</v>
      </c>
      <c r="K543" s="13">
        <v>0</v>
      </c>
      <c r="L543" s="13">
        <v>0</v>
      </c>
    </row>
    <row r="544" spans="2:12" s="1" customFormat="1" ht="8.85" customHeight="1" x14ac:dyDescent="0.15">
      <c r="B544" s="114">
        <v>45352</v>
      </c>
      <c r="C544" s="113">
        <v>61576</v>
      </c>
      <c r="D544" s="13">
        <v>533</v>
      </c>
      <c r="E544" s="112">
        <v>16224</v>
      </c>
      <c r="F544" s="111"/>
      <c r="G544" s="111"/>
      <c r="H544" s="61">
        <v>0</v>
      </c>
      <c r="I544" s="61"/>
      <c r="J544" s="13">
        <v>0</v>
      </c>
      <c r="K544" s="13">
        <v>0</v>
      </c>
      <c r="L544" s="13">
        <v>0</v>
      </c>
    </row>
    <row r="545" spans="2:12" s="1" customFormat="1" ht="8.85" customHeight="1" x14ac:dyDescent="0.15">
      <c r="B545" s="114">
        <v>45352</v>
      </c>
      <c r="C545" s="113">
        <v>61607</v>
      </c>
      <c r="D545" s="13">
        <v>534</v>
      </c>
      <c r="E545" s="112">
        <v>16255</v>
      </c>
      <c r="F545" s="111"/>
      <c r="G545" s="111"/>
      <c r="H545" s="61">
        <v>0</v>
      </c>
      <c r="I545" s="61"/>
      <c r="J545" s="13">
        <v>0</v>
      </c>
      <c r="K545" s="13">
        <v>0</v>
      </c>
      <c r="L545" s="13">
        <v>0</v>
      </c>
    </row>
    <row r="546" spans="2:12" s="1" customFormat="1" ht="8.85" customHeight="1" x14ac:dyDescent="0.15">
      <c r="B546" s="114">
        <v>45352</v>
      </c>
      <c r="C546" s="113">
        <v>61637</v>
      </c>
      <c r="D546" s="13">
        <v>535</v>
      </c>
      <c r="E546" s="112">
        <v>16285</v>
      </c>
      <c r="F546" s="111"/>
      <c r="G546" s="111"/>
      <c r="H546" s="61">
        <v>0</v>
      </c>
      <c r="I546" s="61"/>
      <c r="J546" s="13">
        <v>0</v>
      </c>
      <c r="K546" s="13">
        <v>0</v>
      </c>
      <c r="L546" s="13">
        <v>0</v>
      </c>
    </row>
    <row r="547" spans="2:12" s="1" customFormat="1" ht="8.85" customHeight="1" x14ac:dyDescent="0.15">
      <c r="B547" s="114">
        <v>45352</v>
      </c>
      <c r="C547" s="113">
        <v>61668</v>
      </c>
      <c r="D547" s="13">
        <v>536</v>
      </c>
      <c r="E547" s="112">
        <v>16316</v>
      </c>
      <c r="F547" s="111"/>
      <c r="G547" s="111"/>
      <c r="H547" s="61">
        <v>0</v>
      </c>
      <c r="I547" s="61"/>
      <c r="J547" s="13">
        <v>0</v>
      </c>
      <c r="K547" s="13">
        <v>0</v>
      </c>
      <c r="L547" s="13">
        <v>0</v>
      </c>
    </row>
    <row r="548" spans="2:12" s="1" customFormat="1" ht="8.85" customHeight="1" x14ac:dyDescent="0.15">
      <c r="B548" s="114">
        <v>45352</v>
      </c>
      <c r="C548" s="113">
        <v>61698</v>
      </c>
      <c r="D548" s="13">
        <v>537</v>
      </c>
      <c r="E548" s="112">
        <v>16346</v>
      </c>
      <c r="F548" s="111"/>
      <c r="G548" s="111"/>
      <c r="H548" s="61">
        <v>0</v>
      </c>
      <c r="I548" s="61"/>
      <c r="J548" s="13">
        <v>0</v>
      </c>
      <c r="K548" s="13">
        <v>0</v>
      </c>
      <c r="L548" s="13">
        <v>0</v>
      </c>
    </row>
    <row r="549" spans="2:12" s="1" customFormat="1" ht="8.85" customHeight="1" x14ac:dyDescent="0.15">
      <c r="B549" s="114">
        <v>45352</v>
      </c>
      <c r="C549" s="113">
        <v>61729</v>
      </c>
      <c r="D549" s="13">
        <v>538</v>
      </c>
      <c r="E549" s="112">
        <v>16377</v>
      </c>
      <c r="F549" s="111"/>
      <c r="G549" s="111"/>
      <c r="H549" s="61">
        <v>0</v>
      </c>
      <c r="I549" s="61"/>
      <c r="J549" s="13">
        <v>0</v>
      </c>
      <c r="K549" s="13">
        <v>0</v>
      </c>
      <c r="L549" s="13">
        <v>0</v>
      </c>
    </row>
    <row r="550" spans="2:12" s="1" customFormat="1" ht="8.85" customHeight="1" x14ac:dyDescent="0.15">
      <c r="B550" s="114">
        <v>45352</v>
      </c>
      <c r="C550" s="113">
        <v>61760</v>
      </c>
      <c r="D550" s="13">
        <v>539</v>
      </c>
      <c r="E550" s="112">
        <v>16408</v>
      </c>
      <c r="F550" s="111"/>
      <c r="G550" s="111"/>
      <c r="H550" s="61">
        <v>0</v>
      </c>
      <c r="I550" s="61"/>
      <c r="J550" s="13">
        <v>0</v>
      </c>
      <c r="K550" s="13">
        <v>0</v>
      </c>
      <c r="L550" s="13">
        <v>0</v>
      </c>
    </row>
    <row r="551" spans="2:12" s="1" customFormat="1" ht="8.85" customHeight="1" x14ac:dyDescent="0.15">
      <c r="B551" s="114">
        <v>45352</v>
      </c>
      <c r="C551" s="113">
        <v>61788</v>
      </c>
      <c r="D551" s="13">
        <v>540</v>
      </c>
      <c r="E551" s="112">
        <v>16436</v>
      </c>
      <c r="F551" s="111"/>
      <c r="G551" s="111"/>
      <c r="H551" s="61">
        <v>0</v>
      </c>
      <c r="I551" s="61"/>
      <c r="J551" s="13">
        <v>0</v>
      </c>
      <c r="K551" s="13">
        <v>0</v>
      </c>
      <c r="L551" s="13">
        <v>0</v>
      </c>
    </row>
    <row r="552" spans="2:12" s="1" customFormat="1" ht="8.85" customHeight="1" x14ac:dyDescent="0.15">
      <c r="B552" s="114">
        <v>45352</v>
      </c>
      <c r="C552" s="113">
        <v>61819</v>
      </c>
      <c r="D552" s="13">
        <v>541</v>
      </c>
      <c r="E552" s="112">
        <v>16467</v>
      </c>
      <c r="F552" s="111"/>
      <c r="G552" s="111"/>
      <c r="H552" s="61">
        <v>0</v>
      </c>
      <c r="I552" s="61"/>
      <c r="J552" s="13">
        <v>0</v>
      </c>
      <c r="K552" s="13">
        <v>0</v>
      </c>
      <c r="L552" s="13">
        <v>0</v>
      </c>
    </row>
    <row r="553" spans="2:12" s="1" customFormat="1" ht="8.85" customHeight="1" x14ac:dyDescent="0.15">
      <c r="B553" s="114">
        <v>45352</v>
      </c>
      <c r="C553" s="113">
        <v>61849</v>
      </c>
      <c r="D553" s="13">
        <v>542</v>
      </c>
      <c r="E553" s="112">
        <v>16497</v>
      </c>
      <c r="F553" s="111"/>
      <c r="G553" s="111"/>
      <c r="H553" s="61">
        <v>0</v>
      </c>
      <c r="I553" s="61"/>
      <c r="J553" s="13">
        <v>0</v>
      </c>
      <c r="K553" s="13">
        <v>0</v>
      </c>
      <c r="L553" s="13">
        <v>0</v>
      </c>
    </row>
    <row r="554" spans="2:12" s="1" customFormat="1" ht="8.85" customHeight="1" x14ac:dyDescent="0.15">
      <c r="B554" s="114">
        <v>45352</v>
      </c>
      <c r="C554" s="113">
        <v>61880</v>
      </c>
      <c r="D554" s="13">
        <v>543</v>
      </c>
      <c r="E554" s="112">
        <v>16528</v>
      </c>
      <c r="F554" s="111"/>
      <c r="G554" s="111"/>
      <c r="H554" s="61">
        <v>0</v>
      </c>
      <c r="I554" s="61"/>
      <c r="J554" s="13">
        <v>0</v>
      </c>
      <c r="K554" s="13">
        <v>0</v>
      </c>
      <c r="L554" s="13">
        <v>0</v>
      </c>
    </row>
    <row r="555" spans="2:12" s="1" customFormat="1" ht="8.85" customHeight="1" x14ac:dyDescent="0.15">
      <c r="B555" s="114">
        <v>45352</v>
      </c>
      <c r="C555" s="113">
        <v>61910</v>
      </c>
      <c r="D555" s="13">
        <v>544</v>
      </c>
      <c r="E555" s="112">
        <v>16558</v>
      </c>
      <c r="F555" s="111"/>
      <c r="G555" s="111"/>
      <c r="H555" s="61">
        <v>0</v>
      </c>
      <c r="I555" s="61"/>
      <c r="J555" s="13">
        <v>0</v>
      </c>
      <c r="K555" s="13">
        <v>0</v>
      </c>
      <c r="L555" s="13">
        <v>0</v>
      </c>
    </row>
    <row r="556" spans="2:12" s="1" customFormat="1" ht="8.85" customHeight="1" x14ac:dyDescent="0.15">
      <c r="B556" s="114">
        <v>45352</v>
      </c>
      <c r="C556" s="113">
        <v>61941</v>
      </c>
      <c r="D556" s="13">
        <v>545</v>
      </c>
      <c r="E556" s="112">
        <v>16589</v>
      </c>
      <c r="F556" s="111"/>
      <c r="G556" s="111"/>
      <c r="H556" s="61">
        <v>0</v>
      </c>
      <c r="I556" s="61"/>
      <c r="J556" s="13">
        <v>0</v>
      </c>
      <c r="K556" s="13">
        <v>0</v>
      </c>
      <c r="L556" s="13">
        <v>0</v>
      </c>
    </row>
    <row r="557" spans="2:12" s="1" customFormat="1" ht="8.85" customHeight="1" x14ac:dyDescent="0.15">
      <c r="B557" s="114">
        <v>45352</v>
      </c>
      <c r="C557" s="113">
        <v>61972</v>
      </c>
      <c r="D557" s="13">
        <v>546</v>
      </c>
      <c r="E557" s="112">
        <v>16620</v>
      </c>
      <c r="F557" s="111"/>
      <c r="G557" s="111"/>
      <c r="H557" s="61">
        <v>0</v>
      </c>
      <c r="I557" s="61"/>
      <c r="J557" s="13">
        <v>0</v>
      </c>
      <c r="K557" s="13">
        <v>0</v>
      </c>
      <c r="L557" s="13">
        <v>0</v>
      </c>
    </row>
    <row r="558" spans="2:12" s="1" customFormat="1" ht="8.85" customHeight="1" x14ac:dyDescent="0.15">
      <c r="B558" s="114">
        <v>45352</v>
      </c>
      <c r="C558" s="113">
        <v>62002</v>
      </c>
      <c r="D558" s="13">
        <v>547</v>
      </c>
      <c r="E558" s="112">
        <v>16650</v>
      </c>
      <c r="F558" s="111"/>
      <c r="G558" s="111"/>
      <c r="H558" s="61">
        <v>0</v>
      </c>
      <c r="I558" s="61"/>
      <c r="J558" s="13">
        <v>0</v>
      </c>
      <c r="K558" s="13">
        <v>0</v>
      </c>
      <c r="L558" s="13">
        <v>0</v>
      </c>
    </row>
    <row r="559" spans="2:12" s="1" customFormat="1" ht="8.85" customHeight="1" x14ac:dyDescent="0.15">
      <c r="B559" s="114">
        <v>45352</v>
      </c>
      <c r="C559" s="113">
        <v>62033</v>
      </c>
      <c r="D559" s="13">
        <v>548</v>
      </c>
      <c r="E559" s="112">
        <v>16681</v>
      </c>
      <c r="F559" s="111"/>
      <c r="G559" s="111"/>
      <c r="H559" s="61">
        <v>0</v>
      </c>
      <c r="I559" s="61"/>
      <c r="J559" s="13">
        <v>0</v>
      </c>
      <c r="K559" s="13">
        <v>0</v>
      </c>
      <c r="L559" s="13">
        <v>0</v>
      </c>
    </row>
    <row r="560" spans="2:12" s="1" customFormat="1" ht="8.85" customHeight="1" x14ac:dyDescent="0.15">
      <c r="B560" s="114">
        <v>45352</v>
      </c>
      <c r="C560" s="113">
        <v>62063</v>
      </c>
      <c r="D560" s="13">
        <v>549</v>
      </c>
      <c r="E560" s="112">
        <v>16711</v>
      </c>
      <c r="F560" s="111"/>
      <c r="G560" s="111"/>
      <c r="H560" s="61">
        <v>0</v>
      </c>
      <c r="I560" s="61"/>
      <c r="J560" s="13">
        <v>0</v>
      </c>
      <c r="K560" s="13">
        <v>0</v>
      </c>
      <c r="L560" s="13">
        <v>0</v>
      </c>
    </row>
    <row r="561" spans="2:12" s="1" customFormat="1" ht="8.85" customHeight="1" x14ac:dyDescent="0.15">
      <c r="B561" s="114">
        <v>45352</v>
      </c>
      <c r="C561" s="113">
        <v>62094</v>
      </c>
      <c r="D561" s="13">
        <v>550</v>
      </c>
      <c r="E561" s="112">
        <v>16742</v>
      </c>
      <c r="F561" s="111"/>
      <c r="G561" s="111"/>
      <c r="H561" s="61">
        <v>0</v>
      </c>
      <c r="I561" s="61"/>
      <c r="J561" s="13">
        <v>0</v>
      </c>
      <c r="K561" s="13">
        <v>0</v>
      </c>
      <c r="L561" s="13">
        <v>0</v>
      </c>
    </row>
    <row r="562" spans="2:12" s="1" customFormat="1" ht="8.85" customHeight="1" x14ac:dyDescent="0.15">
      <c r="B562" s="114">
        <v>45352</v>
      </c>
      <c r="C562" s="113">
        <v>62125</v>
      </c>
      <c r="D562" s="13">
        <v>551</v>
      </c>
      <c r="E562" s="112">
        <v>16773</v>
      </c>
      <c r="F562" s="111"/>
      <c r="G562" s="111"/>
      <c r="H562" s="61">
        <v>0</v>
      </c>
      <c r="I562" s="61"/>
      <c r="J562" s="13">
        <v>0</v>
      </c>
      <c r="K562" s="13">
        <v>0</v>
      </c>
      <c r="L562" s="13">
        <v>0</v>
      </c>
    </row>
    <row r="563" spans="2:12" s="1" customFormat="1" ht="8.85" customHeight="1" x14ac:dyDescent="0.15">
      <c r="B563" s="114">
        <v>45352</v>
      </c>
      <c r="C563" s="113">
        <v>62153</v>
      </c>
      <c r="D563" s="13">
        <v>552</v>
      </c>
      <c r="E563" s="112">
        <v>16801</v>
      </c>
      <c r="F563" s="111"/>
      <c r="G563" s="111"/>
      <c r="H563" s="61">
        <v>0</v>
      </c>
      <c r="I563" s="61"/>
      <c r="J563" s="13">
        <v>0</v>
      </c>
      <c r="K563" s="13">
        <v>0</v>
      </c>
      <c r="L563" s="13">
        <v>0</v>
      </c>
    </row>
    <row r="564" spans="2:12" s="1" customFormat="1" ht="8.85" customHeight="1" x14ac:dyDescent="0.15">
      <c r="B564" s="114">
        <v>45352</v>
      </c>
      <c r="C564" s="113">
        <v>62184</v>
      </c>
      <c r="D564" s="13">
        <v>553</v>
      </c>
      <c r="E564" s="112">
        <v>16832</v>
      </c>
      <c r="F564" s="111"/>
      <c r="G564" s="111"/>
      <c r="H564" s="61">
        <v>0</v>
      </c>
      <c r="I564" s="61"/>
      <c r="J564" s="13">
        <v>0</v>
      </c>
      <c r="K564" s="13">
        <v>0</v>
      </c>
      <c r="L564" s="13">
        <v>0</v>
      </c>
    </row>
    <row r="565" spans="2:12" s="1" customFormat="1" ht="8.85" customHeight="1" x14ac:dyDescent="0.15">
      <c r="B565" s="114">
        <v>45352</v>
      </c>
      <c r="C565" s="113">
        <v>62214</v>
      </c>
      <c r="D565" s="13">
        <v>554</v>
      </c>
      <c r="E565" s="112">
        <v>16862</v>
      </c>
      <c r="F565" s="111"/>
      <c r="G565" s="111"/>
      <c r="H565" s="61">
        <v>0</v>
      </c>
      <c r="I565" s="61"/>
      <c r="J565" s="13">
        <v>0</v>
      </c>
      <c r="K565" s="13">
        <v>0</v>
      </c>
      <c r="L565" s="13">
        <v>0</v>
      </c>
    </row>
    <row r="566" spans="2:12" s="1" customFormat="1" ht="8.85" customHeight="1" x14ac:dyDescent="0.15">
      <c r="B566" s="114">
        <v>45352</v>
      </c>
      <c r="C566" s="113">
        <v>62245</v>
      </c>
      <c r="D566" s="13">
        <v>555</v>
      </c>
      <c r="E566" s="112">
        <v>16893</v>
      </c>
      <c r="F566" s="111"/>
      <c r="G566" s="111"/>
      <c r="H566" s="61">
        <v>0</v>
      </c>
      <c r="I566" s="61"/>
      <c r="J566" s="13">
        <v>0</v>
      </c>
      <c r="K566" s="13">
        <v>0</v>
      </c>
      <c r="L566" s="13">
        <v>0</v>
      </c>
    </row>
    <row r="567" spans="2:12" s="1" customFormat="1" ht="8.85" customHeight="1" x14ac:dyDescent="0.15">
      <c r="B567" s="114">
        <v>45352</v>
      </c>
      <c r="C567" s="113">
        <v>62275</v>
      </c>
      <c r="D567" s="13">
        <v>556</v>
      </c>
      <c r="E567" s="112">
        <v>16923</v>
      </c>
      <c r="F567" s="111"/>
      <c r="G567" s="111"/>
      <c r="H567" s="61">
        <v>0</v>
      </c>
      <c r="I567" s="61"/>
      <c r="J567" s="13">
        <v>0</v>
      </c>
      <c r="K567" s="13">
        <v>0</v>
      </c>
      <c r="L567" s="13">
        <v>0</v>
      </c>
    </row>
    <row r="568" spans="2:12" s="1" customFormat="1" ht="8.85" customHeight="1" x14ac:dyDescent="0.15">
      <c r="B568" s="114">
        <v>45352</v>
      </c>
      <c r="C568" s="113">
        <v>62306</v>
      </c>
      <c r="D568" s="13">
        <v>557</v>
      </c>
      <c r="E568" s="112">
        <v>16954</v>
      </c>
      <c r="F568" s="111"/>
      <c r="G568" s="111"/>
      <c r="H568" s="61">
        <v>0</v>
      </c>
      <c r="I568" s="61"/>
      <c r="J568" s="13">
        <v>0</v>
      </c>
      <c r="K568" s="13">
        <v>0</v>
      </c>
      <c r="L568" s="13">
        <v>0</v>
      </c>
    </row>
    <row r="569" spans="2:12" s="1" customFormat="1" ht="8.85" customHeight="1" x14ac:dyDescent="0.15">
      <c r="B569" s="114">
        <v>45352</v>
      </c>
      <c r="C569" s="113">
        <v>62337</v>
      </c>
      <c r="D569" s="13">
        <v>558</v>
      </c>
      <c r="E569" s="112">
        <v>16985</v>
      </c>
      <c r="F569" s="111"/>
      <c r="G569" s="111"/>
      <c r="H569" s="61">
        <v>0</v>
      </c>
      <c r="I569" s="61"/>
      <c r="J569" s="13">
        <v>0</v>
      </c>
      <c r="K569" s="13">
        <v>0</v>
      </c>
      <c r="L569" s="13">
        <v>0</v>
      </c>
    </row>
    <row r="570" spans="2:12" s="1" customFormat="1" ht="8.85" customHeight="1" x14ac:dyDescent="0.15">
      <c r="B570" s="114">
        <v>45352</v>
      </c>
      <c r="C570" s="113">
        <v>62367</v>
      </c>
      <c r="D570" s="13">
        <v>559</v>
      </c>
      <c r="E570" s="112">
        <v>17015</v>
      </c>
      <c r="F570" s="111"/>
      <c r="G570" s="111"/>
      <c r="H570" s="61">
        <v>0</v>
      </c>
      <c r="I570" s="61"/>
      <c r="J570" s="13">
        <v>0</v>
      </c>
      <c r="K570" s="13">
        <v>0</v>
      </c>
      <c r="L570" s="13">
        <v>0</v>
      </c>
    </row>
    <row r="571" spans="2:12" s="1" customFormat="1" ht="8.85" customHeight="1" x14ac:dyDescent="0.15">
      <c r="B571" s="114">
        <v>45352</v>
      </c>
      <c r="C571" s="113">
        <v>62398</v>
      </c>
      <c r="D571" s="13">
        <v>560</v>
      </c>
      <c r="E571" s="112">
        <v>17046</v>
      </c>
      <c r="F571" s="111"/>
      <c r="G571" s="111"/>
      <c r="H571" s="61">
        <v>0</v>
      </c>
      <c r="I571" s="61"/>
      <c r="J571" s="13">
        <v>0</v>
      </c>
      <c r="K571" s="13">
        <v>0</v>
      </c>
      <c r="L571" s="13">
        <v>0</v>
      </c>
    </row>
    <row r="572" spans="2:12" s="1" customFormat="1" ht="8.85" customHeight="1" x14ac:dyDescent="0.15">
      <c r="B572" s="114">
        <v>45352</v>
      </c>
      <c r="C572" s="113">
        <v>62428</v>
      </c>
      <c r="D572" s="13">
        <v>561</v>
      </c>
      <c r="E572" s="112">
        <v>17076</v>
      </c>
      <c r="F572" s="111"/>
      <c r="G572" s="111"/>
      <c r="H572" s="61">
        <v>0</v>
      </c>
      <c r="I572" s="61"/>
      <c r="J572" s="13">
        <v>0</v>
      </c>
      <c r="K572" s="13">
        <v>0</v>
      </c>
      <c r="L572" s="13">
        <v>0</v>
      </c>
    </row>
    <row r="573" spans="2:12" s="1" customFormat="1" ht="11.85" customHeight="1" x14ac:dyDescent="0.15">
      <c r="B573" s="110"/>
      <c r="C573" s="109"/>
      <c r="D573" s="108"/>
      <c r="E573" s="107"/>
      <c r="F573" s="106"/>
      <c r="G573" s="106"/>
      <c r="H573" s="105">
        <v>1395592614528.22</v>
      </c>
      <c r="I573" s="105"/>
      <c r="J573" s="104">
        <v>1246560560097.6001</v>
      </c>
      <c r="K573" s="104">
        <v>1067085201426.73</v>
      </c>
      <c r="L573" s="104">
        <v>850391864193.43506</v>
      </c>
    </row>
    <row r="574" spans="2:12" s="1" customFormat="1" ht="22.95" customHeight="1" x14ac:dyDescent="0.15"/>
  </sheetData>
  <mergeCells count="1134">
    <mergeCell ref="H11:I11"/>
    <mergeCell ref="H110:I110"/>
    <mergeCell ref="F11:G11"/>
    <mergeCell ref="F110:G110"/>
    <mergeCell ref="G8:H8"/>
    <mergeCell ref="H10:L10"/>
    <mergeCell ref="H100:I100"/>
    <mergeCell ref="H101:I101"/>
    <mergeCell ref="H102:I102"/>
    <mergeCell ref="H103:I103"/>
    <mergeCell ref="H104:I104"/>
    <mergeCell ref="H105:I105"/>
    <mergeCell ref="F104:G104"/>
    <mergeCell ref="F105:G105"/>
    <mergeCell ref="F106:G106"/>
    <mergeCell ref="F107:G107"/>
    <mergeCell ref="F108:G108"/>
    <mergeCell ref="F109:G109"/>
    <mergeCell ref="F122:G122"/>
    <mergeCell ref="F123:G123"/>
    <mergeCell ref="F124:G124"/>
    <mergeCell ref="F125:G125"/>
    <mergeCell ref="F126:G126"/>
    <mergeCell ref="B1:F3"/>
    <mergeCell ref="B10:E10"/>
    <mergeCell ref="B5:L5"/>
    <mergeCell ref="B7:D8"/>
    <mergeCell ref="F10:G10"/>
    <mergeCell ref="F117:G117"/>
    <mergeCell ref="F118:G118"/>
    <mergeCell ref="F119:G119"/>
    <mergeCell ref="F12:G12"/>
    <mergeCell ref="F120:G120"/>
    <mergeCell ref="F121:G121"/>
    <mergeCell ref="F100:G100"/>
    <mergeCell ref="F101:G101"/>
    <mergeCell ref="F102:G102"/>
    <mergeCell ref="F103:G103"/>
    <mergeCell ref="F139:G139"/>
    <mergeCell ref="F14:G14"/>
    <mergeCell ref="F140:G140"/>
    <mergeCell ref="F141:G141"/>
    <mergeCell ref="F111:G111"/>
    <mergeCell ref="F112:G112"/>
    <mergeCell ref="F113:G113"/>
    <mergeCell ref="F114:G114"/>
    <mergeCell ref="F115:G115"/>
    <mergeCell ref="F116:G116"/>
    <mergeCell ref="F157:G157"/>
    <mergeCell ref="F127:G127"/>
    <mergeCell ref="F128:G128"/>
    <mergeCell ref="F129:G129"/>
    <mergeCell ref="F13:G13"/>
    <mergeCell ref="F130:G130"/>
    <mergeCell ref="F131:G131"/>
    <mergeCell ref="F132:G132"/>
    <mergeCell ref="F133:G133"/>
    <mergeCell ref="F134:G134"/>
    <mergeCell ref="F151:G151"/>
    <mergeCell ref="F152:G152"/>
    <mergeCell ref="F153:G153"/>
    <mergeCell ref="F154:G154"/>
    <mergeCell ref="F155:G155"/>
    <mergeCell ref="F156:G156"/>
    <mergeCell ref="F146:G146"/>
    <mergeCell ref="F147:G147"/>
    <mergeCell ref="F148:G148"/>
    <mergeCell ref="F149:G149"/>
    <mergeCell ref="F15:G15"/>
    <mergeCell ref="F150:G150"/>
    <mergeCell ref="F135:G135"/>
    <mergeCell ref="F136:G136"/>
    <mergeCell ref="F137:G137"/>
    <mergeCell ref="F138:G138"/>
    <mergeCell ref="F168:G168"/>
    <mergeCell ref="F169:G169"/>
    <mergeCell ref="F17:G17"/>
    <mergeCell ref="F170:G170"/>
    <mergeCell ref="F171:G171"/>
    <mergeCell ref="F172:G172"/>
    <mergeCell ref="F142:G142"/>
    <mergeCell ref="F143:G143"/>
    <mergeCell ref="F144:G144"/>
    <mergeCell ref="F145:G145"/>
    <mergeCell ref="F186:G186"/>
    <mergeCell ref="F187:G187"/>
    <mergeCell ref="F188:G188"/>
    <mergeCell ref="F158:G158"/>
    <mergeCell ref="F159:G159"/>
    <mergeCell ref="F16:G16"/>
    <mergeCell ref="F160:G160"/>
    <mergeCell ref="F161:G161"/>
    <mergeCell ref="F162:G162"/>
    <mergeCell ref="F163:G163"/>
    <mergeCell ref="F18:G18"/>
    <mergeCell ref="F180:G180"/>
    <mergeCell ref="F181:G181"/>
    <mergeCell ref="F182:G182"/>
    <mergeCell ref="F183:G183"/>
    <mergeCell ref="F184:G184"/>
    <mergeCell ref="F164:G164"/>
    <mergeCell ref="F165:G165"/>
    <mergeCell ref="F166:G166"/>
    <mergeCell ref="F167:G167"/>
    <mergeCell ref="F199:G199"/>
    <mergeCell ref="F20:G20"/>
    <mergeCell ref="F200:G200"/>
    <mergeCell ref="F201:G201"/>
    <mergeCell ref="F202:G202"/>
    <mergeCell ref="F203:G203"/>
    <mergeCell ref="F173:G173"/>
    <mergeCell ref="F174:G174"/>
    <mergeCell ref="F175:G175"/>
    <mergeCell ref="F176:G176"/>
    <mergeCell ref="F19:G19"/>
    <mergeCell ref="F190:G190"/>
    <mergeCell ref="F191:G191"/>
    <mergeCell ref="F192:G192"/>
    <mergeCell ref="F193:G193"/>
    <mergeCell ref="F194:G194"/>
    <mergeCell ref="F177:G177"/>
    <mergeCell ref="F178:G178"/>
    <mergeCell ref="F179:G179"/>
    <mergeCell ref="F185:G185"/>
    <mergeCell ref="F21:G21"/>
    <mergeCell ref="F210:G210"/>
    <mergeCell ref="F211:G211"/>
    <mergeCell ref="F212:G212"/>
    <mergeCell ref="F213:G213"/>
    <mergeCell ref="F214:G214"/>
    <mergeCell ref="F22:G22"/>
    <mergeCell ref="F189:G189"/>
    <mergeCell ref="F195:G195"/>
    <mergeCell ref="F196:G196"/>
    <mergeCell ref="F235:G235"/>
    <mergeCell ref="F204:G204"/>
    <mergeCell ref="F205:G205"/>
    <mergeCell ref="F206:G206"/>
    <mergeCell ref="F207:G207"/>
    <mergeCell ref="F208:G208"/>
    <mergeCell ref="F209:G209"/>
    <mergeCell ref="F215:G215"/>
    <mergeCell ref="F216:G216"/>
    <mergeCell ref="F217:G217"/>
    <mergeCell ref="F23:G23"/>
    <mergeCell ref="F230:G230"/>
    <mergeCell ref="F231:G231"/>
    <mergeCell ref="F232:G232"/>
    <mergeCell ref="F233:G233"/>
    <mergeCell ref="F234:G234"/>
    <mergeCell ref="F218:G218"/>
    <mergeCell ref="F219:G219"/>
    <mergeCell ref="F197:G197"/>
    <mergeCell ref="F198:G198"/>
    <mergeCell ref="F224:G224"/>
    <mergeCell ref="F225:G225"/>
    <mergeCell ref="F226:G226"/>
    <mergeCell ref="F227:G227"/>
    <mergeCell ref="F228:G228"/>
    <mergeCell ref="F229:G229"/>
    <mergeCell ref="F24:G24"/>
    <mergeCell ref="F240:G240"/>
    <mergeCell ref="F241:G241"/>
    <mergeCell ref="F242:G242"/>
    <mergeCell ref="F243:G243"/>
    <mergeCell ref="F244:G244"/>
    <mergeCell ref="F25:G25"/>
    <mergeCell ref="F220:G220"/>
    <mergeCell ref="F221:G221"/>
    <mergeCell ref="F222:G222"/>
    <mergeCell ref="F264:G264"/>
    <mergeCell ref="F265:G265"/>
    <mergeCell ref="F266:G266"/>
    <mergeCell ref="F236:G236"/>
    <mergeCell ref="F237:G237"/>
    <mergeCell ref="F238:G238"/>
    <mergeCell ref="F239:G239"/>
    <mergeCell ref="F245:G245"/>
    <mergeCell ref="F246:G246"/>
    <mergeCell ref="F247:G247"/>
    <mergeCell ref="F259:G259"/>
    <mergeCell ref="F26:G26"/>
    <mergeCell ref="F260:G260"/>
    <mergeCell ref="F261:G261"/>
    <mergeCell ref="F262:G262"/>
    <mergeCell ref="F263:G263"/>
    <mergeCell ref="F248:G248"/>
    <mergeCell ref="F249:G249"/>
    <mergeCell ref="F250:G250"/>
    <mergeCell ref="F223:G223"/>
    <mergeCell ref="F277:G277"/>
    <mergeCell ref="F278:G278"/>
    <mergeCell ref="F279:G279"/>
    <mergeCell ref="F28:G28"/>
    <mergeCell ref="F280:G280"/>
    <mergeCell ref="F281:G281"/>
    <mergeCell ref="F251:G251"/>
    <mergeCell ref="F252:G252"/>
    <mergeCell ref="F253:G253"/>
    <mergeCell ref="F254:G254"/>
    <mergeCell ref="F27:G27"/>
    <mergeCell ref="F270:G270"/>
    <mergeCell ref="F271:G271"/>
    <mergeCell ref="F272:G272"/>
    <mergeCell ref="F273:G273"/>
    <mergeCell ref="F274:G274"/>
    <mergeCell ref="F255:G255"/>
    <mergeCell ref="F256:G256"/>
    <mergeCell ref="F257:G257"/>
    <mergeCell ref="F258:G258"/>
    <mergeCell ref="F29:G29"/>
    <mergeCell ref="F290:G290"/>
    <mergeCell ref="F291:G291"/>
    <mergeCell ref="F292:G292"/>
    <mergeCell ref="F293:G293"/>
    <mergeCell ref="F294:G294"/>
    <mergeCell ref="F267:G267"/>
    <mergeCell ref="F268:G268"/>
    <mergeCell ref="F269:G269"/>
    <mergeCell ref="F275:G275"/>
    <mergeCell ref="F312:G312"/>
    <mergeCell ref="F282:G282"/>
    <mergeCell ref="F283:G283"/>
    <mergeCell ref="F284:G284"/>
    <mergeCell ref="F285:G285"/>
    <mergeCell ref="F286:G286"/>
    <mergeCell ref="F287:G287"/>
    <mergeCell ref="F288:G288"/>
    <mergeCell ref="F289:G289"/>
    <mergeCell ref="F295:G295"/>
    <mergeCell ref="F30:G30"/>
    <mergeCell ref="F300:G300"/>
    <mergeCell ref="F301:G301"/>
    <mergeCell ref="F302:G302"/>
    <mergeCell ref="F303:G303"/>
    <mergeCell ref="F304:G304"/>
    <mergeCell ref="F31:G31"/>
    <mergeCell ref="F296:G296"/>
    <mergeCell ref="F297:G297"/>
    <mergeCell ref="F276:G276"/>
    <mergeCell ref="F32:G32"/>
    <mergeCell ref="F320:G320"/>
    <mergeCell ref="F321:G321"/>
    <mergeCell ref="F322:G322"/>
    <mergeCell ref="F323:G323"/>
    <mergeCell ref="F324:G324"/>
    <mergeCell ref="F298:G298"/>
    <mergeCell ref="F299:G299"/>
    <mergeCell ref="F305:G305"/>
    <mergeCell ref="F306:G306"/>
    <mergeCell ref="F342:G342"/>
    <mergeCell ref="F343:G343"/>
    <mergeCell ref="F313:G313"/>
    <mergeCell ref="F314:G314"/>
    <mergeCell ref="F315:G315"/>
    <mergeCell ref="F316:G316"/>
    <mergeCell ref="F317:G317"/>
    <mergeCell ref="F318:G318"/>
    <mergeCell ref="F319:G319"/>
    <mergeCell ref="F325:G325"/>
    <mergeCell ref="F337:G337"/>
    <mergeCell ref="F338:G338"/>
    <mergeCell ref="F339:G339"/>
    <mergeCell ref="F34:G34"/>
    <mergeCell ref="F340:G340"/>
    <mergeCell ref="F341:G341"/>
    <mergeCell ref="F326:G326"/>
    <mergeCell ref="F327:G327"/>
    <mergeCell ref="F328:G328"/>
    <mergeCell ref="F307:G307"/>
    <mergeCell ref="F33:G33"/>
    <mergeCell ref="F330:G330"/>
    <mergeCell ref="F331:G331"/>
    <mergeCell ref="F332:G332"/>
    <mergeCell ref="F333:G333"/>
    <mergeCell ref="F334:G334"/>
    <mergeCell ref="F308:G308"/>
    <mergeCell ref="F309:G309"/>
    <mergeCell ref="F310:G310"/>
    <mergeCell ref="F311:G311"/>
    <mergeCell ref="F354:G354"/>
    <mergeCell ref="F355:G355"/>
    <mergeCell ref="F356:G356"/>
    <mergeCell ref="F357:G357"/>
    <mergeCell ref="F358:G358"/>
    <mergeCell ref="F359:G359"/>
    <mergeCell ref="F349:G349"/>
    <mergeCell ref="F35:G35"/>
    <mergeCell ref="F350:G350"/>
    <mergeCell ref="F351:G351"/>
    <mergeCell ref="F352:G352"/>
    <mergeCell ref="F353:G353"/>
    <mergeCell ref="F36:G36"/>
    <mergeCell ref="F329:G329"/>
    <mergeCell ref="F335:G335"/>
    <mergeCell ref="F336:G336"/>
    <mergeCell ref="F37:G37"/>
    <mergeCell ref="F370:G370"/>
    <mergeCell ref="F371:G371"/>
    <mergeCell ref="F372:G372"/>
    <mergeCell ref="F373:G373"/>
    <mergeCell ref="F374:G374"/>
    <mergeCell ref="F344:G344"/>
    <mergeCell ref="F345:G345"/>
    <mergeCell ref="F346:G346"/>
    <mergeCell ref="F347:G347"/>
    <mergeCell ref="F390:G390"/>
    <mergeCell ref="F360:G360"/>
    <mergeCell ref="F361:G361"/>
    <mergeCell ref="F362:G362"/>
    <mergeCell ref="F363:G363"/>
    <mergeCell ref="F364:G364"/>
    <mergeCell ref="F365:G365"/>
    <mergeCell ref="F366:G366"/>
    <mergeCell ref="F367:G367"/>
    <mergeCell ref="F368:G368"/>
    <mergeCell ref="F38:G38"/>
    <mergeCell ref="F380:G380"/>
    <mergeCell ref="F381:G381"/>
    <mergeCell ref="F382:G382"/>
    <mergeCell ref="F383:G383"/>
    <mergeCell ref="F384:G384"/>
    <mergeCell ref="F39:G39"/>
    <mergeCell ref="F369:G369"/>
    <mergeCell ref="F375:G375"/>
    <mergeCell ref="F348:G348"/>
    <mergeCell ref="F402:G402"/>
    <mergeCell ref="F403:G403"/>
    <mergeCell ref="F404:G404"/>
    <mergeCell ref="F405:G405"/>
    <mergeCell ref="F406:G406"/>
    <mergeCell ref="F376:G376"/>
    <mergeCell ref="F377:G377"/>
    <mergeCell ref="F378:G378"/>
    <mergeCell ref="F379:G379"/>
    <mergeCell ref="F385:G385"/>
    <mergeCell ref="F397:G397"/>
    <mergeCell ref="F398:G398"/>
    <mergeCell ref="F399:G399"/>
    <mergeCell ref="F40:G40"/>
    <mergeCell ref="F400:G400"/>
    <mergeCell ref="F401:G401"/>
    <mergeCell ref="F386:G386"/>
    <mergeCell ref="F387:G387"/>
    <mergeCell ref="F388:G388"/>
    <mergeCell ref="F389:G389"/>
    <mergeCell ref="F419:G419"/>
    <mergeCell ref="F42:G42"/>
    <mergeCell ref="F420:G420"/>
    <mergeCell ref="F421:G421"/>
    <mergeCell ref="F391:G391"/>
    <mergeCell ref="F392:G392"/>
    <mergeCell ref="F393:G393"/>
    <mergeCell ref="F394:G394"/>
    <mergeCell ref="F395:G395"/>
    <mergeCell ref="F396:G396"/>
    <mergeCell ref="F437:G437"/>
    <mergeCell ref="F407:G407"/>
    <mergeCell ref="F408:G408"/>
    <mergeCell ref="F409:G409"/>
    <mergeCell ref="F41:G41"/>
    <mergeCell ref="F410:G410"/>
    <mergeCell ref="F411:G411"/>
    <mergeCell ref="F412:G412"/>
    <mergeCell ref="F413:G413"/>
    <mergeCell ref="F414:G414"/>
    <mergeCell ref="F431:G431"/>
    <mergeCell ref="F432:G432"/>
    <mergeCell ref="F433:G433"/>
    <mergeCell ref="F434:G434"/>
    <mergeCell ref="F435:G435"/>
    <mergeCell ref="F436:G436"/>
    <mergeCell ref="F426:G426"/>
    <mergeCell ref="F427:G427"/>
    <mergeCell ref="F428:G428"/>
    <mergeCell ref="F429:G429"/>
    <mergeCell ref="F43:G43"/>
    <mergeCell ref="F430:G430"/>
    <mergeCell ref="F415:G415"/>
    <mergeCell ref="F416:G416"/>
    <mergeCell ref="F417:G417"/>
    <mergeCell ref="F418:G418"/>
    <mergeCell ref="F448:G448"/>
    <mergeCell ref="F449:G449"/>
    <mergeCell ref="F45:G45"/>
    <mergeCell ref="F450:G450"/>
    <mergeCell ref="F451:G451"/>
    <mergeCell ref="F452:G452"/>
    <mergeCell ref="F422:G422"/>
    <mergeCell ref="F423:G423"/>
    <mergeCell ref="F424:G424"/>
    <mergeCell ref="F425:G425"/>
    <mergeCell ref="F466:G466"/>
    <mergeCell ref="F467:G467"/>
    <mergeCell ref="F468:G468"/>
    <mergeCell ref="F438:G438"/>
    <mergeCell ref="F439:G439"/>
    <mergeCell ref="F44:G44"/>
    <mergeCell ref="F440:G440"/>
    <mergeCell ref="F441:G441"/>
    <mergeCell ref="F442:G442"/>
    <mergeCell ref="F443:G443"/>
    <mergeCell ref="F46:G46"/>
    <mergeCell ref="F460:G460"/>
    <mergeCell ref="F461:G461"/>
    <mergeCell ref="F462:G462"/>
    <mergeCell ref="F463:G463"/>
    <mergeCell ref="F464:G464"/>
    <mergeCell ref="F444:G444"/>
    <mergeCell ref="F445:G445"/>
    <mergeCell ref="F446:G446"/>
    <mergeCell ref="F447:G447"/>
    <mergeCell ref="F479:G479"/>
    <mergeCell ref="F48:G48"/>
    <mergeCell ref="F480:G480"/>
    <mergeCell ref="F481:G481"/>
    <mergeCell ref="F482:G482"/>
    <mergeCell ref="F483:G483"/>
    <mergeCell ref="F453:G453"/>
    <mergeCell ref="F454:G454"/>
    <mergeCell ref="F455:G455"/>
    <mergeCell ref="F456:G456"/>
    <mergeCell ref="F47:G47"/>
    <mergeCell ref="F470:G470"/>
    <mergeCell ref="F471:G471"/>
    <mergeCell ref="F472:G472"/>
    <mergeCell ref="F473:G473"/>
    <mergeCell ref="F474:G474"/>
    <mergeCell ref="F457:G457"/>
    <mergeCell ref="F458:G458"/>
    <mergeCell ref="F459:G459"/>
    <mergeCell ref="F465:G465"/>
    <mergeCell ref="F49:G49"/>
    <mergeCell ref="F490:G490"/>
    <mergeCell ref="F491:G491"/>
    <mergeCell ref="F492:G492"/>
    <mergeCell ref="F493:G493"/>
    <mergeCell ref="F494:G494"/>
    <mergeCell ref="F50:G50"/>
    <mergeCell ref="F469:G469"/>
    <mergeCell ref="F475:G475"/>
    <mergeCell ref="F476:G476"/>
    <mergeCell ref="F515:G515"/>
    <mergeCell ref="F484:G484"/>
    <mergeCell ref="F485:G485"/>
    <mergeCell ref="F486:G486"/>
    <mergeCell ref="F487:G487"/>
    <mergeCell ref="F488:G488"/>
    <mergeCell ref="F489:G489"/>
    <mergeCell ref="F495:G495"/>
    <mergeCell ref="F496:G496"/>
    <mergeCell ref="F497:G497"/>
    <mergeCell ref="F51:G51"/>
    <mergeCell ref="F510:G510"/>
    <mergeCell ref="F511:G511"/>
    <mergeCell ref="F512:G512"/>
    <mergeCell ref="F513:G513"/>
    <mergeCell ref="F514:G514"/>
    <mergeCell ref="F498:G498"/>
    <mergeCell ref="F499:G499"/>
    <mergeCell ref="F477:G477"/>
    <mergeCell ref="F478:G478"/>
    <mergeCell ref="F528:G528"/>
    <mergeCell ref="F529:G529"/>
    <mergeCell ref="F53:G53"/>
    <mergeCell ref="F530:G530"/>
    <mergeCell ref="F500:G500"/>
    <mergeCell ref="F501:G501"/>
    <mergeCell ref="F502:G502"/>
    <mergeCell ref="F503:G503"/>
    <mergeCell ref="F504:G504"/>
    <mergeCell ref="F505:G505"/>
    <mergeCell ref="F522:G522"/>
    <mergeCell ref="F523:G523"/>
    <mergeCell ref="F524:G524"/>
    <mergeCell ref="F525:G525"/>
    <mergeCell ref="F526:G526"/>
    <mergeCell ref="F527:G527"/>
    <mergeCell ref="F517:G517"/>
    <mergeCell ref="F518:G518"/>
    <mergeCell ref="F519:G519"/>
    <mergeCell ref="F52:G52"/>
    <mergeCell ref="F520:G520"/>
    <mergeCell ref="F521:G521"/>
    <mergeCell ref="F506:G506"/>
    <mergeCell ref="F507:G507"/>
    <mergeCell ref="F508:G508"/>
    <mergeCell ref="F509:G509"/>
    <mergeCell ref="F542:G542"/>
    <mergeCell ref="F543:G543"/>
    <mergeCell ref="F544:G544"/>
    <mergeCell ref="F545:G545"/>
    <mergeCell ref="F546:G546"/>
    <mergeCell ref="F92:G92"/>
    <mergeCell ref="F93:G93"/>
    <mergeCell ref="F94:G94"/>
    <mergeCell ref="F95:G95"/>
    <mergeCell ref="F96:G96"/>
    <mergeCell ref="F537:G537"/>
    <mergeCell ref="F538:G538"/>
    <mergeCell ref="F539:G539"/>
    <mergeCell ref="F54:G54"/>
    <mergeCell ref="F540:G540"/>
    <mergeCell ref="F541:G541"/>
    <mergeCell ref="F97:G97"/>
    <mergeCell ref="F98:G98"/>
    <mergeCell ref="F99:G99"/>
    <mergeCell ref="F516:G516"/>
    <mergeCell ref="F531:G531"/>
    <mergeCell ref="F532:G532"/>
    <mergeCell ref="F533:G533"/>
    <mergeCell ref="F534:G534"/>
    <mergeCell ref="F535:G535"/>
    <mergeCell ref="F536:G536"/>
    <mergeCell ref="F86:G86"/>
    <mergeCell ref="F87:G87"/>
    <mergeCell ref="F88:G88"/>
    <mergeCell ref="F89:G89"/>
    <mergeCell ref="F90:G90"/>
    <mergeCell ref="F91:G91"/>
    <mergeCell ref="F558:G558"/>
    <mergeCell ref="F559:G559"/>
    <mergeCell ref="F56:G56"/>
    <mergeCell ref="F560:G560"/>
    <mergeCell ref="F561:G561"/>
    <mergeCell ref="F77:G77"/>
    <mergeCell ref="F78:G78"/>
    <mergeCell ref="F79:G79"/>
    <mergeCell ref="F80:G80"/>
    <mergeCell ref="F81:G81"/>
    <mergeCell ref="F552:G552"/>
    <mergeCell ref="F553:G553"/>
    <mergeCell ref="F554:G554"/>
    <mergeCell ref="F555:G555"/>
    <mergeCell ref="F556:G556"/>
    <mergeCell ref="F557:G557"/>
    <mergeCell ref="F547:G547"/>
    <mergeCell ref="F548:G548"/>
    <mergeCell ref="F549:G549"/>
    <mergeCell ref="F55:G55"/>
    <mergeCell ref="F550:G550"/>
    <mergeCell ref="F551:G551"/>
    <mergeCell ref="F82:G82"/>
    <mergeCell ref="F83:G83"/>
    <mergeCell ref="F84:G84"/>
    <mergeCell ref="F85:G85"/>
    <mergeCell ref="F71:G71"/>
    <mergeCell ref="F72:G72"/>
    <mergeCell ref="F73:G73"/>
    <mergeCell ref="F74:G74"/>
    <mergeCell ref="F75:G75"/>
    <mergeCell ref="F76:G76"/>
    <mergeCell ref="F573:G573"/>
    <mergeCell ref="F58:G58"/>
    <mergeCell ref="F59:G59"/>
    <mergeCell ref="F60:G60"/>
    <mergeCell ref="F61:G61"/>
    <mergeCell ref="F62:G62"/>
    <mergeCell ref="F63:G63"/>
    <mergeCell ref="F64:G64"/>
    <mergeCell ref="F65:G65"/>
    <mergeCell ref="F66:G66"/>
    <mergeCell ref="F568:G568"/>
    <mergeCell ref="F569:G569"/>
    <mergeCell ref="F57:G57"/>
    <mergeCell ref="F570:G570"/>
    <mergeCell ref="F571:G571"/>
    <mergeCell ref="F572:G572"/>
    <mergeCell ref="F67:G67"/>
    <mergeCell ref="F68:G68"/>
    <mergeCell ref="F69:G69"/>
    <mergeCell ref="F70:G70"/>
    <mergeCell ref="F562:G562"/>
    <mergeCell ref="F563:G563"/>
    <mergeCell ref="F564:G564"/>
    <mergeCell ref="F565:G565"/>
    <mergeCell ref="F566:G566"/>
    <mergeCell ref="F567:G567"/>
    <mergeCell ref="H121:I121"/>
    <mergeCell ref="H122:I122"/>
    <mergeCell ref="H123:I123"/>
    <mergeCell ref="H124:I124"/>
    <mergeCell ref="H125:I125"/>
    <mergeCell ref="H126:I126"/>
    <mergeCell ref="H116:I116"/>
    <mergeCell ref="H117:I117"/>
    <mergeCell ref="H118:I118"/>
    <mergeCell ref="H119:I119"/>
    <mergeCell ref="H12:I12"/>
    <mergeCell ref="H120:I120"/>
    <mergeCell ref="H106:I106"/>
    <mergeCell ref="H107:I107"/>
    <mergeCell ref="H108:I108"/>
    <mergeCell ref="H109:I109"/>
    <mergeCell ref="H138:I138"/>
    <mergeCell ref="H139:I139"/>
    <mergeCell ref="H14:I14"/>
    <mergeCell ref="H140:I140"/>
    <mergeCell ref="H141:I141"/>
    <mergeCell ref="H111:I111"/>
    <mergeCell ref="H112:I112"/>
    <mergeCell ref="H113:I113"/>
    <mergeCell ref="H114:I114"/>
    <mergeCell ref="H115:I115"/>
    <mergeCell ref="H156:I156"/>
    <mergeCell ref="H157:I157"/>
    <mergeCell ref="H127:I127"/>
    <mergeCell ref="H128:I128"/>
    <mergeCell ref="H129:I129"/>
    <mergeCell ref="H13:I13"/>
    <mergeCell ref="H130:I130"/>
    <mergeCell ref="H131:I131"/>
    <mergeCell ref="H132:I132"/>
    <mergeCell ref="H133:I133"/>
    <mergeCell ref="H15:I15"/>
    <mergeCell ref="H150:I150"/>
    <mergeCell ref="H151:I151"/>
    <mergeCell ref="H152:I152"/>
    <mergeCell ref="H153:I153"/>
    <mergeCell ref="H154:I154"/>
    <mergeCell ref="H134:I134"/>
    <mergeCell ref="H135:I135"/>
    <mergeCell ref="H136:I136"/>
    <mergeCell ref="H137:I137"/>
    <mergeCell ref="H169:I169"/>
    <mergeCell ref="H17:I17"/>
    <mergeCell ref="H170:I170"/>
    <mergeCell ref="H171:I171"/>
    <mergeCell ref="H172:I172"/>
    <mergeCell ref="H142:I142"/>
    <mergeCell ref="H143:I143"/>
    <mergeCell ref="H144:I144"/>
    <mergeCell ref="H145:I145"/>
    <mergeCell ref="H146:I146"/>
    <mergeCell ref="H163:I163"/>
    <mergeCell ref="H164:I164"/>
    <mergeCell ref="H165:I165"/>
    <mergeCell ref="H166:I166"/>
    <mergeCell ref="H167:I167"/>
    <mergeCell ref="H168:I168"/>
    <mergeCell ref="H158:I158"/>
    <mergeCell ref="H159:I159"/>
    <mergeCell ref="H16:I16"/>
    <mergeCell ref="H160:I160"/>
    <mergeCell ref="H161:I161"/>
    <mergeCell ref="H162:I162"/>
    <mergeCell ref="H147:I147"/>
    <mergeCell ref="H148:I148"/>
    <mergeCell ref="H149:I149"/>
    <mergeCell ref="H155:I155"/>
    <mergeCell ref="H202:I202"/>
    <mergeCell ref="H173:I173"/>
    <mergeCell ref="H174:I174"/>
    <mergeCell ref="H175:I175"/>
    <mergeCell ref="H176:I176"/>
    <mergeCell ref="H177:I177"/>
    <mergeCell ref="H178:I178"/>
    <mergeCell ref="H179:I179"/>
    <mergeCell ref="H180:I180"/>
    <mergeCell ref="H181:I181"/>
    <mergeCell ref="H198:I198"/>
    <mergeCell ref="H199:I199"/>
    <mergeCell ref="H2:L2"/>
    <mergeCell ref="H20:I20"/>
    <mergeCell ref="H200:I200"/>
    <mergeCell ref="H201:I201"/>
    <mergeCell ref="H18:I18"/>
    <mergeCell ref="H182:I182"/>
    <mergeCell ref="H183:I183"/>
    <mergeCell ref="H184:I184"/>
    <mergeCell ref="H19:I19"/>
    <mergeCell ref="H190:I190"/>
    <mergeCell ref="H191:I191"/>
    <mergeCell ref="H192:I192"/>
    <mergeCell ref="H193:I193"/>
    <mergeCell ref="H194:I194"/>
    <mergeCell ref="H185:I185"/>
    <mergeCell ref="H186:I186"/>
    <mergeCell ref="H187:I187"/>
    <mergeCell ref="H188:I188"/>
    <mergeCell ref="H213:I213"/>
    <mergeCell ref="H214:I214"/>
    <mergeCell ref="H215:I215"/>
    <mergeCell ref="H216:I216"/>
    <mergeCell ref="H217:I217"/>
    <mergeCell ref="H218:I218"/>
    <mergeCell ref="H208:I208"/>
    <mergeCell ref="H209:I209"/>
    <mergeCell ref="H21:I21"/>
    <mergeCell ref="H210:I210"/>
    <mergeCell ref="H211:I211"/>
    <mergeCell ref="H212:I212"/>
    <mergeCell ref="H189:I189"/>
    <mergeCell ref="H195:I195"/>
    <mergeCell ref="H196:I196"/>
    <mergeCell ref="H197:I197"/>
    <mergeCell ref="H23:I23"/>
    <mergeCell ref="H230:I230"/>
    <mergeCell ref="H231:I231"/>
    <mergeCell ref="H232:I232"/>
    <mergeCell ref="H233:I233"/>
    <mergeCell ref="H203:I203"/>
    <mergeCell ref="H204:I204"/>
    <mergeCell ref="H205:I205"/>
    <mergeCell ref="H206:I206"/>
    <mergeCell ref="H207:I207"/>
    <mergeCell ref="H249:I249"/>
    <mergeCell ref="H25:I25"/>
    <mergeCell ref="H219:I219"/>
    <mergeCell ref="H22:I22"/>
    <mergeCell ref="H220:I220"/>
    <mergeCell ref="H221:I221"/>
    <mergeCell ref="H222:I222"/>
    <mergeCell ref="H223:I223"/>
    <mergeCell ref="H224:I224"/>
    <mergeCell ref="H225:I225"/>
    <mergeCell ref="H243:I243"/>
    <mergeCell ref="H244:I244"/>
    <mergeCell ref="H245:I245"/>
    <mergeCell ref="H246:I246"/>
    <mergeCell ref="H247:I247"/>
    <mergeCell ref="H248:I248"/>
    <mergeCell ref="H238:I238"/>
    <mergeCell ref="H239:I239"/>
    <mergeCell ref="H24:I24"/>
    <mergeCell ref="H240:I240"/>
    <mergeCell ref="H241:I241"/>
    <mergeCell ref="H242:I242"/>
    <mergeCell ref="H226:I226"/>
    <mergeCell ref="H227:I227"/>
    <mergeCell ref="H228:I228"/>
    <mergeCell ref="H229:I229"/>
    <mergeCell ref="H260:I260"/>
    <mergeCell ref="H261:I261"/>
    <mergeCell ref="H262:I262"/>
    <mergeCell ref="H263:I263"/>
    <mergeCell ref="H264:I264"/>
    <mergeCell ref="H265:I265"/>
    <mergeCell ref="H255:I255"/>
    <mergeCell ref="H256:I256"/>
    <mergeCell ref="H257:I257"/>
    <mergeCell ref="H258:I258"/>
    <mergeCell ref="H259:I259"/>
    <mergeCell ref="H26:I26"/>
    <mergeCell ref="H234:I234"/>
    <mergeCell ref="H235:I235"/>
    <mergeCell ref="H236:I236"/>
    <mergeCell ref="H237:I237"/>
    <mergeCell ref="H27:I27"/>
    <mergeCell ref="H270:I270"/>
    <mergeCell ref="H271:I271"/>
    <mergeCell ref="H272:I272"/>
    <mergeCell ref="H273:I273"/>
    <mergeCell ref="H274:I274"/>
    <mergeCell ref="H28:I28"/>
    <mergeCell ref="H250:I250"/>
    <mergeCell ref="H251:I251"/>
    <mergeCell ref="H252:I252"/>
    <mergeCell ref="H295:I295"/>
    <mergeCell ref="H296:I296"/>
    <mergeCell ref="H266:I266"/>
    <mergeCell ref="H267:I267"/>
    <mergeCell ref="H268:I268"/>
    <mergeCell ref="H269:I269"/>
    <mergeCell ref="H275:I275"/>
    <mergeCell ref="H276:I276"/>
    <mergeCell ref="H277:I277"/>
    <mergeCell ref="H278:I278"/>
    <mergeCell ref="H29:I29"/>
    <mergeCell ref="H290:I290"/>
    <mergeCell ref="H291:I291"/>
    <mergeCell ref="H292:I292"/>
    <mergeCell ref="H293:I293"/>
    <mergeCell ref="H294:I294"/>
    <mergeCell ref="H279:I279"/>
    <mergeCell ref="H280:I280"/>
    <mergeCell ref="H253:I253"/>
    <mergeCell ref="H254:I254"/>
    <mergeCell ref="H284:I284"/>
    <mergeCell ref="H285:I285"/>
    <mergeCell ref="H286:I286"/>
    <mergeCell ref="H287:I287"/>
    <mergeCell ref="H288:I288"/>
    <mergeCell ref="H289:I289"/>
    <mergeCell ref="H30:I30"/>
    <mergeCell ref="H300:I300"/>
    <mergeCell ref="H301:I301"/>
    <mergeCell ref="H302:I302"/>
    <mergeCell ref="H303:I303"/>
    <mergeCell ref="H304:I304"/>
    <mergeCell ref="H31:I31"/>
    <mergeCell ref="H281:I281"/>
    <mergeCell ref="H282:I282"/>
    <mergeCell ref="H283:I283"/>
    <mergeCell ref="H32:I32"/>
    <mergeCell ref="H320:I320"/>
    <mergeCell ref="H321:I321"/>
    <mergeCell ref="H322:I322"/>
    <mergeCell ref="H323:I323"/>
    <mergeCell ref="H324:I324"/>
    <mergeCell ref="H297:I297"/>
    <mergeCell ref="H298:I298"/>
    <mergeCell ref="H299:I299"/>
    <mergeCell ref="H305:I305"/>
    <mergeCell ref="H342:I342"/>
    <mergeCell ref="H312:I312"/>
    <mergeCell ref="H313:I313"/>
    <mergeCell ref="H314:I314"/>
    <mergeCell ref="H315:I315"/>
    <mergeCell ref="H316:I316"/>
    <mergeCell ref="H317:I317"/>
    <mergeCell ref="H318:I318"/>
    <mergeCell ref="H319:I319"/>
    <mergeCell ref="H325:I325"/>
    <mergeCell ref="H337:I337"/>
    <mergeCell ref="H338:I338"/>
    <mergeCell ref="H339:I339"/>
    <mergeCell ref="H34:I34"/>
    <mergeCell ref="H340:I340"/>
    <mergeCell ref="H341:I341"/>
    <mergeCell ref="H326:I326"/>
    <mergeCell ref="H327:I327"/>
    <mergeCell ref="H306:I306"/>
    <mergeCell ref="H307:I307"/>
    <mergeCell ref="H33:I33"/>
    <mergeCell ref="H330:I330"/>
    <mergeCell ref="H331:I331"/>
    <mergeCell ref="H332:I332"/>
    <mergeCell ref="H333:I333"/>
    <mergeCell ref="H334:I334"/>
    <mergeCell ref="H308:I308"/>
    <mergeCell ref="H309:I309"/>
    <mergeCell ref="H310:I310"/>
    <mergeCell ref="H311:I311"/>
    <mergeCell ref="H353:I353"/>
    <mergeCell ref="H354:I354"/>
    <mergeCell ref="H355:I355"/>
    <mergeCell ref="H356:I356"/>
    <mergeCell ref="H357:I357"/>
    <mergeCell ref="H358:I358"/>
    <mergeCell ref="H348:I348"/>
    <mergeCell ref="H349:I349"/>
    <mergeCell ref="H35:I35"/>
    <mergeCell ref="H350:I350"/>
    <mergeCell ref="H351:I351"/>
    <mergeCell ref="H352:I352"/>
    <mergeCell ref="H328:I328"/>
    <mergeCell ref="H329:I329"/>
    <mergeCell ref="H335:I335"/>
    <mergeCell ref="H336:I336"/>
    <mergeCell ref="H37:I37"/>
    <mergeCell ref="H370:I370"/>
    <mergeCell ref="H371:I371"/>
    <mergeCell ref="H372:I372"/>
    <mergeCell ref="H373:I373"/>
    <mergeCell ref="H343:I343"/>
    <mergeCell ref="H344:I344"/>
    <mergeCell ref="H345:I345"/>
    <mergeCell ref="H346:I346"/>
    <mergeCell ref="H347:I347"/>
    <mergeCell ref="H389:I389"/>
    <mergeCell ref="H39:I39"/>
    <mergeCell ref="H359:I359"/>
    <mergeCell ref="H36:I36"/>
    <mergeCell ref="H360:I360"/>
    <mergeCell ref="H361:I361"/>
    <mergeCell ref="H362:I362"/>
    <mergeCell ref="H363:I363"/>
    <mergeCell ref="H364:I364"/>
    <mergeCell ref="H365:I365"/>
    <mergeCell ref="H383:I383"/>
    <mergeCell ref="H384:I384"/>
    <mergeCell ref="H385:I385"/>
    <mergeCell ref="H386:I386"/>
    <mergeCell ref="H387:I387"/>
    <mergeCell ref="H388:I388"/>
    <mergeCell ref="H378:I378"/>
    <mergeCell ref="H379:I379"/>
    <mergeCell ref="H38:I38"/>
    <mergeCell ref="H380:I380"/>
    <mergeCell ref="H381:I381"/>
    <mergeCell ref="H382:I382"/>
    <mergeCell ref="H366:I366"/>
    <mergeCell ref="H367:I367"/>
    <mergeCell ref="H368:I368"/>
    <mergeCell ref="H369:I369"/>
    <mergeCell ref="H400:I400"/>
    <mergeCell ref="H401:I401"/>
    <mergeCell ref="H402:I402"/>
    <mergeCell ref="H403:I403"/>
    <mergeCell ref="H404:I404"/>
    <mergeCell ref="H405:I405"/>
    <mergeCell ref="H395:I395"/>
    <mergeCell ref="H396:I396"/>
    <mergeCell ref="H397:I397"/>
    <mergeCell ref="H398:I398"/>
    <mergeCell ref="H399:I399"/>
    <mergeCell ref="H40:I40"/>
    <mergeCell ref="H374:I374"/>
    <mergeCell ref="H375:I375"/>
    <mergeCell ref="H376:I376"/>
    <mergeCell ref="H377:I377"/>
    <mergeCell ref="H41:I41"/>
    <mergeCell ref="H410:I410"/>
    <mergeCell ref="H411:I411"/>
    <mergeCell ref="H412:I412"/>
    <mergeCell ref="H413:I413"/>
    <mergeCell ref="H414:I414"/>
    <mergeCell ref="H42:I42"/>
    <mergeCell ref="H390:I390"/>
    <mergeCell ref="H391:I391"/>
    <mergeCell ref="H392:I392"/>
    <mergeCell ref="H435:I435"/>
    <mergeCell ref="H436:I436"/>
    <mergeCell ref="H406:I406"/>
    <mergeCell ref="H407:I407"/>
    <mergeCell ref="H408:I408"/>
    <mergeCell ref="H409:I409"/>
    <mergeCell ref="H415:I415"/>
    <mergeCell ref="H416:I416"/>
    <mergeCell ref="H417:I417"/>
    <mergeCell ref="H418:I418"/>
    <mergeCell ref="H43:I43"/>
    <mergeCell ref="H430:I430"/>
    <mergeCell ref="H431:I431"/>
    <mergeCell ref="H432:I432"/>
    <mergeCell ref="H433:I433"/>
    <mergeCell ref="H434:I434"/>
    <mergeCell ref="H419:I419"/>
    <mergeCell ref="H420:I420"/>
    <mergeCell ref="H393:I393"/>
    <mergeCell ref="H394:I394"/>
    <mergeCell ref="H424:I424"/>
    <mergeCell ref="H425:I425"/>
    <mergeCell ref="H426:I426"/>
    <mergeCell ref="H427:I427"/>
    <mergeCell ref="H428:I428"/>
    <mergeCell ref="H429:I429"/>
    <mergeCell ref="H44:I44"/>
    <mergeCell ref="H440:I440"/>
    <mergeCell ref="H441:I441"/>
    <mergeCell ref="H442:I442"/>
    <mergeCell ref="H443:I443"/>
    <mergeCell ref="H444:I444"/>
    <mergeCell ref="H45:I45"/>
    <mergeCell ref="H421:I421"/>
    <mergeCell ref="H422:I422"/>
    <mergeCell ref="H423:I423"/>
    <mergeCell ref="H46:I46"/>
    <mergeCell ref="H460:I460"/>
    <mergeCell ref="H461:I461"/>
    <mergeCell ref="H462:I462"/>
    <mergeCell ref="H463:I463"/>
    <mergeCell ref="H464:I464"/>
    <mergeCell ref="H437:I437"/>
    <mergeCell ref="H438:I438"/>
    <mergeCell ref="H439:I439"/>
    <mergeCell ref="H445:I445"/>
    <mergeCell ref="H482:I482"/>
    <mergeCell ref="H452:I452"/>
    <mergeCell ref="H453:I453"/>
    <mergeCell ref="H454:I454"/>
    <mergeCell ref="H455:I455"/>
    <mergeCell ref="H456:I456"/>
    <mergeCell ref="H457:I457"/>
    <mergeCell ref="H458:I458"/>
    <mergeCell ref="H459:I459"/>
    <mergeCell ref="H465:I465"/>
    <mergeCell ref="H477:I477"/>
    <mergeCell ref="H478:I478"/>
    <mergeCell ref="H479:I479"/>
    <mergeCell ref="H48:I48"/>
    <mergeCell ref="H480:I480"/>
    <mergeCell ref="H481:I481"/>
    <mergeCell ref="H466:I466"/>
    <mergeCell ref="H467:I467"/>
    <mergeCell ref="H446:I446"/>
    <mergeCell ref="H447:I447"/>
    <mergeCell ref="H47:I47"/>
    <mergeCell ref="H470:I470"/>
    <mergeCell ref="H471:I471"/>
    <mergeCell ref="H472:I472"/>
    <mergeCell ref="H473:I473"/>
    <mergeCell ref="H474:I474"/>
    <mergeCell ref="H448:I448"/>
    <mergeCell ref="H449:I449"/>
    <mergeCell ref="H450:I450"/>
    <mergeCell ref="H451:I451"/>
    <mergeCell ref="H49:I49"/>
    <mergeCell ref="H490:I490"/>
    <mergeCell ref="H491:I491"/>
    <mergeCell ref="H492:I492"/>
    <mergeCell ref="H493:I493"/>
    <mergeCell ref="H494:I494"/>
    <mergeCell ref="H468:I468"/>
    <mergeCell ref="H469:I469"/>
    <mergeCell ref="H475:I475"/>
    <mergeCell ref="H476:I476"/>
    <mergeCell ref="H512:I512"/>
    <mergeCell ref="H513:I513"/>
    <mergeCell ref="H483:I483"/>
    <mergeCell ref="H484:I484"/>
    <mergeCell ref="H485:I485"/>
    <mergeCell ref="H486:I486"/>
    <mergeCell ref="H487:I487"/>
    <mergeCell ref="H488:I488"/>
    <mergeCell ref="H489:I489"/>
    <mergeCell ref="H495:I495"/>
    <mergeCell ref="H50:I50"/>
    <mergeCell ref="H500:I500"/>
    <mergeCell ref="H501:I501"/>
    <mergeCell ref="H502:I502"/>
    <mergeCell ref="H503:I503"/>
    <mergeCell ref="H504:I504"/>
    <mergeCell ref="H51:I51"/>
    <mergeCell ref="H496:I496"/>
    <mergeCell ref="H497:I497"/>
    <mergeCell ref="H498:I498"/>
    <mergeCell ref="H525:I525"/>
    <mergeCell ref="H526:I526"/>
    <mergeCell ref="H527:I527"/>
    <mergeCell ref="H528:I528"/>
    <mergeCell ref="H529:I529"/>
    <mergeCell ref="H53:I53"/>
    <mergeCell ref="H499:I499"/>
    <mergeCell ref="H505:I505"/>
    <mergeCell ref="H506:I506"/>
    <mergeCell ref="H507:I507"/>
    <mergeCell ref="H52:I52"/>
    <mergeCell ref="H520:I520"/>
    <mergeCell ref="H521:I521"/>
    <mergeCell ref="H522:I522"/>
    <mergeCell ref="H523:I523"/>
    <mergeCell ref="H524:I524"/>
    <mergeCell ref="H508:I508"/>
    <mergeCell ref="H509:I509"/>
    <mergeCell ref="H510:I510"/>
    <mergeCell ref="H511:I511"/>
    <mergeCell ref="H514:I514"/>
    <mergeCell ref="H515:I515"/>
    <mergeCell ref="H516:I516"/>
    <mergeCell ref="H517:I517"/>
    <mergeCell ref="H518:I518"/>
    <mergeCell ref="H519:I519"/>
    <mergeCell ref="H541:I541"/>
    <mergeCell ref="H542:I542"/>
    <mergeCell ref="H543:I543"/>
    <mergeCell ref="H544:I544"/>
    <mergeCell ref="H545:I545"/>
    <mergeCell ref="H91:I91"/>
    <mergeCell ref="H92:I92"/>
    <mergeCell ref="H93:I93"/>
    <mergeCell ref="H94:I94"/>
    <mergeCell ref="H95:I95"/>
    <mergeCell ref="H536:I536"/>
    <mergeCell ref="H537:I537"/>
    <mergeCell ref="H538:I538"/>
    <mergeCell ref="H539:I539"/>
    <mergeCell ref="H54:I54"/>
    <mergeCell ref="H540:I540"/>
    <mergeCell ref="H96:I96"/>
    <mergeCell ref="H97:I97"/>
    <mergeCell ref="H98:I98"/>
    <mergeCell ref="H99:I99"/>
    <mergeCell ref="H530:I530"/>
    <mergeCell ref="H531:I531"/>
    <mergeCell ref="H532:I532"/>
    <mergeCell ref="H533:I533"/>
    <mergeCell ref="H534:I534"/>
    <mergeCell ref="H535:I535"/>
    <mergeCell ref="H85:I85"/>
    <mergeCell ref="H86:I86"/>
    <mergeCell ref="H87:I87"/>
    <mergeCell ref="H88:I88"/>
    <mergeCell ref="H89:I89"/>
    <mergeCell ref="H90:I90"/>
    <mergeCell ref="H557:I557"/>
    <mergeCell ref="H558:I558"/>
    <mergeCell ref="H559:I559"/>
    <mergeCell ref="H56:I56"/>
    <mergeCell ref="H560:I560"/>
    <mergeCell ref="H76:I76"/>
    <mergeCell ref="H77:I77"/>
    <mergeCell ref="H78:I78"/>
    <mergeCell ref="H79:I79"/>
    <mergeCell ref="H80:I80"/>
    <mergeCell ref="H551:I551"/>
    <mergeCell ref="H552:I552"/>
    <mergeCell ref="H553:I553"/>
    <mergeCell ref="H554:I554"/>
    <mergeCell ref="H555:I555"/>
    <mergeCell ref="H556:I556"/>
    <mergeCell ref="H546:I546"/>
    <mergeCell ref="H547:I547"/>
    <mergeCell ref="H548:I548"/>
    <mergeCell ref="H549:I549"/>
    <mergeCell ref="H55:I55"/>
    <mergeCell ref="H550:I550"/>
    <mergeCell ref="H81:I81"/>
    <mergeCell ref="H82:I82"/>
    <mergeCell ref="H83:I83"/>
    <mergeCell ref="H84:I84"/>
    <mergeCell ref="H70:I70"/>
    <mergeCell ref="H71:I71"/>
    <mergeCell ref="H72:I72"/>
    <mergeCell ref="H73:I73"/>
    <mergeCell ref="H74:I74"/>
    <mergeCell ref="H75:I75"/>
    <mergeCell ref="H572:I572"/>
    <mergeCell ref="H573:I573"/>
    <mergeCell ref="H58:I58"/>
    <mergeCell ref="H59:I59"/>
    <mergeCell ref="H60:I60"/>
    <mergeCell ref="H61:I61"/>
    <mergeCell ref="H62:I62"/>
    <mergeCell ref="H63:I63"/>
    <mergeCell ref="H64:I64"/>
    <mergeCell ref="H65:I65"/>
    <mergeCell ref="H567:I567"/>
    <mergeCell ref="H568:I568"/>
    <mergeCell ref="H569:I569"/>
    <mergeCell ref="H57:I57"/>
    <mergeCell ref="H570:I570"/>
    <mergeCell ref="H571:I571"/>
    <mergeCell ref="H66:I66"/>
    <mergeCell ref="H67:I67"/>
    <mergeCell ref="H68:I68"/>
    <mergeCell ref="H69:I69"/>
    <mergeCell ref="H561:I561"/>
    <mergeCell ref="H562:I562"/>
    <mergeCell ref="H563:I563"/>
    <mergeCell ref="H564:I564"/>
    <mergeCell ref="H565:I565"/>
    <mergeCell ref="H566:I566"/>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1CEE-805B-4820-8620-970D6F2426CD}">
  <dimension ref="A1:A3"/>
  <sheetViews>
    <sheetView zoomScaleNormal="100" workbookViewId="0">
      <selection activeCell="E2" sqref="E2"/>
    </sheetView>
  </sheetViews>
  <sheetFormatPr defaultRowHeight="14.4" x14ac:dyDescent="0.25"/>
  <cols>
    <col min="1" max="1" width="143.77734375" customWidth="1"/>
    <col min="2" max="2" width="18.8867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82" orientation="landscape" r:id="rId1"/>
  <headerFooter alignWithMargins="0">
    <oddFooter>&amp;R_x000D_&amp;1#&amp;"Calibri"&amp;10&amp;K0078D7 Classification : Internal</oddFooter>
  </headerFooter>
  <colBreaks count="1" manualBreakCount="1">
    <brk id="2" max="5" man="1"/>
  </col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E8764-2A9B-4A18-9A90-FCA341F7CC30}">
  <sheetPr>
    <tabColor rgb="FF243386"/>
  </sheetPr>
  <dimension ref="A1:N112"/>
  <sheetViews>
    <sheetView view="pageBreakPreview" topLeftCell="B24" zoomScale="46" zoomScaleNormal="80" zoomScaleSheetLayoutView="46" workbookViewId="0">
      <selection activeCell="C64" sqref="C64"/>
    </sheetView>
  </sheetViews>
  <sheetFormatPr defaultColWidth="8.88671875" defaultRowHeight="14.4" outlineLevelRow="1" x14ac:dyDescent="0.25"/>
  <cols>
    <col min="1" max="1" width="13.33203125" style="160" customWidth="1"/>
    <col min="2" max="2" width="60.5546875" style="160" bestFit="1" customWidth="1"/>
    <col min="3" max="3" width="38.6640625" style="160" customWidth="1"/>
    <col min="4" max="7" width="41" style="160" customWidth="1"/>
    <col min="8" max="8" width="7.33203125" style="160" customWidth="1"/>
    <col min="9" max="9" width="92" style="160" customWidth="1"/>
    <col min="10" max="11" width="47.6640625" style="160" customWidth="1"/>
    <col min="12" max="12" width="7.33203125" style="160" customWidth="1"/>
    <col min="13" max="13" width="25.6640625" style="160" customWidth="1"/>
    <col min="14" max="14" width="25.6640625" style="156" customWidth="1"/>
    <col min="15" max="16384" width="8.88671875" style="158"/>
  </cols>
  <sheetData>
    <row r="1" spans="1:13" ht="45" customHeight="1" x14ac:dyDescent="0.25">
      <c r="A1" s="262" t="s">
        <v>1700</v>
      </c>
      <c r="B1" s="262"/>
    </row>
    <row r="2" spans="1:13" ht="31.2" x14ac:dyDescent="0.25">
      <c r="A2" s="121" t="s">
        <v>1701</v>
      </c>
      <c r="B2" s="121"/>
      <c r="C2" s="156"/>
      <c r="D2" s="156"/>
      <c r="E2" s="156"/>
      <c r="F2" s="157" t="s">
        <v>1464</v>
      </c>
      <c r="G2" s="205"/>
      <c r="H2" s="156"/>
      <c r="I2" s="121"/>
      <c r="J2" s="156"/>
      <c r="K2" s="156"/>
      <c r="L2" s="156"/>
      <c r="M2" s="156"/>
    </row>
    <row r="3" spans="1:13" ht="15" thickBot="1" x14ac:dyDescent="0.3">
      <c r="A3" s="156"/>
      <c r="B3" s="159"/>
      <c r="C3" s="159"/>
      <c r="D3" s="156"/>
      <c r="E3" s="156"/>
      <c r="F3" s="156"/>
      <c r="G3" s="156"/>
      <c r="H3" s="156"/>
      <c r="L3" s="156"/>
      <c r="M3" s="156"/>
    </row>
    <row r="4" spans="1:13" ht="18.600000000000001" thickBot="1" x14ac:dyDescent="0.3">
      <c r="A4" s="161"/>
      <c r="B4" s="162" t="s">
        <v>0</v>
      </c>
      <c r="C4" s="163" t="s">
        <v>1</v>
      </c>
      <c r="D4" s="161"/>
      <c r="E4" s="161"/>
      <c r="F4" s="156"/>
      <c r="G4" s="156"/>
      <c r="H4" s="156"/>
      <c r="I4" s="171" t="s">
        <v>1702</v>
      </c>
      <c r="J4" s="263" t="s">
        <v>1703</v>
      </c>
      <c r="L4" s="156"/>
      <c r="M4" s="156"/>
    </row>
    <row r="5" spans="1:13" ht="15" thickBot="1" x14ac:dyDescent="0.3">
      <c r="H5" s="156"/>
      <c r="I5" s="264" t="s">
        <v>1704</v>
      </c>
      <c r="J5" s="160" t="s">
        <v>50</v>
      </c>
      <c r="L5" s="156"/>
      <c r="M5" s="156"/>
    </row>
    <row r="6" spans="1:13" ht="18" x14ac:dyDescent="0.25">
      <c r="A6" s="164"/>
      <c r="B6" s="165" t="s">
        <v>1705</v>
      </c>
      <c r="C6" s="164"/>
      <c r="E6" s="166"/>
      <c r="F6" s="166"/>
      <c r="G6" s="166"/>
      <c r="H6" s="156"/>
      <c r="I6" s="264" t="s">
        <v>1706</v>
      </c>
      <c r="J6" s="160" t="s">
        <v>1707</v>
      </c>
      <c r="L6" s="156"/>
      <c r="M6" s="156"/>
    </row>
    <row r="7" spans="1:13" x14ac:dyDescent="0.25">
      <c r="B7" s="167" t="s">
        <v>1708</v>
      </c>
      <c r="H7" s="156"/>
      <c r="I7" s="264" t="s">
        <v>1709</v>
      </c>
      <c r="J7" s="160" t="s">
        <v>1710</v>
      </c>
      <c r="L7" s="156"/>
      <c r="M7" s="156"/>
    </row>
    <row r="8" spans="1:13" x14ac:dyDescent="0.25">
      <c r="B8" s="167" t="s">
        <v>835</v>
      </c>
      <c r="H8" s="156"/>
      <c r="I8" s="264" t="s">
        <v>1711</v>
      </c>
      <c r="J8" s="160" t="s">
        <v>1712</v>
      </c>
      <c r="L8" s="156"/>
      <c r="M8" s="156"/>
    </row>
    <row r="9" spans="1:13" ht="15" thickBot="1" x14ac:dyDescent="0.3">
      <c r="B9" s="169" t="s">
        <v>836</v>
      </c>
      <c r="H9" s="156"/>
      <c r="L9" s="156"/>
      <c r="M9" s="156"/>
    </row>
    <row r="10" spans="1:13" x14ac:dyDescent="0.25">
      <c r="B10" s="170"/>
      <c r="H10" s="156"/>
      <c r="I10" s="265" t="s">
        <v>1713</v>
      </c>
      <c r="L10" s="156"/>
      <c r="M10" s="156"/>
    </row>
    <row r="11" spans="1:13" x14ac:dyDescent="0.25">
      <c r="B11" s="170"/>
      <c r="H11" s="156"/>
      <c r="I11" s="265" t="s">
        <v>1714</v>
      </c>
      <c r="L11" s="156"/>
      <c r="M11" s="156"/>
    </row>
    <row r="12" spans="1:13" ht="36" x14ac:dyDescent="0.25">
      <c r="A12" s="171" t="s">
        <v>5</v>
      </c>
      <c r="B12" s="171" t="s">
        <v>834</v>
      </c>
      <c r="C12" s="172"/>
      <c r="D12" s="172"/>
      <c r="E12" s="172"/>
      <c r="F12" s="172"/>
      <c r="G12" s="172"/>
      <c r="H12" s="156"/>
      <c r="L12" s="156"/>
      <c r="M12" s="156"/>
    </row>
    <row r="13" spans="1:13" ht="15" customHeight="1" x14ac:dyDescent="0.25">
      <c r="A13" s="181"/>
      <c r="B13" s="182" t="s">
        <v>837</v>
      </c>
      <c r="C13" s="181" t="s">
        <v>838</v>
      </c>
      <c r="D13" s="181" t="s">
        <v>839</v>
      </c>
      <c r="E13" s="183"/>
      <c r="F13" s="184"/>
      <c r="G13" s="184"/>
      <c r="H13" s="156"/>
      <c r="L13" s="156"/>
      <c r="M13" s="156"/>
    </row>
    <row r="14" spans="1:13" x14ac:dyDescent="0.25">
      <c r="A14" s="160" t="s">
        <v>840</v>
      </c>
      <c r="B14" s="178" t="s">
        <v>841</v>
      </c>
      <c r="C14" s="266"/>
      <c r="D14" s="266"/>
      <c r="E14" s="166"/>
      <c r="F14" s="166"/>
      <c r="G14" s="166"/>
      <c r="H14" s="156"/>
      <c r="L14" s="156"/>
      <c r="M14" s="156"/>
    </row>
    <row r="15" spans="1:13" x14ac:dyDescent="0.25">
      <c r="A15" s="160" t="s">
        <v>842</v>
      </c>
      <c r="B15" s="178" t="s">
        <v>843</v>
      </c>
      <c r="C15" s="267" t="s">
        <v>844</v>
      </c>
      <c r="D15" s="267" t="s">
        <v>845</v>
      </c>
      <c r="E15" s="166"/>
      <c r="F15" s="166"/>
      <c r="G15" s="166"/>
      <c r="H15" s="156"/>
      <c r="L15" s="156"/>
      <c r="M15" s="156"/>
    </row>
    <row r="16" spans="1:13" x14ac:dyDescent="0.25">
      <c r="A16" s="160" t="s">
        <v>846</v>
      </c>
      <c r="B16" s="178" t="s">
        <v>847</v>
      </c>
      <c r="E16" s="166"/>
      <c r="F16" s="166"/>
      <c r="G16" s="166"/>
      <c r="H16" s="156"/>
      <c r="L16" s="156"/>
      <c r="M16" s="156"/>
    </row>
    <row r="17" spans="1:13" x14ac:dyDescent="0.25">
      <c r="A17" s="160" t="s">
        <v>848</v>
      </c>
      <c r="B17" s="178" t="s">
        <v>849</v>
      </c>
      <c r="E17" s="166"/>
      <c r="F17" s="166"/>
      <c r="G17" s="166"/>
      <c r="H17" s="156"/>
      <c r="L17" s="156"/>
      <c r="M17" s="156"/>
    </row>
    <row r="18" spans="1:13" x14ac:dyDescent="0.25">
      <c r="A18" s="160" t="s">
        <v>850</v>
      </c>
      <c r="B18" s="178" t="s">
        <v>851</v>
      </c>
      <c r="E18" s="166"/>
      <c r="F18" s="166"/>
      <c r="G18" s="166"/>
      <c r="H18" s="156"/>
      <c r="L18" s="156"/>
      <c r="M18" s="156"/>
    </row>
    <row r="19" spans="1:13" x14ac:dyDescent="0.25">
      <c r="A19" s="160" t="s">
        <v>852</v>
      </c>
      <c r="B19" s="178" t="s">
        <v>853</v>
      </c>
      <c r="E19" s="166"/>
      <c r="F19" s="166"/>
      <c r="G19" s="166"/>
      <c r="H19" s="156"/>
      <c r="L19" s="156"/>
      <c r="M19" s="156"/>
    </row>
    <row r="20" spans="1:13" x14ac:dyDescent="0.25">
      <c r="A20" s="160" t="s">
        <v>854</v>
      </c>
      <c r="B20" s="178" t="s">
        <v>855</v>
      </c>
      <c r="E20" s="166"/>
      <c r="F20" s="166"/>
      <c r="G20" s="166"/>
      <c r="H20" s="156"/>
      <c r="L20" s="156"/>
      <c r="M20" s="156"/>
    </row>
    <row r="21" spans="1:13" x14ac:dyDescent="0.25">
      <c r="A21" s="160" t="s">
        <v>856</v>
      </c>
      <c r="B21" s="178" t="s">
        <v>857</v>
      </c>
      <c r="E21" s="166"/>
      <c r="F21" s="166"/>
      <c r="G21" s="166"/>
      <c r="H21" s="156"/>
      <c r="L21" s="156"/>
      <c r="M21" s="156"/>
    </row>
    <row r="22" spans="1:13" x14ac:dyDescent="0.25">
      <c r="A22" s="160" t="s">
        <v>858</v>
      </c>
      <c r="B22" s="178" t="s">
        <v>859</v>
      </c>
      <c r="E22" s="166"/>
      <c r="F22" s="166"/>
      <c r="G22" s="166"/>
      <c r="H22" s="156"/>
      <c r="L22" s="156"/>
      <c r="M22" s="156"/>
    </row>
    <row r="23" spans="1:13" ht="28.8" x14ac:dyDescent="0.25">
      <c r="A23" s="160" t="s">
        <v>860</v>
      </c>
      <c r="B23" s="178" t="s">
        <v>861</v>
      </c>
      <c r="C23" s="267" t="s">
        <v>862</v>
      </c>
      <c r="E23" s="166"/>
      <c r="F23" s="166"/>
      <c r="G23" s="166"/>
      <c r="H23" s="156"/>
      <c r="L23" s="156"/>
      <c r="M23" s="156"/>
    </row>
    <row r="24" spans="1:13" x14ac:dyDescent="0.25">
      <c r="A24" s="160" t="s">
        <v>863</v>
      </c>
      <c r="B24" s="178" t="s">
        <v>864</v>
      </c>
      <c r="C24" s="267" t="s">
        <v>865</v>
      </c>
      <c r="E24" s="166"/>
      <c r="F24" s="166"/>
      <c r="G24" s="166"/>
      <c r="H24" s="156"/>
      <c r="L24" s="156"/>
      <c r="M24" s="156"/>
    </row>
    <row r="25" spans="1:13" outlineLevel="1" x14ac:dyDescent="0.25">
      <c r="A25" s="160" t="s">
        <v>866</v>
      </c>
      <c r="B25" s="176" t="s">
        <v>1715</v>
      </c>
      <c r="E25" s="166"/>
      <c r="F25" s="166"/>
      <c r="G25" s="166"/>
      <c r="H25" s="156"/>
      <c r="L25" s="156"/>
      <c r="M25" s="156"/>
    </row>
    <row r="26" spans="1:13" outlineLevel="1" x14ac:dyDescent="0.25">
      <c r="A26" s="160" t="s">
        <v>867</v>
      </c>
      <c r="B26" s="268"/>
      <c r="C26" s="269"/>
      <c r="D26" s="269"/>
      <c r="E26" s="166"/>
      <c r="F26" s="166"/>
      <c r="G26" s="166"/>
      <c r="H26" s="156"/>
      <c r="L26" s="156"/>
      <c r="M26" s="156"/>
    </row>
    <row r="27" spans="1:13" outlineLevel="1" x14ac:dyDescent="0.25">
      <c r="A27" s="160" t="s">
        <v>868</v>
      </c>
      <c r="B27" s="268"/>
      <c r="C27" s="269"/>
      <c r="D27" s="269"/>
      <c r="E27" s="166"/>
      <c r="F27" s="166"/>
      <c r="G27" s="166"/>
      <c r="H27" s="156"/>
      <c r="L27" s="156"/>
      <c r="M27" s="156"/>
    </row>
    <row r="28" spans="1:13" outlineLevel="1" x14ac:dyDescent="0.25">
      <c r="A28" s="160" t="s">
        <v>869</v>
      </c>
      <c r="B28" s="268"/>
      <c r="C28" s="269"/>
      <c r="D28" s="269"/>
      <c r="E28" s="166"/>
      <c r="F28" s="166"/>
      <c r="G28" s="166"/>
      <c r="H28" s="156"/>
      <c r="L28" s="156"/>
      <c r="M28" s="156"/>
    </row>
    <row r="29" spans="1:13" outlineLevel="1" x14ac:dyDescent="0.25">
      <c r="A29" s="160" t="s">
        <v>870</v>
      </c>
      <c r="B29" s="268"/>
      <c r="C29" s="269"/>
      <c r="D29" s="269"/>
      <c r="E29" s="166"/>
      <c r="F29" s="166"/>
      <c r="G29" s="166"/>
      <c r="H29" s="156"/>
      <c r="L29" s="156"/>
      <c r="M29" s="156"/>
    </row>
    <row r="30" spans="1:13" outlineLevel="1" x14ac:dyDescent="0.25">
      <c r="A30" s="160" t="s">
        <v>871</v>
      </c>
      <c r="B30" s="268"/>
      <c r="C30" s="269"/>
      <c r="D30" s="269"/>
      <c r="E30" s="166"/>
      <c r="F30" s="166"/>
      <c r="G30" s="166"/>
      <c r="H30" s="156"/>
      <c r="L30" s="156"/>
      <c r="M30" s="156"/>
    </row>
    <row r="31" spans="1:13" outlineLevel="1" x14ac:dyDescent="0.25">
      <c r="A31" s="160" t="s">
        <v>872</v>
      </c>
      <c r="B31" s="268"/>
      <c r="C31" s="269"/>
      <c r="D31" s="269"/>
      <c r="E31" s="166"/>
      <c r="F31" s="166"/>
      <c r="G31" s="166"/>
      <c r="H31" s="156"/>
      <c r="L31" s="156"/>
      <c r="M31" s="156"/>
    </row>
    <row r="32" spans="1:13" outlineLevel="1" x14ac:dyDescent="0.25">
      <c r="A32" s="160" t="s">
        <v>873</v>
      </c>
      <c r="B32" s="268"/>
      <c r="C32" s="269"/>
      <c r="D32" s="269"/>
      <c r="E32" s="166"/>
      <c r="F32" s="166"/>
      <c r="G32" s="166"/>
      <c r="H32" s="156"/>
      <c r="L32" s="156"/>
      <c r="M32" s="156"/>
    </row>
    <row r="33" spans="1:13" ht="18" x14ac:dyDescent="0.25">
      <c r="A33" s="172"/>
      <c r="B33" s="171" t="s">
        <v>835</v>
      </c>
      <c r="C33" s="172"/>
      <c r="D33" s="172"/>
      <c r="E33" s="172"/>
      <c r="F33" s="172"/>
      <c r="G33" s="172"/>
      <c r="H33" s="156"/>
      <c r="L33" s="156"/>
      <c r="M33" s="156"/>
    </row>
    <row r="34" spans="1:13" ht="15" customHeight="1" x14ac:dyDescent="0.25">
      <c r="A34" s="181"/>
      <c r="B34" s="182" t="s">
        <v>874</v>
      </c>
      <c r="C34" s="181" t="s">
        <v>875</v>
      </c>
      <c r="D34" s="181" t="s">
        <v>839</v>
      </c>
      <c r="E34" s="181" t="s">
        <v>876</v>
      </c>
      <c r="F34" s="184"/>
      <c r="G34" s="184"/>
      <c r="H34" s="156"/>
      <c r="L34" s="156"/>
      <c r="M34" s="156"/>
    </row>
    <row r="35" spans="1:13" x14ac:dyDescent="0.25">
      <c r="A35" s="160" t="s">
        <v>877</v>
      </c>
      <c r="B35" s="266"/>
      <c r="C35" s="266"/>
      <c r="D35" s="266"/>
      <c r="E35" s="266"/>
      <c r="F35" s="270"/>
      <c r="G35" s="270"/>
      <c r="H35" s="156"/>
      <c r="L35" s="156"/>
      <c r="M35" s="156"/>
    </row>
    <row r="36" spans="1:13" x14ac:dyDescent="0.25">
      <c r="A36" s="160" t="s">
        <v>878</v>
      </c>
      <c r="B36" s="178"/>
      <c r="H36" s="156"/>
      <c r="L36" s="156"/>
      <c r="M36" s="156"/>
    </row>
    <row r="37" spans="1:13" x14ac:dyDescent="0.25">
      <c r="A37" s="160" t="s">
        <v>879</v>
      </c>
      <c r="B37" s="178"/>
      <c r="H37" s="156"/>
      <c r="L37" s="156"/>
      <c r="M37" s="156"/>
    </row>
    <row r="38" spans="1:13" x14ac:dyDescent="0.25">
      <c r="A38" s="160" t="s">
        <v>880</v>
      </c>
      <c r="B38" s="178"/>
      <c r="H38" s="156"/>
      <c r="L38" s="156"/>
      <c r="M38" s="156"/>
    </row>
    <row r="39" spans="1:13" x14ac:dyDescent="0.25">
      <c r="A39" s="160" t="s">
        <v>881</v>
      </c>
      <c r="B39" s="178"/>
      <c r="H39" s="156"/>
      <c r="L39" s="156"/>
      <c r="M39" s="156"/>
    </row>
    <row r="40" spans="1:13" x14ac:dyDescent="0.25">
      <c r="A40" s="160" t="s">
        <v>882</v>
      </c>
      <c r="B40" s="178"/>
      <c r="H40" s="156"/>
      <c r="L40" s="156"/>
      <c r="M40" s="156"/>
    </row>
    <row r="41" spans="1:13" x14ac:dyDescent="0.25">
      <c r="A41" s="160" t="s">
        <v>883</v>
      </c>
      <c r="B41" s="178"/>
      <c r="H41" s="156"/>
      <c r="L41" s="156"/>
      <c r="M41" s="156"/>
    </row>
    <row r="42" spans="1:13" x14ac:dyDescent="0.25">
      <c r="A42" s="160" t="s">
        <v>884</v>
      </c>
      <c r="B42" s="178"/>
      <c r="H42" s="156"/>
      <c r="L42" s="156"/>
      <c r="M42" s="156"/>
    </row>
    <row r="43" spans="1:13" x14ac:dyDescent="0.25">
      <c r="A43" s="160" t="s">
        <v>885</v>
      </c>
      <c r="B43" s="178"/>
      <c r="H43" s="156"/>
      <c r="L43" s="156"/>
      <c r="M43" s="156"/>
    </row>
    <row r="44" spans="1:13" x14ac:dyDescent="0.25">
      <c r="A44" s="160" t="s">
        <v>886</v>
      </c>
      <c r="B44" s="178"/>
      <c r="H44" s="156"/>
      <c r="L44" s="156"/>
      <c r="M44" s="156"/>
    </row>
    <row r="45" spans="1:13" x14ac:dyDescent="0.25">
      <c r="A45" s="160" t="s">
        <v>887</v>
      </c>
      <c r="B45" s="178"/>
      <c r="H45" s="156"/>
      <c r="L45" s="156"/>
      <c r="M45" s="156"/>
    </row>
    <row r="46" spans="1:13" x14ac:dyDescent="0.25">
      <c r="A46" s="160" t="s">
        <v>888</v>
      </c>
      <c r="B46" s="178"/>
      <c r="H46" s="156"/>
      <c r="L46" s="156"/>
      <c r="M46" s="156"/>
    </row>
    <row r="47" spans="1:13" x14ac:dyDescent="0.25">
      <c r="A47" s="160" t="s">
        <v>889</v>
      </c>
      <c r="B47" s="178"/>
      <c r="H47" s="156"/>
      <c r="L47" s="156"/>
      <c r="M47" s="156"/>
    </row>
    <row r="48" spans="1:13" x14ac:dyDescent="0.25">
      <c r="A48" s="160" t="s">
        <v>890</v>
      </c>
      <c r="B48" s="178"/>
      <c r="H48" s="156"/>
      <c r="L48" s="156"/>
      <c r="M48" s="156"/>
    </row>
    <row r="49" spans="1:13" x14ac:dyDescent="0.25">
      <c r="A49" s="160" t="s">
        <v>891</v>
      </c>
      <c r="B49" s="178"/>
      <c r="H49" s="156"/>
      <c r="L49" s="156"/>
      <c r="M49" s="156"/>
    </row>
    <row r="50" spans="1:13" x14ac:dyDescent="0.25">
      <c r="A50" s="160" t="s">
        <v>892</v>
      </c>
      <c r="B50" s="178"/>
      <c r="H50" s="156"/>
      <c r="L50" s="156"/>
      <c r="M50" s="156"/>
    </row>
    <row r="51" spans="1:13" x14ac:dyDescent="0.25">
      <c r="A51" s="160" t="s">
        <v>893</v>
      </c>
      <c r="B51" s="178"/>
      <c r="H51" s="156"/>
      <c r="L51" s="156"/>
      <c r="M51" s="156"/>
    </row>
    <row r="52" spans="1:13" x14ac:dyDescent="0.25">
      <c r="A52" s="160" t="s">
        <v>894</v>
      </c>
      <c r="B52" s="178"/>
      <c r="H52" s="156"/>
      <c r="L52" s="156"/>
      <c r="M52" s="156"/>
    </row>
    <row r="53" spans="1:13" x14ac:dyDescent="0.25">
      <c r="A53" s="160" t="s">
        <v>895</v>
      </c>
      <c r="B53" s="178"/>
      <c r="H53" s="156"/>
      <c r="L53" s="156"/>
      <c r="M53" s="156"/>
    </row>
    <row r="54" spans="1:13" x14ac:dyDescent="0.25">
      <c r="A54" s="160" t="s">
        <v>896</v>
      </c>
      <c r="B54" s="178"/>
      <c r="H54" s="156"/>
      <c r="L54" s="156"/>
      <c r="M54" s="156"/>
    </row>
    <row r="55" spans="1:13" x14ac:dyDescent="0.25">
      <c r="A55" s="160" t="s">
        <v>897</v>
      </c>
      <c r="B55" s="178"/>
      <c r="H55" s="156"/>
      <c r="L55" s="156"/>
      <c r="M55" s="156"/>
    </row>
    <row r="56" spans="1:13" x14ac:dyDescent="0.25">
      <c r="A56" s="160" t="s">
        <v>898</v>
      </c>
      <c r="B56" s="178"/>
      <c r="H56" s="156"/>
      <c r="L56" s="156"/>
      <c r="M56" s="156"/>
    </row>
    <row r="57" spans="1:13" x14ac:dyDescent="0.25">
      <c r="A57" s="160" t="s">
        <v>899</v>
      </c>
      <c r="B57" s="178"/>
      <c r="H57" s="156"/>
      <c r="L57" s="156"/>
      <c r="M57" s="156"/>
    </row>
    <row r="58" spans="1:13" x14ac:dyDescent="0.25">
      <c r="A58" s="160" t="s">
        <v>900</v>
      </c>
      <c r="B58" s="178"/>
      <c r="H58" s="156"/>
      <c r="L58" s="156"/>
      <c r="M58" s="156"/>
    </row>
    <row r="59" spans="1:13" x14ac:dyDescent="0.25">
      <c r="A59" s="160" t="s">
        <v>901</v>
      </c>
      <c r="B59" s="178"/>
      <c r="H59" s="156"/>
      <c r="L59" s="156"/>
      <c r="M59" s="156"/>
    </row>
    <row r="60" spans="1:13" outlineLevel="1" x14ac:dyDescent="0.25">
      <c r="A60" s="160" t="s">
        <v>902</v>
      </c>
      <c r="B60" s="178"/>
      <c r="E60" s="178"/>
      <c r="F60" s="178"/>
      <c r="G60" s="178"/>
      <c r="H60" s="156"/>
      <c r="L60" s="156"/>
      <c r="M60" s="156"/>
    </row>
    <row r="61" spans="1:13" outlineLevel="1" x14ac:dyDescent="0.25">
      <c r="A61" s="160" t="s">
        <v>903</v>
      </c>
      <c r="B61" s="178"/>
      <c r="E61" s="178"/>
      <c r="F61" s="178"/>
      <c r="G61" s="178"/>
      <c r="H61" s="156"/>
      <c r="L61" s="156"/>
      <c r="M61" s="156"/>
    </row>
    <row r="62" spans="1:13" outlineLevel="1" x14ac:dyDescent="0.25">
      <c r="A62" s="160" t="s">
        <v>904</v>
      </c>
      <c r="B62" s="178"/>
      <c r="E62" s="178"/>
      <c r="F62" s="178"/>
      <c r="G62" s="178"/>
      <c r="H62" s="156"/>
      <c r="L62" s="156"/>
      <c r="M62" s="156"/>
    </row>
    <row r="63" spans="1:13" outlineLevel="1" x14ac:dyDescent="0.25">
      <c r="A63" s="160" t="s">
        <v>905</v>
      </c>
      <c r="B63" s="178"/>
      <c r="E63" s="178"/>
      <c r="F63" s="178"/>
      <c r="G63" s="178"/>
      <c r="H63" s="156"/>
      <c r="L63" s="156"/>
      <c r="M63" s="156"/>
    </row>
    <row r="64" spans="1:13" outlineLevel="1" x14ac:dyDescent="0.25">
      <c r="A64" s="160" t="s">
        <v>906</v>
      </c>
      <c r="B64" s="178"/>
      <c r="E64" s="178"/>
      <c r="F64" s="178"/>
      <c r="G64" s="178"/>
      <c r="H64" s="156"/>
      <c r="L64" s="156"/>
      <c r="M64" s="156"/>
    </row>
    <row r="65" spans="1:14" outlineLevel="1" x14ac:dyDescent="0.25">
      <c r="A65" s="160" t="s">
        <v>907</v>
      </c>
      <c r="B65" s="178"/>
      <c r="E65" s="178"/>
      <c r="F65" s="178"/>
      <c r="G65" s="178"/>
      <c r="H65" s="156"/>
      <c r="L65" s="156"/>
      <c r="M65" s="156"/>
    </row>
    <row r="66" spans="1:14" outlineLevel="1" x14ac:dyDescent="0.25">
      <c r="A66" s="160" t="s">
        <v>908</v>
      </c>
      <c r="B66" s="178"/>
      <c r="E66" s="178"/>
      <c r="F66" s="178"/>
      <c r="G66" s="178"/>
      <c r="H66" s="156"/>
      <c r="L66" s="156"/>
      <c r="M66" s="156"/>
    </row>
    <row r="67" spans="1:14" outlineLevel="1" x14ac:dyDescent="0.25">
      <c r="A67" s="160" t="s">
        <v>909</v>
      </c>
      <c r="B67" s="178"/>
      <c r="E67" s="178"/>
      <c r="F67" s="178"/>
      <c r="G67" s="178"/>
      <c r="H67" s="156"/>
      <c r="L67" s="156"/>
      <c r="M67" s="156"/>
    </row>
    <row r="68" spans="1:14" outlineLevel="1" x14ac:dyDescent="0.25">
      <c r="A68" s="160" t="s">
        <v>910</v>
      </c>
      <c r="B68" s="178"/>
      <c r="E68" s="178"/>
      <c r="F68" s="178"/>
      <c r="G68" s="178"/>
      <c r="H68" s="156"/>
      <c r="L68" s="156"/>
      <c r="M68" s="156"/>
    </row>
    <row r="69" spans="1:14" outlineLevel="1" x14ac:dyDescent="0.25">
      <c r="A69" s="160" t="s">
        <v>911</v>
      </c>
      <c r="B69" s="178"/>
      <c r="E69" s="178"/>
      <c r="F69" s="178"/>
      <c r="G69" s="178"/>
      <c r="H69" s="156"/>
      <c r="L69" s="156"/>
      <c r="M69" s="156"/>
    </row>
    <row r="70" spans="1:14" outlineLevel="1" x14ac:dyDescent="0.25">
      <c r="A70" s="160" t="s">
        <v>912</v>
      </c>
      <c r="B70" s="178"/>
      <c r="E70" s="178"/>
      <c r="F70" s="178"/>
      <c r="G70" s="178"/>
      <c r="H70" s="156"/>
      <c r="L70" s="156"/>
      <c r="M70" s="156"/>
    </row>
    <row r="71" spans="1:14" outlineLevel="1" x14ac:dyDescent="0.25">
      <c r="A71" s="160" t="s">
        <v>913</v>
      </c>
      <c r="B71" s="178"/>
      <c r="E71" s="178"/>
      <c r="F71" s="178"/>
      <c r="G71" s="178"/>
      <c r="H71" s="156"/>
      <c r="L71" s="156"/>
      <c r="M71" s="156"/>
    </row>
    <row r="72" spans="1:14" outlineLevel="1" x14ac:dyDescent="0.25">
      <c r="A72" s="160" t="s">
        <v>914</v>
      </c>
      <c r="B72" s="178"/>
      <c r="E72" s="178"/>
      <c r="F72" s="178"/>
      <c r="G72" s="178"/>
      <c r="H72" s="156"/>
      <c r="L72" s="156"/>
      <c r="M72" s="156"/>
    </row>
    <row r="73" spans="1:14" ht="18" x14ac:dyDescent="0.25">
      <c r="A73" s="172"/>
      <c r="B73" s="171" t="s">
        <v>836</v>
      </c>
      <c r="C73" s="172"/>
      <c r="D73" s="172"/>
      <c r="E73" s="172"/>
      <c r="F73" s="172"/>
      <c r="G73" s="172"/>
      <c r="H73" s="156"/>
    </row>
    <row r="74" spans="1:14" ht="15" customHeight="1" x14ac:dyDescent="0.25">
      <c r="A74" s="181"/>
      <c r="B74" s="182" t="s">
        <v>915</v>
      </c>
      <c r="C74" s="181" t="s">
        <v>916</v>
      </c>
      <c r="D74" s="181"/>
      <c r="E74" s="184"/>
      <c r="F74" s="184"/>
      <c r="G74" s="184"/>
      <c r="H74" s="158"/>
      <c r="I74" s="158"/>
      <c r="J74" s="158"/>
      <c r="K74" s="158"/>
      <c r="L74" s="158"/>
      <c r="M74" s="158"/>
      <c r="N74" s="158"/>
    </row>
    <row r="75" spans="1:14" x14ac:dyDescent="0.25">
      <c r="A75" s="160" t="s">
        <v>917</v>
      </c>
      <c r="B75" s="160" t="s">
        <v>918</v>
      </c>
      <c r="C75" s="271">
        <v>5.0526068970923701</v>
      </c>
      <c r="H75" s="156"/>
    </row>
    <row r="76" spans="1:14" x14ac:dyDescent="0.25">
      <c r="A76" s="160" t="s">
        <v>919</v>
      </c>
      <c r="B76" s="160" t="s">
        <v>1716</v>
      </c>
      <c r="C76" s="271">
        <v>14.4601419660037</v>
      </c>
      <c r="H76" s="156"/>
    </row>
    <row r="77" spans="1:14" outlineLevel="1" x14ac:dyDescent="0.25">
      <c r="A77" s="160" t="s">
        <v>920</v>
      </c>
      <c r="H77" s="156"/>
    </row>
    <row r="78" spans="1:14" outlineLevel="1" x14ac:dyDescent="0.25">
      <c r="A78" s="160" t="s">
        <v>921</v>
      </c>
      <c r="H78" s="156"/>
    </row>
    <row r="79" spans="1:14" outlineLevel="1" x14ac:dyDescent="0.25">
      <c r="A79" s="160" t="s">
        <v>922</v>
      </c>
      <c r="H79" s="156"/>
    </row>
    <row r="80" spans="1:14" outlineLevel="1" x14ac:dyDescent="0.25">
      <c r="A80" s="160" t="s">
        <v>923</v>
      </c>
      <c r="H80" s="156"/>
    </row>
    <row r="81" spans="1:8" x14ac:dyDescent="0.25">
      <c r="A81" s="181"/>
      <c r="B81" s="182" t="s">
        <v>924</v>
      </c>
      <c r="C81" s="181" t="s">
        <v>523</v>
      </c>
      <c r="D81" s="181" t="s">
        <v>524</v>
      </c>
      <c r="E81" s="184" t="s">
        <v>925</v>
      </c>
      <c r="F81" s="184" t="s">
        <v>926</v>
      </c>
      <c r="G81" s="184" t="s">
        <v>927</v>
      </c>
      <c r="H81" s="156"/>
    </row>
    <row r="82" spans="1:8" x14ac:dyDescent="0.25">
      <c r="A82" s="160" t="s">
        <v>928</v>
      </c>
      <c r="B82" s="160" t="s">
        <v>1717</v>
      </c>
      <c r="C82" s="272">
        <v>3.4842384147750301E-4</v>
      </c>
      <c r="G82" s="272">
        <v>3.4842384147750301E-4</v>
      </c>
      <c r="H82" s="156"/>
    </row>
    <row r="83" spans="1:8" x14ac:dyDescent="0.25">
      <c r="A83" s="160" t="s">
        <v>929</v>
      </c>
      <c r="B83" s="160" t="s">
        <v>930</v>
      </c>
      <c r="C83" s="272">
        <v>1.2524687772648101E-3</v>
      </c>
      <c r="G83" s="272">
        <v>1.2524687772648101E-3</v>
      </c>
      <c r="H83" s="156"/>
    </row>
    <row r="84" spans="1:8" x14ac:dyDescent="0.25">
      <c r="A84" s="160" t="s">
        <v>931</v>
      </c>
      <c r="B84" s="160" t="s">
        <v>932</v>
      </c>
      <c r="C84" s="272">
        <v>3.94633002790422E-4</v>
      </c>
      <c r="G84" s="272">
        <v>3.94633002790422E-4</v>
      </c>
      <c r="H84" s="156"/>
    </row>
    <row r="85" spans="1:8" x14ac:dyDescent="0.25">
      <c r="A85" s="160" t="s">
        <v>933</v>
      </c>
      <c r="B85" s="160" t="s">
        <v>934</v>
      </c>
      <c r="C85" s="272">
        <v>1.50079105276712E-5</v>
      </c>
      <c r="G85" s="272">
        <v>1.50079105276712E-5</v>
      </c>
      <c r="H85" s="156"/>
    </row>
    <row r="86" spans="1:8" x14ac:dyDescent="0.25">
      <c r="A86" s="160" t="s">
        <v>935</v>
      </c>
      <c r="B86" s="160" t="s">
        <v>936</v>
      </c>
      <c r="C86" s="272">
        <v>0</v>
      </c>
      <c r="G86" s="272">
        <v>0</v>
      </c>
      <c r="H86" s="156"/>
    </row>
    <row r="87" spans="1:8" outlineLevel="1" x14ac:dyDescent="0.25">
      <c r="A87" s="160" t="s">
        <v>937</v>
      </c>
      <c r="H87" s="156"/>
    </row>
    <row r="88" spans="1:8" outlineLevel="1" x14ac:dyDescent="0.25">
      <c r="A88" s="160" t="s">
        <v>938</v>
      </c>
      <c r="H88" s="156"/>
    </row>
    <row r="89" spans="1:8" outlineLevel="1" x14ac:dyDescent="0.25">
      <c r="A89" s="160" t="s">
        <v>939</v>
      </c>
      <c r="H89" s="156"/>
    </row>
    <row r="90" spans="1:8" outlineLevel="1" x14ac:dyDescent="0.25">
      <c r="A90" s="160" t="s">
        <v>940</v>
      </c>
      <c r="H90" s="156"/>
    </row>
    <row r="91" spans="1:8" x14ac:dyDescent="0.25">
      <c r="H91" s="156"/>
    </row>
    <row r="92" spans="1:8" x14ac:dyDescent="0.25">
      <c r="H92" s="156"/>
    </row>
    <row r="93" spans="1:8" x14ac:dyDescent="0.25">
      <c r="H93" s="156"/>
    </row>
    <row r="94" spans="1:8" x14ac:dyDescent="0.25">
      <c r="H94" s="156"/>
    </row>
    <row r="95" spans="1:8" x14ac:dyDescent="0.25">
      <c r="H95" s="156"/>
    </row>
    <row r="96" spans="1:8" x14ac:dyDescent="0.25">
      <c r="H96" s="156"/>
    </row>
    <row r="97" spans="8:8" x14ac:dyDescent="0.25">
      <c r="H97" s="156"/>
    </row>
    <row r="98" spans="8:8" x14ac:dyDescent="0.25">
      <c r="H98" s="156"/>
    </row>
    <row r="99" spans="8:8" x14ac:dyDescent="0.25">
      <c r="H99" s="156"/>
    </row>
    <row r="100" spans="8:8" x14ac:dyDescent="0.25">
      <c r="H100" s="156"/>
    </row>
    <row r="101" spans="8:8" x14ac:dyDescent="0.25">
      <c r="H101" s="156"/>
    </row>
    <row r="102" spans="8:8" x14ac:dyDescent="0.25">
      <c r="H102" s="156"/>
    </row>
    <row r="103" spans="8:8" x14ac:dyDescent="0.25">
      <c r="H103" s="156"/>
    </row>
    <row r="104" spans="8:8" x14ac:dyDescent="0.25">
      <c r="H104" s="156"/>
    </row>
    <row r="105" spans="8:8" x14ac:dyDescent="0.25">
      <c r="H105" s="156"/>
    </row>
    <row r="106" spans="8:8" x14ac:dyDescent="0.25">
      <c r="H106" s="156"/>
    </row>
    <row r="107" spans="8:8" x14ac:dyDescent="0.25">
      <c r="H107" s="156"/>
    </row>
    <row r="108" spans="8:8" x14ac:dyDescent="0.25">
      <c r="H108" s="156"/>
    </row>
    <row r="109" spans="8:8" x14ac:dyDescent="0.25">
      <c r="H109" s="156"/>
    </row>
    <row r="110" spans="8:8" x14ac:dyDescent="0.25">
      <c r="H110" s="156"/>
    </row>
    <row r="111" spans="8:8" x14ac:dyDescent="0.25">
      <c r="H111" s="156"/>
    </row>
    <row r="112" spans="8:8" x14ac:dyDescent="0.25">
      <c r="H112" s="156"/>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BB56B438-F3CD-4F37-9E7D-9648B0FCB141}"/>
    <hyperlink ref="B7" location="'E. Optional ECB-ECAIs data'!B12" display="1. Additional information on the programme" xr:uid="{70DC460C-E8D4-46D7-BE34-224DF00F989B}"/>
    <hyperlink ref="B9" location="'E. Optional ECB-ECAIs data'!B73" display="3.  Additional information on the asset distribution" xr:uid="{B8BE84E2-C42F-4D5A-80E2-5BCE8F991408}"/>
  </hyperlinks>
  <pageMargins left="0.70866141732283472" right="0.70866141732283472" top="0.74803149606299213" bottom="0.74803149606299213" header="0.31496062992125984" footer="0.31496062992125984"/>
  <pageSetup paperSize="9" scale="31"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902B5-072E-49E5-ACB2-DAA959844D09}">
  <sheetPr>
    <tabColor rgb="FF847A75"/>
  </sheetPr>
  <dimension ref="B1:J43"/>
  <sheetViews>
    <sheetView zoomScale="80" zoomScaleNormal="80" workbookViewId="0">
      <selection activeCell="I22" sqref="I22"/>
    </sheetView>
  </sheetViews>
  <sheetFormatPr defaultColWidth="9.109375" defaultRowHeight="14.4" x14ac:dyDescent="0.3"/>
  <cols>
    <col min="1" max="1" width="9.109375" style="134"/>
    <col min="2" max="10" width="12.44140625" style="134" customWidth="1"/>
    <col min="11" max="16384" width="9.109375" style="134"/>
  </cols>
  <sheetData>
    <row r="1" spans="2:10" ht="15" thickBot="1" x14ac:dyDescent="0.35"/>
    <row r="2" spans="2:10" x14ac:dyDescent="0.3">
      <c r="B2" s="135"/>
      <c r="C2" s="136"/>
      <c r="D2" s="136"/>
      <c r="E2" s="136"/>
      <c r="F2" s="136"/>
      <c r="G2" s="136"/>
      <c r="H2" s="136"/>
      <c r="I2" s="136"/>
      <c r="J2" s="137"/>
    </row>
    <row r="3" spans="2:10" x14ac:dyDescent="0.3">
      <c r="B3" s="138"/>
      <c r="C3" s="139"/>
      <c r="D3" s="139"/>
      <c r="E3" s="139"/>
      <c r="F3" s="139"/>
      <c r="G3" s="139"/>
      <c r="H3" s="139"/>
      <c r="I3" s="139"/>
      <c r="J3" s="140"/>
    </row>
    <row r="4" spans="2:10" x14ac:dyDescent="0.3">
      <c r="B4" s="138"/>
      <c r="C4" s="139"/>
      <c r="D4" s="139"/>
      <c r="E4" s="139"/>
      <c r="F4" s="139"/>
      <c r="G4" s="139"/>
      <c r="H4" s="139"/>
      <c r="I4" s="139"/>
      <c r="J4" s="140"/>
    </row>
    <row r="5" spans="2:10" ht="31.2" x14ac:dyDescent="0.35">
      <c r="B5" s="138"/>
      <c r="C5" s="139"/>
      <c r="D5" s="139"/>
      <c r="E5" s="141"/>
      <c r="F5" s="142" t="s">
        <v>1449</v>
      </c>
      <c r="G5" s="139"/>
      <c r="H5" s="139"/>
      <c r="I5" s="139"/>
      <c r="J5" s="140"/>
    </row>
    <row r="6" spans="2:10" ht="41.25" customHeight="1" x14ac:dyDescent="0.3">
      <c r="B6" s="138"/>
      <c r="C6" s="139"/>
      <c r="D6" s="143" t="s">
        <v>1450</v>
      </c>
      <c r="E6" s="143"/>
      <c r="F6" s="143"/>
      <c r="G6" s="143"/>
      <c r="H6" s="143"/>
      <c r="I6" s="139"/>
      <c r="J6" s="140"/>
    </row>
    <row r="7" spans="2:10" ht="25.8" x14ac:dyDescent="0.3">
      <c r="B7" s="138"/>
      <c r="C7" s="139"/>
      <c r="D7" s="139"/>
      <c r="E7" s="139"/>
      <c r="F7" s="144" t="s">
        <v>8</v>
      </c>
      <c r="G7" s="139"/>
      <c r="H7" s="139"/>
      <c r="I7" s="139"/>
      <c r="J7" s="140"/>
    </row>
    <row r="8" spans="2:10" ht="25.8" x14ac:dyDescent="0.3">
      <c r="B8" s="138"/>
      <c r="C8" s="139"/>
      <c r="D8" s="139"/>
      <c r="E8" s="139"/>
      <c r="F8" s="144" t="s">
        <v>844</v>
      </c>
      <c r="G8" s="139"/>
      <c r="H8" s="139"/>
      <c r="I8" s="139"/>
      <c r="J8" s="140"/>
    </row>
    <row r="9" spans="2:10" ht="21" x14ac:dyDescent="0.3">
      <c r="B9" s="138"/>
      <c r="C9" s="139"/>
      <c r="D9" s="139"/>
      <c r="E9" s="139"/>
      <c r="F9" s="145" t="str">
        <f>"Reporting Date: "&amp;DAY('A. HTT General'!C18)&amp;"/"&amp;MONTH('A. HTT General'!C18)&amp;"/"&amp;YEAR('A. HTT General'!C18)</f>
        <v>Reporting Date: 31/3/2024</v>
      </c>
      <c r="G9" s="139"/>
      <c r="H9" s="139"/>
      <c r="I9" s="139"/>
      <c r="J9" s="140"/>
    </row>
    <row r="10" spans="2:10" ht="21" x14ac:dyDescent="0.3">
      <c r="B10" s="138"/>
      <c r="C10" s="139"/>
      <c r="D10" s="139"/>
      <c r="E10" s="139"/>
      <c r="F10" s="145" t="str">
        <f>"Cut-off Date: "&amp;DAY('A. HTT General'!C18)&amp;"/"&amp;MONTH('A. HTT General'!C18)&amp;"/"&amp;YEAR('A. HTT General'!C18)</f>
        <v>Cut-off Date: 31/3/2024</v>
      </c>
      <c r="G10" s="139"/>
      <c r="H10" s="139"/>
      <c r="I10" s="139"/>
      <c r="J10" s="140"/>
    </row>
    <row r="11" spans="2:10" ht="21" x14ac:dyDescent="0.3">
      <c r="B11" s="138"/>
      <c r="C11" s="139"/>
      <c r="D11" s="139"/>
      <c r="E11" s="139"/>
      <c r="F11" s="145"/>
      <c r="G11" s="139"/>
      <c r="H11" s="139"/>
      <c r="I11" s="139"/>
      <c r="J11" s="140"/>
    </row>
    <row r="12" spans="2:10" x14ac:dyDescent="0.3">
      <c r="B12" s="138"/>
      <c r="C12" s="139"/>
      <c r="D12" s="139"/>
      <c r="E12" s="139"/>
      <c r="F12" s="139"/>
      <c r="G12" s="139"/>
      <c r="H12" s="139"/>
      <c r="I12" s="139"/>
      <c r="J12" s="140"/>
    </row>
    <row r="13" spans="2:10" x14ac:dyDescent="0.3">
      <c r="B13" s="138"/>
      <c r="C13" s="139"/>
      <c r="D13" s="139"/>
      <c r="E13" s="139"/>
      <c r="F13" s="139"/>
      <c r="G13" s="139"/>
      <c r="H13" s="139"/>
      <c r="I13" s="139"/>
      <c r="J13" s="140"/>
    </row>
    <row r="14" spans="2:10" x14ac:dyDescent="0.3">
      <c r="B14" s="138"/>
      <c r="C14" s="139"/>
      <c r="D14" s="139"/>
      <c r="E14" s="139"/>
      <c r="F14" s="139"/>
      <c r="G14" s="139"/>
      <c r="H14" s="139"/>
      <c r="I14" s="139"/>
      <c r="J14" s="140"/>
    </row>
    <row r="15" spans="2:10" x14ac:dyDescent="0.3">
      <c r="B15" s="138"/>
      <c r="C15" s="139"/>
      <c r="D15" s="139"/>
      <c r="E15" s="139"/>
      <c r="F15" s="139"/>
      <c r="G15" s="139"/>
      <c r="H15" s="139"/>
      <c r="I15" s="139"/>
      <c r="J15" s="140"/>
    </row>
    <row r="16" spans="2:10" x14ac:dyDescent="0.3">
      <c r="B16" s="138"/>
      <c r="C16" s="139"/>
      <c r="D16" s="139"/>
      <c r="E16" s="139"/>
      <c r="F16" s="139"/>
      <c r="G16" s="139"/>
      <c r="H16" s="139"/>
      <c r="I16" s="139"/>
      <c r="J16" s="140"/>
    </row>
    <row r="17" spans="2:10" x14ac:dyDescent="0.3">
      <c r="B17" s="138"/>
      <c r="C17" s="139"/>
      <c r="D17" s="139"/>
      <c r="E17" s="139"/>
      <c r="F17" s="139"/>
      <c r="G17" s="139"/>
      <c r="H17" s="139"/>
      <c r="I17" s="139"/>
      <c r="J17" s="140"/>
    </row>
    <row r="18" spans="2:10" x14ac:dyDescent="0.3">
      <c r="B18" s="138"/>
      <c r="C18" s="139"/>
      <c r="D18" s="139"/>
      <c r="E18" s="139"/>
      <c r="F18" s="139"/>
      <c r="G18" s="139"/>
      <c r="H18" s="139"/>
      <c r="I18" s="139"/>
      <c r="J18" s="140"/>
    </row>
    <row r="19" spans="2:10" x14ac:dyDescent="0.3">
      <c r="B19" s="138"/>
      <c r="C19" s="139"/>
      <c r="D19" s="139"/>
      <c r="E19" s="139"/>
      <c r="F19" s="139"/>
      <c r="G19" s="139"/>
      <c r="H19" s="139"/>
      <c r="I19" s="139"/>
      <c r="J19" s="140"/>
    </row>
    <row r="20" spans="2:10" x14ac:dyDescent="0.3">
      <c r="B20" s="138"/>
      <c r="C20" s="139"/>
      <c r="D20" s="139"/>
      <c r="E20" s="139"/>
      <c r="F20" s="139"/>
      <c r="G20" s="139"/>
      <c r="H20" s="139"/>
      <c r="I20" s="139"/>
      <c r="J20" s="140"/>
    </row>
    <row r="21" spans="2:10" x14ac:dyDescent="0.3">
      <c r="B21" s="138"/>
      <c r="C21" s="139"/>
      <c r="D21" s="139"/>
      <c r="E21" s="139"/>
      <c r="F21" s="139"/>
      <c r="G21" s="139"/>
      <c r="H21" s="139"/>
      <c r="I21" s="139"/>
      <c r="J21" s="140"/>
    </row>
    <row r="22" spans="2:10" x14ac:dyDescent="0.3">
      <c r="B22" s="138"/>
      <c r="C22" s="139"/>
      <c r="D22" s="139"/>
      <c r="E22" s="139"/>
      <c r="F22" s="146" t="s">
        <v>1451</v>
      </c>
      <c r="G22" s="139"/>
      <c r="H22" s="139"/>
      <c r="I22" s="139"/>
      <c r="J22" s="140"/>
    </row>
    <row r="23" spans="2:10" x14ac:dyDescent="0.3">
      <c r="B23" s="138"/>
      <c r="C23" s="139"/>
      <c r="D23" s="139"/>
      <c r="E23" s="139"/>
      <c r="F23" s="147"/>
      <c r="G23" s="139"/>
      <c r="H23" s="139"/>
      <c r="I23" s="139"/>
      <c r="J23" s="140"/>
    </row>
    <row r="24" spans="2:10" x14ac:dyDescent="0.3">
      <c r="B24" s="138"/>
      <c r="C24" s="139"/>
      <c r="D24" s="148" t="s">
        <v>1452</v>
      </c>
      <c r="E24" s="149" t="s">
        <v>1453</v>
      </c>
      <c r="F24" s="149"/>
      <c r="G24" s="149"/>
      <c r="H24" s="149"/>
      <c r="I24" s="139"/>
      <c r="J24" s="140"/>
    </row>
    <row r="25" spans="2:10" x14ac:dyDescent="0.3">
      <c r="B25" s="138"/>
      <c r="C25" s="139"/>
      <c r="D25" s="139"/>
      <c r="H25" s="139"/>
      <c r="I25" s="139"/>
      <c r="J25" s="140"/>
    </row>
    <row r="26" spans="2:10" x14ac:dyDescent="0.3">
      <c r="B26" s="138"/>
      <c r="C26" s="139"/>
      <c r="D26" s="148" t="s">
        <v>1454</v>
      </c>
      <c r="E26" s="149"/>
      <c r="F26" s="149"/>
      <c r="G26" s="149"/>
      <c r="H26" s="149"/>
      <c r="I26" s="139"/>
      <c r="J26" s="140"/>
    </row>
    <row r="27" spans="2:10" x14ac:dyDescent="0.3">
      <c r="B27" s="138"/>
      <c r="C27" s="139"/>
      <c r="D27" s="150"/>
      <c r="E27" s="150"/>
      <c r="F27" s="150"/>
      <c r="G27" s="150"/>
      <c r="H27" s="150"/>
      <c r="I27" s="139"/>
      <c r="J27" s="140"/>
    </row>
    <row r="28" spans="2:10" x14ac:dyDescent="0.3">
      <c r="B28" s="138"/>
      <c r="C28" s="139"/>
      <c r="D28" s="148" t="s">
        <v>1455</v>
      </c>
      <c r="E28" s="149" t="s">
        <v>1453</v>
      </c>
      <c r="F28" s="149"/>
      <c r="G28" s="149"/>
      <c r="H28" s="149"/>
      <c r="I28" s="139"/>
      <c r="J28" s="140"/>
    </row>
    <row r="29" spans="2:10" x14ac:dyDescent="0.3">
      <c r="B29" s="138"/>
      <c r="C29" s="139"/>
      <c r="D29" s="150"/>
      <c r="E29" s="150"/>
      <c r="F29" s="150"/>
      <c r="G29" s="150"/>
      <c r="H29" s="150"/>
      <c r="I29" s="139"/>
      <c r="J29" s="140"/>
    </row>
    <row r="30" spans="2:10" x14ac:dyDescent="0.3">
      <c r="B30" s="138"/>
      <c r="C30" s="139"/>
      <c r="D30" s="148" t="s">
        <v>1456</v>
      </c>
      <c r="E30" s="149" t="s">
        <v>1453</v>
      </c>
      <c r="F30" s="149"/>
      <c r="G30" s="149"/>
      <c r="H30" s="149"/>
      <c r="I30" s="139"/>
      <c r="J30" s="140"/>
    </row>
    <row r="31" spans="2:10" x14ac:dyDescent="0.3">
      <c r="B31" s="138"/>
      <c r="C31" s="139"/>
      <c r="D31" s="150"/>
      <c r="E31" s="150"/>
      <c r="F31" s="150"/>
      <c r="G31" s="150"/>
      <c r="H31" s="150"/>
      <c r="I31" s="139"/>
      <c r="J31" s="140"/>
    </row>
    <row r="32" spans="2:10" x14ac:dyDescent="0.3">
      <c r="B32" s="138"/>
      <c r="C32" s="139"/>
      <c r="D32" s="148" t="s">
        <v>1457</v>
      </c>
      <c r="E32" s="149" t="s">
        <v>1453</v>
      </c>
      <c r="F32" s="149"/>
      <c r="G32" s="149"/>
      <c r="H32" s="149"/>
      <c r="I32" s="139"/>
      <c r="J32" s="140"/>
    </row>
    <row r="33" spans="2:10" x14ac:dyDescent="0.3">
      <c r="B33" s="138"/>
      <c r="C33" s="139"/>
      <c r="I33" s="139"/>
      <c r="J33" s="140"/>
    </row>
    <row r="34" spans="2:10" x14ac:dyDescent="0.3">
      <c r="B34" s="138"/>
      <c r="C34" s="139"/>
      <c r="D34" s="148" t="s">
        <v>1458</v>
      </c>
      <c r="E34" s="149" t="s">
        <v>1453</v>
      </c>
      <c r="F34" s="149"/>
      <c r="G34" s="149"/>
      <c r="H34" s="149"/>
      <c r="I34" s="139"/>
      <c r="J34" s="140"/>
    </row>
    <row r="35" spans="2:10" x14ac:dyDescent="0.3">
      <c r="B35" s="138"/>
      <c r="C35" s="139"/>
      <c r="D35" s="139"/>
      <c r="E35" s="139"/>
      <c r="F35" s="139"/>
      <c r="G35" s="139"/>
      <c r="H35" s="139"/>
      <c r="I35" s="139"/>
      <c r="J35" s="140"/>
    </row>
    <row r="36" spans="2:10" x14ac:dyDescent="0.3">
      <c r="B36" s="138"/>
      <c r="C36" s="139"/>
      <c r="D36" s="151" t="s">
        <v>1459</v>
      </c>
      <c r="E36" s="152"/>
      <c r="F36" s="152"/>
      <c r="G36" s="152"/>
      <c r="H36" s="152"/>
      <c r="I36" s="139"/>
      <c r="J36" s="140"/>
    </row>
    <row r="37" spans="2:10" x14ac:dyDescent="0.3">
      <c r="B37" s="138"/>
      <c r="C37" s="139"/>
      <c r="D37" s="139"/>
      <c r="E37" s="139"/>
      <c r="F37" s="147"/>
      <c r="G37" s="139"/>
      <c r="H37" s="139"/>
      <c r="I37" s="139"/>
      <c r="J37" s="140"/>
    </row>
    <row r="38" spans="2:10" x14ac:dyDescent="0.3">
      <c r="B38" s="138"/>
      <c r="C38" s="139"/>
      <c r="D38" s="151" t="s">
        <v>1460</v>
      </c>
      <c r="E38" s="152"/>
      <c r="F38" s="152"/>
      <c r="G38" s="152"/>
      <c r="H38" s="152"/>
      <c r="I38" s="139"/>
      <c r="J38" s="140"/>
    </row>
    <row r="39" spans="2:10" x14ac:dyDescent="0.3">
      <c r="B39" s="138"/>
      <c r="C39" s="139"/>
      <c r="I39" s="139"/>
      <c r="J39" s="140"/>
    </row>
    <row r="40" spans="2:10" x14ac:dyDescent="0.3">
      <c r="B40" s="138"/>
      <c r="C40" s="139"/>
      <c r="D40" s="151" t="s">
        <v>1461</v>
      </c>
      <c r="E40" s="152" t="s">
        <v>1453</v>
      </c>
      <c r="F40" s="152"/>
      <c r="G40" s="152"/>
      <c r="H40" s="152"/>
      <c r="I40" s="139"/>
      <c r="J40" s="140"/>
    </row>
    <row r="41" spans="2:10" x14ac:dyDescent="0.3">
      <c r="B41" s="138"/>
      <c r="C41" s="139"/>
      <c r="D41" s="139"/>
      <c r="E41" s="150"/>
      <c r="F41" s="150"/>
      <c r="G41" s="150"/>
      <c r="H41" s="150"/>
      <c r="I41" s="139"/>
      <c r="J41" s="140"/>
    </row>
    <row r="42" spans="2:10" x14ac:dyDescent="0.3">
      <c r="B42" s="138"/>
      <c r="C42" s="139"/>
      <c r="D42" s="151" t="s">
        <v>1462</v>
      </c>
      <c r="E42" s="152"/>
      <c r="F42" s="152"/>
      <c r="G42" s="152"/>
      <c r="H42" s="152"/>
      <c r="I42" s="139"/>
      <c r="J42" s="140"/>
    </row>
    <row r="43" spans="2:10" ht="15" thickBot="1" x14ac:dyDescent="0.35">
      <c r="B43" s="153"/>
      <c r="C43" s="154"/>
      <c r="D43" s="154"/>
      <c r="E43" s="154"/>
      <c r="F43" s="154"/>
      <c r="G43" s="154"/>
      <c r="H43" s="154"/>
      <c r="I43" s="154"/>
      <c r="J43" s="155"/>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0302BA99-2BA6-4B64-8A56-5D9A825D337A}"/>
    <hyperlink ref="D26:H26" location="'B1. HTT Mortgage Assets'!A1" display="Worksheet B1: HTT Mortgage Assets" xr:uid="{FEB43CA0-E396-4359-A279-E036B0DB86CD}"/>
    <hyperlink ref="D28:H28" location="'B2. HTT Public Sector Assets'!A1" display="Worksheet C: HTT Public Sector Assets" xr:uid="{E296E2AA-B9A5-4D2F-B718-5DB81C6E9829}"/>
    <hyperlink ref="D32:H32" location="'C. HTT Harmonised Glossary'!A1" display="Worksheet C: HTT Harmonised Glossary" xr:uid="{C97C1AFE-2E1D-4454-A8B8-63A97D6547E0}"/>
    <hyperlink ref="D30:H30" location="'B3. HTT Shipping Assets'!A1" display="Worksheet B3: HTT Shipping Assets" xr:uid="{97D93D13-FC66-44E2-BB67-A7FD5C2FEA9D}"/>
    <hyperlink ref="D34:H34" location="Disclaimer!A1" display="Disclaimer" xr:uid="{AB3630D5-D5F0-4367-A8B4-5432BFFAD496}"/>
    <hyperlink ref="D40:H40" location="'F1. Sustainable M data'!A1" display="Worksheet F1: Sustainable M data" xr:uid="{6A865541-C241-42B6-AAC5-6FAA1D311B37}"/>
    <hyperlink ref="D42:H42" location="'G1. Crisis M Payment Holidays'!A1" display="Worksheet G1. Crisis M Payment Holidays" xr:uid="{198F5332-BC23-4E8C-AAD6-6E861F79C1B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FB97B-1F45-4C41-9DCC-3A9E38847726}">
  <sheetPr>
    <tabColor theme="9" tint="-0.249977111117893"/>
  </sheetPr>
  <dimension ref="A1:N413"/>
  <sheetViews>
    <sheetView view="pageBreakPreview" zoomScale="60" zoomScaleNormal="100" workbookViewId="0"/>
  </sheetViews>
  <sheetFormatPr defaultColWidth="8.88671875" defaultRowHeight="14.4" x14ac:dyDescent="0.25"/>
  <cols>
    <col min="1" max="1" width="13.33203125" style="160" customWidth="1"/>
    <col min="2" max="2" width="60.6640625" style="160" customWidth="1"/>
    <col min="3" max="3" width="40.5546875" style="160" customWidth="1"/>
    <col min="4" max="4" width="49.6640625" style="160" customWidth="1"/>
    <col min="5" max="5" width="6.6640625" style="160" customWidth="1"/>
    <col min="6" max="6" width="41.6640625" style="160" customWidth="1"/>
    <col min="7" max="7" width="41.6640625" style="156" customWidth="1"/>
    <col min="8" max="8" width="7.33203125" style="160" customWidth="1"/>
    <col min="9" max="10" width="38.109375" style="160" customWidth="1"/>
    <col min="11" max="11" width="47.6640625" style="160" customWidth="1"/>
    <col min="12" max="12" width="7.33203125" style="160" customWidth="1"/>
    <col min="13" max="13" width="25.6640625" style="160" customWidth="1"/>
    <col min="14" max="14" width="25.6640625" style="156" customWidth="1"/>
    <col min="15" max="16384" width="8.88671875" style="158"/>
  </cols>
  <sheetData>
    <row r="1" spans="1:13" ht="31.2" x14ac:dyDescent="0.25">
      <c r="A1" s="121" t="s">
        <v>1463</v>
      </c>
      <c r="B1" s="121"/>
      <c r="C1" s="156"/>
      <c r="D1" s="156"/>
      <c r="E1" s="156"/>
      <c r="F1" s="157" t="s">
        <v>1464</v>
      </c>
      <c r="H1" s="156"/>
      <c r="I1" s="121"/>
      <c r="J1" s="156"/>
      <c r="K1" s="156"/>
      <c r="L1" s="156"/>
      <c r="M1" s="156"/>
    </row>
    <row r="2" spans="1:13" ht="15" thickBot="1" x14ac:dyDescent="0.3">
      <c r="A2" s="156"/>
      <c r="B2" s="159"/>
      <c r="C2" s="159"/>
      <c r="D2" s="156"/>
      <c r="E2" s="156"/>
      <c r="F2" s="156"/>
      <c r="H2" s="156"/>
      <c r="L2" s="156"/>
      <c r="M2" s="156"/>
    </row>
    <row r="3" spans="1:13" ht="18.600000000000001" thickBot="1" x14ac:dyDescent="0.3">
      <c r="A3" s="161"/>
      <c r="B3" s="162" t="s">
        <v>0</v>
      </c>
      <c r="C3" s="163" t="s">
        <v>1</v>
      </c>
      <c r="D3" s="161"/>
      <c r="E3" s="161"/>
      <c r="F3" s="156"/>
      <c r="G3" s="161"/>
      <c r="H3" s="156"/>
      <c r="L3" s="156"/>
      <c r="M3" s="156"/>
    </row>
    <row r="4" spans="1:13" ht="15" thickBot="1" x14ac:dyDescent="0.3">
      <c r="H4" s="156"/>
      <c r="L4" s="156"/>
      <c r="M4" s="156"/>
    </row>
    <row r="5" spans="1:13" ht="18" x14ac:dyDescent="0.25">
      <c r="A5" s="164"/>
      <c r="B5" s="165" t="s">
        <v>2</v>
      </c>
      <c r="C5" s="164"/>
      <c r="E5" s="166"/>
      <c r="F5" s="166"/>
      <c r="H5" s="156"/>
      <c r="L5" s="156"/>
      <c r="M5" s="156"/>
    </row>
    <row r="6" spans="1:13" x14ac:dyDescent="0.25">
      <c r="B6" s="167" t="s">
        <v>3</v>
      </c>
      <c r="C6" s="166"/>
      <c r="D6" s="166"/>
      <c r="H6" s="156"/>
      <c r="L6" s="156"/>
      <c r="M6" s="156"/>
    </row>
    <row r="7" spans="1:13" x14ac:dyDescent="0.25">
      <c r="B7" s="168" t="s">
        <v>1465</v>
      </c>
      <c r="C7" s="166"/>
      <c r="D7" s="166"/>
      <c r="H7" s="156"/>
      <c r="L7" s="156"/>
      <c r="M7" s="156"/>
    </row>
    <row r="8" spans="1:13" x14ac:dyDescent="0.25">
      <c r="B8" s="168" t="s">
        <v>4</v>
      </c>
      <c r="C8" s="166"/>
      <c r="D8" s="166"/>
      <c r="F8" s="160" t="s">
        <v>1466</v>
      </c>
      <c r="H8" s="156"/>
      <c r="L8" s="156"/>
      <c r="M8" s="156"/>
    </row>
    <row r="9" spans="1:13" x14ac:dyDescent="0.25">
      <c r="B9" s="167" t="s">
        <v>1467</v>
      </c>
      <c r="H9" s="156"/>
      <c r="L9" s="156"/>
      <c r="M9" s="156"/>
    </row>
    <row r="10" spans="1:13" x14ac:dyDescent="0.25">
      <c r="B10" s="167" t="s">
        <v>420</v>
      </c>
      <c r="H10" s="156"/>
      <c r="L10" s="156"/>
      <c r="M10" s="156"/>
    </row>
    <row r="11" spans="1:13" ht="15" thickBot="1" x14ac:dyDescent="0.3">
      <c r="B11" s="169" t="s">
        <v>431</v>
      </c>
      <c r="H11" s="156"/>
      <c r="L11" s="156"/>
      <c r="M11" s="156"/>
    </row>
    <row r="12" spans="1:13" x14ac:dyDescent="0.25">
      <c r="B12" s="170"/>
      <c r="H12" s="156"/>
      <c r="L12" s="156"/>
      <c r="M12" s="156"/>
    </row>
    <row r="13" spans="1:13" ht="36" x14ac:dyDescent="0.25">
      <c r="A13" s="171" t="s">
        <v>5</v>
      </c>
      <c r="B13" s="171" t="s">
        <v>3</v>
      </c>
      <c r="C13" s="172"/>
      <c r="D13" s="172"/>
      <c r="E13" s="172"/>
      <c r="F13" s="172"/>
      <c r="G13" s="173"/>
      <c r="H13" s="156"/>
      <c r="L13" s="156"/>
      <c r="M13" s="156"/>
    </row>
    <row r="14" spans="1:13" x14ac:dyDescent="0.25">
      <c r="A14" s="160" t="s">
        <v>6</v>
      </c>
      <c r="B14" s="174" t="s">
        <v>7</v>
      </c>
      <c r="C14" s="160" t="s">
        <v>8</v>
      </c>
      <c r="E14" s="166"/>
      <c r="F14" s="166"/>
      <c r="H14" s="156"/>
      <c r="L14" s="156"/>
      <c r="M14" s="156"/>
    </row>
    <row r="15" spans="1:13" x14ac:dyDescent="0.25">
      <c r="A15" s="160" t="s">
        <v>9</v>
      </c>
      <c r="B15" s="174" t="s">
        <v>10</v>
      </c>
      <c r="C15" s="160" t="s">
        <v>11</v>
      </c>
      <c r="E15" s="166"/>
      <c r="F15" s="166"/>
      <c r="H15" s="156"/>
      <c r="L15" s="156"/>
      <c r="M15" s="156"/>
    </row>
    <row r="16" spans="1:13" x14ac:dyDescent="0.25">
      <c r="A16" s="160" t="s">
        <v>12</v>
      </c>
      <c r="B16" s="174" t="s">
        <v>13</v>
      </c>
      <c r="C16" s="160" t="s">
        <v>14</v>
      </c>
      <c r="E16" s="166"/>
      <c r="F16" s="166"/>
      <c r="H16" s="156"/>
      <c r="L16" s="156"/>
      <c r="M16" s="156"/>
    </row>
    <row r="17" spans="1:13" ht="28.8" x14ac:dyDescent="0.25">
      <c r="A17" s="160" t="s">
        <v>15</v>
      </c>
      <c r="B17" s="174" t="s">
        <v>16</v>
      </c>
      <c r="C17" s="160" t="s">
        <v>17</v>
      </c>
      <c r="E17" s="166"/>
      <c r="F17" s="166"/>
      <c r="H17" s="156"/>
      <c r="L17" s="156"/>
      <c r="M17" s="156"/>
    </row>
    <row r="18" spans="1:13" x14ac:dyDescent="0.25">
      <c r="A18" s="160" t="s">
        <v>18</v>
      </c>
      <c r="B18" s="174" t="s">
        <v>19</v>
      </c>
      <c r="C18" s="175">
        <v>45382</v>
      </c>
      <c r="E18" s="166"/>
      <c r="F18" s="166"/>
      <c r="H18" s="156"/>
      <c r="L18" s="156"/>
      <c r="M18" s="156"/>
    </row>
    <row r="19" spans="1:13" x14ac:dyDescent="0.25">
      <c r="A19" s="160" t="s">
        <v>20</v>
      </c>
      <c r="B19" s="176" t="s">
        <v>1468</v>
      </c>
      <c r="E19" s="166"/>
      <c r="F19" s="166"/>
      <c r="H19" s="156"/>
      <c r="L19" s="156"/>
      <c r="M19" s="156"/>
    </row>
    <row r="20" spans="1:13" x14ac:dyDescent="0.25">
      <c r="A20" s="160" t="s">
        <v>1469</v>
      </c>
      <c r="B20" s="176" t="s">
        <v>1470</v>
      </c>
      <c r="E20" s="166"/>
      <c r="F20" s="166"/>
      <c r="H20" s="156"/>
      <c r="L20" s="156"/>
      <c r="M20" s="156"/>
    </row>
    <row r="21" spans="1:13" x14ac:dyDescent="0.25">
      <c r="A21" s="160" t="s">
        <v>21</v>
      </c>
      <c r="B21" s="176"/>
      <c r="E21" s="166"/>
      <c r="F21" s="166"/>
      <c r="H21" s="156"/>
      <c r="L21" s="156"/>
      <c r="M21" s="156"/>
    </row>
    <row r="22" spans="1:13" x14ac:dyDescent="0.25">
      <c r="A22" s="160" t="s">
        <v>22</v>
      </c>
      <c r="B22" s="176"/>
      <c r="E22" s="166"/>
      <c r="F22" s="166"/>
      <c r="H22" s="156"/>
      <c r="L22" s="156"/>
      <c r="M22" s="156"/>
    </row>
    <row r="23" spans="1:13" x14ac:dyDescent="0.25">
      <c r="A23" s="160" t="s">
        <v>1471</v>
      </c>
      <c r="B23" s="176"/>
      <c r="E23" s="166"/>
      <c r="F23" s="166"/>
      <c r="H23" s="156"/>
      <c r="L23" s="156"/>
      <c r="M23" s="156"/>
    </row>
    <row r="24" spans="1:13" x14ac:dyDescent="0.25">
      <c r="A24" s="160" t="s">
        <v>1472</v>
      </c>
      <c r="B24" s="176"/>
      <c r="E24" s="166"/>
      <c r="F24" s="166"/>
      <c r="H24" s="156"/>
      <c r="L24" s="156"/>
      <c r="M24" s="156"/>
    </row>
    <row r="25" spans="1:13" x14ac:dyDescent="0.25">
      <c r="A25" s="160" t="s">
        <v>1473</v>
      </c>
      <c r="B25" s="176"/>
      <c r="E25" s="166"/>
      <c r="F25" s="166"/>
      <c r="H25" s="156"/>
      <c r="L25" s="156"/>
      <c r="M25" s="156"/>
    </row>
    <row r="26" spans="1:13" ht="18" x14ac:dyDescent="0.25">
      <c r="A26" s="172"/>
      <c r="B26" s="171" t="s">
        <v>1465</v>
      </c>
      <c r="C26" s="172"/>
      <c r="D26" s="172"/>
      <c r="E26" s="172"/>
      <c r="F26" s="172"/>
      <c r="G26" s="173"/>
      <c r="H26" s="156"/>
      <c r="L26" s="156"/>
      <c r="M26" s="156"/>
    </row>
    <row r="27" spans="1:13" x14ac:dyDescent="0.25">
      <c r="A27" s="160" t="s">
        <v>23</v>
      </c>
      <c r="B27" s="177" t="s">
        <v>1474</v>
      </c>
      <c r="C27" s="160" t="s">
        <v>24</v>
      </c>
      <c r="D27" s="178"/>
      <c r="E27" s="178"/>
      <c r="F27" s="178"/>
      <c r="H27" s="156"/>
      <c r="L27" s="156"/>
      <c r="M27" s="156"/>
    </row>
    <row r="28" spans="1:13" x14ac:dyDescent="0.25">
      <c r="A28" s="160" t="s">
        <v>25</v>
      </c>
      <c r="B28" s="179" t="s">
        <v>1475</v>
      </c>
      <c r="C28" s="160" t="s">
        <v>24</v>
      </c>
      <c r="D28" s="178"/>
      <c r="E28" s="178"/>
      <c r="F28" s="178"/>
      <c r="H28" s="156"/>
      <c r="L28" s="156"/>
    </row>
    <row r="29" spans="1:13" x14ac:dyDescent="0.25">
      <c r="A29" s="160" t="s">
        <v>26</v>
      </c>
      <c r="B29" s="177" t="s">
        <v>27</v>
      </c>
      <c r="C29" s="160" t="s">
        <v>24</v>
      </c>
      <c r="E29" s="178"/>
      <c r="F29" s="178"/>
      <c r="H29" s="156"/>
      <c r="L29" s="156"/>
    </row>
    <row r="30" spans="1:13" x14ac:dyDescent="0.25">
      <c r="A30" s="160" t="s">
        <v>28</v>
      </c>
      <c r="B30" s="177" t="s">
        <v>29</v>
      </c>
      <c r="C30" s="160" t="s">
        <v>30</v>
      </c>
      <c r="E30" s="178"/>
      <c r="F30" s="178"/>
      <c r="H30" s="156"/>
      <c r="L30" s="156"/>
    </row>
    <row r="31" spans="1:13" x14ac:dyDescent="0.25">
      <c r="A31" s="160" t="s">
        <v>31</v>
      </c>
      <c r="B31" s="177"/>
      <c r="E31" s="178"/>
      <c r="F31" s="178"/>
      <c r="H31" s="156"/>
      <c r="L31" s="156"/>
      <c r="M31" s="156"/>
    </row>
    <row r="32" spans="1:13" x14ac:dyDescent="0.25">
      <c r="A32" s="160" t="s">
        <v>32</v>
      </c>
      <c r="B32" s="177"/>
      <c r="E32" s="178"/>
      <c r="F32" s="178"/>
      <c r="H32" s="156"/>
      <c r="L32" s="156"/>
      <c r="M32" s="156"/>
    </row>
    <row r="33" spans="1:14" x14ac:dyDescent="0.25">
      <c r="A33" s="160" t="s">
        <v>33</v>
      </c>
      <c r="B33" s="177"/>
      <c r="E33" s="178"/>
      <c r="F33" s="178"/>
      <c r="H33" s="156"/>
      <c r="L33" s="156"/>
      <c r="M33" s="156"/>
    </row>
    <row r="34" spans="1:14" x14ac:dyDescent="0.25">
      <c r="A34" s="160" t="s">
        <v>34</v>
      </c>
      <c r="B34" s="177"/>
      <c r="E34" s="178"/>
      <c r="F34" s="178"/>
      <c r="H34" s="156"/>
      <c r="L34" s="156"/>
      <c r="M34" s="156"/>
    </row>
    <row r="35" spans="1:14" x14ac:dyDescent="0.25">
      <c r="A35" s="160" t="s">
        <v>1476</v>
      </c>
      <c r="B35" s="180"/>
      <c r="E35" s="178"/>
      <c r="F35" s="178"/>
      <c r="H35" s="156"/>
      <c r="L35" s="156"/>
      <c r="M35" s="156"/>
    </row>
    <row r="36" spans="1:14" ht="18" x14ac:dyDescent="0.25">
      <c r="A36" s="171"/>
      <c r="B36" s="171" t="s">
        <v>4</v>
      </c>
      <c r="C36" s="171"/>
      <c r="D36" s="172"/>
      <c r="E36" s="172"/>
      <c r="F36" s="172"/>
      <c r="G36" s="173"/>
      <c r="H36" s="156"/>
      <c r="L36" s="156"/>
      <c r="M36" s="156"/>
    </row>
    <row r="37" spans="1:14" ht="15" customHeight="1" x14ac:dyDescent="0.25">
      <c r="A37" s="181"/>
      <c r="B37" s="182" t="s">
        <v>35</v>
      </c>
      <c r="C37" s="181" t="s">
        <v>59</v>
      </c>
      <c r="D37" s="183"/>
      <c r="E37" s="183"/>
      <c r="F37" s="183"/>
      <c r="G37" s="184"/>
      <c r="H37" s="156"/>
      <c r="L37" s="156"/>
      <c r="M37" s="156"/>
    </row>
    <row r="38" spans="1:14" x14ac:dyDescent="0.25">
      <c r="A38" s="160" t="s">
        <v>36</v>
      </c>
      <c r="B38" s="178" t="s">
        <v>1477</v>
      </c>
      <c r="C38" s="185">
        <v>15138.8475818197</v>
      </c>
      <c r="F38" s="178"/>
      <c r="H38" s="156"/>
      <c r="L38" s="156"/>
      <c r="M38" s="156"/>
    </row>
    <row r="39" spans="1:14" x14ac:dyDescent="0.25">
      <c r="A39" s="160" t="s">
        <v>37</v>
      </c>
      <c r="B39" s="178" t="s">
        <v>38</v>
      </c>
      <c r="C39" s="185">
        <v>11500</v>
      </c>
      <c r="F39" s="178"/>
      <c r="H39" s="156"/>
      <c r="L39" s="156"/>
      <c r="M39" s="156"/>
      <c r="N39" s="158"/>
    </row>
    <row r="40" spans="1:14" x14ac:dyDescent="0.25">
      <c r="A40" s="160" t="s">
        <v>39</v>
      </c>
      <c r="B40" s="186" t="s">
        <v>40</v>
      </c>
      <c r="C40" s="185">
        <v>14561.536572442699</v>
      </c>
      <c r="F40" s="178"/>
      <c r="H40" s="156"/>
      <c r="L40" s="156"/>
      <c r="M40" s="156"/>
      <c r="N40" s="158"/>
    </row>
    <row r="41" spans="1:14" x14ac:dyDescent="0.25">
      <c r="A41" s="160" t="s">
        <v>41</v>
      </c>
      <c r="B41" s="186" t="s">
        <v>42</v>
      </c>
      <c r="C41" s="185">
        <v>10530.73323</v>
      </c>
      <c r="F41" s="178"/>
      <c r="H41" s="156"/>
      <c r="L41" s="156"/>
      <c r="M41" s="156"/>
      <c r="N41" s="158"/>
    </row>
    <row r="42" spans="1:14" x14ac:dyDescent="0.25">
      <c r="A42" s="160" t="s">
        <v>43</v>
      </c>
      <c r="B42" s="186"/>
      <c r="C42" s="187"/>
      <c r="F42" s="178"/>
      <c r="H42" s="156"/>
      <c r="L42" s="156"/>
      <c r="M42" s="156"/>
      <c r="N42" s="158"/>
    </row>
    <row r="43" spans="1:14" x14ac:dyDescent="0.25">
      <c r="A43" s="158" t="s">
        <v>1478</v>
      </c>
      <c r="B43" s="178"/>
      <c r="F43" s="178"/>
      <c r="H43" s="156"/>
      <c r="L43" s="156"/>
      <c r="M43" s="156"/>
      <c r="N43" s="158"/>
    </row>
    <row r="44" spans="1:14" ht="15" customHeight="1" x14ac:dyDescent="0.25">
      <c r="A44" s="181"/>
      <c r="B44" s="181" t="s">
        <v>1479</v>
      </c>
      <c r="C44" s="181" t="s">
        <v>44</v>
      </c>
      <c r="D44" s="181" t="s">
        <v>45</v>
      </c>
      <c r="E44" s="181"/>
      <c r="F44" s="181" t="s">
        <v>46</v>
      </c>
      <c r="G44" s="181" t="s">
        <v>47</v>
      </c>
      <c r="I44" s="156"/>
      <c r="J44" s="156"/>
      <c r="K44" s="158"/>
      <c r="L44" s="158"/>
      <c r="M44" s="158"/>
      <c r="N44" s="158"/>
    </row>
    <row r="45" spans="1:14" x14ac:dyDescent="0.25">
      <c r="A45" s="160" t="s">
        <v>48</v>
      </c>
      <c r="B45" s="178" t="s">
        <v>49</v>
      </c>
      <c r="C45" s="188">
        <v>0.05</v>
      </c>
      <c r="D45" s="189">
        <f>IF(OR(C38="[For completion]",C39="[For completion]"),"Please complete G.3.1.1 and G.3.1.2",(C38/C39-1-MAX(C45,F45)))</f>
        <v>0.26642152885388698</v>
      </c>
      <c r="E45" s="189"/>
      <c r="F45" s="189">
        <v>0.05</v>
      </c>
      <c r="G45" s="160" t="s">
        <v>50</v>
      </c>
      <c r="H45" s="156"/>
      <c r="L45" s="156"/>
      <c r="M45" s="156"/>
      <c r="N45" s="158"/>
    </row>
    <row r="46" spans="1:14" x14ac:dyDescent="0.25">
      <c r="C46" s="189"/>
      <c r="D46" s="189"/>
      <c r="E46" s="189"/>
      <c r="F46" s="189"/>
      <c r="G46" s="190"/>
      <c r="H46" s="156"/>
      <c r="L46" s="156"/>
      <c r="M46" s="156"/>
      <c r="N46" s="158"/>
    </row>
    <row r="47" spans="1:14" x14ac:dyDescent="0.25">
      <c r="A47" s="191" t="s">
        <v>51</v>
      </c>
      <c r="B47" s="191" t="s">
        <v>52</v>
      </c>
      <c r="C47" s="192">
        <f>IF(OR(C38="[For completion]",C39="[For completion]"),"", C38-C39)</f>
        <v>3638.8475818197003</v>
      </c>
      <c r="D47" s="189"/>
      <c r="E47" s="189"/>
      <c r="F47" s="189"/>
      <c r="G47" s="190"/>
      <c r="H47" s="156"/>
      <c r="L47" s="156"/>
      <c r="M47" s="156"/>
      <c r="N47" s="158"/>
    </row>
    <row r="48" spans="1:14" x14ac:dyDescent="0.25">
      <c r="A48" s="160" t="s">
        <v>53</v>
      </c>
      <c r="C48" s="190"/>
      <c r="D48" s="190"/>
      <c r="E48" s="190"/>
      <c r="F48" s="190"/>
      <c r="G48" s="190"/>
      <c r="H48" s="156"/>
      <c r="L48" s="156"/>
      <c r="M48" s="156"/>
      <c r="N48" s="158"/>
    </row>
    <row r="49" spans="1:14" x14ac:dyDescent="0.25">
      <c r="A49" s="160" t="s">
        <v>54</v>
      </c>
      <c r="B49" s="176" t="s">
        <v>55</v>
      </c>
      <c r="D49" s="188">
        <v>0</v>
      </c>
      <c r="E49" s="190"/>
      <c r="F49" s="190"/>
      <c r="G49" s="190"/>
      <c r="H49" s="156"/>
      <c r="L49" s="156"/>
      <c r="M49" s="156"/>
      <c r="N49" s="158"/>
    </row>
    <row r="50" spans="1:14" x14ac:dyDescent="0.25">
      <c r="A50" s="160" t="s">
        <v>56</v>
      </c>
      <c r="B50" s="176" t="s">
        <v>57</v>
      </c>
      <c r="D50" s="188">
        <v>0</v>
      </c>
      <c r="E50" s="190"/>
      <c r="F50" s="190"/>
      <c r="G50" s="190"/>
      <c r="H50" s="156"/>
      <c r="L50" s="156"/>
      <c r="M50" s="156"/>
      <c r="N50" s="158"/>
    </row>
    <row r="51" spans="1:14" x14ac:dyDescent="0.25">
      <c r="A51" s="160" t="s">
        <v>58</v>
      </c>
      <c r="B51" s="176"/>
      <c r="C51" s="190"/>
      <c r="D51" s="190"/>
      <c r="E51" s="190"/>
      <c r="F51" s="190"/>
      <c r="G51" s="190"/>
      <c r="H51" s="156"/>
      <c r="L51" s="156"/>
      <c r="M51" s="156"/>
      <c r="N51" s="158"/>
    </row>
    <row r="52" spans="1:14" ht="15" customHeight="1" x14ac:dyDescent="0.25">
      <c r="A52" s="181"/>
      <c r="B52" s="182" t="s">
        <v>1480</v>
      </c>
      <c r="C52" s="181" t="s">
        <v>59</v>
      </c>
      <c r="D52" s="181"/>
      <c r="E52" s="183"/>
      <c r="F52" s="184" t="s">
        <v>291</v>
      </c>
      <c r="G52" s="184"/>
      <c r="H52" s="156"/>
      <c r="L52" s="156"/>
      <c r="M52" s="156"/>
      <c r="N52" s="158"/>
    </row>
    <row r="53" spans="1:14" x14ac:dyDescent="0.25">
      <c r="A53" s="160" t="s">
        <v>60</v>
      </c>
      <c r="B53" s="178" t="s">
        <v>61</v>
      </c>
      <c r="C53" s="185">
        <v>15138.8475818196</v>
      </c>
      <c r="E53" s="193"/>
      <c r="F53" s="194">
        <f>IF($C$58=0,"",IF(C53="[for completion]","",C53/$C$58))</f>
        <v>0.95486079198599716</v>
      </c>
      <c r="G53" s="195"/>
      <c r="H53" s="156"/>
      <c r="L53" s="156"/>
      <c r="M53" s="156"/>
      <c r="N53" s="158"/>
    </row>
    <row r="54" spans="1:14" x14ac:dyDescent="0.25">
      <c r="A54" s="160" t="s">
        <v>62</v>
      </c>
      <c r="B54" s="178" t="s">
        <v>63</v>
      </c>
      <c r="C54" s="185" t="s">
        <v>64</v>
      </c>
      <c r="E54" s="193"/>
      <c r="F54" s="189" t="s">
        <v>64</v>
      </c>
      <c r="G54" s="195"/>
      <c r="H54" s="156"/>
      <c r="L54" s="156"/>
      <c r="M54" s="156"/>
      <c r="N54" s="158"/>
    </row>
    <row r="55" spans="1:14" x14ac:dyDescent="0.25">
      <c r="A55" s="160" t="s">
        <v>65</v>
      </c>
      <c r="B55" s="178" t="s">
        <v>66</v>
      </c>
      <c r="C55" s="185" t="s">
        <v>64</v>
      </c>
      <c r="E55" s="193"/>
      <c r="F55" s="189" t="s">
        <v>64</v>
      </c>
      <c r="G55" s="195"/>
      <c r="H55" s="156"/>
      <c r="L55" s="156"/>
      <c r="M55" s="156"/>
      <c r="N55" s="158"/>
    </row>
    <row r="56" spans="1:14" x14ac:dyDescent="0.25">
      <c r="A56" s="160" t="s">
        <v>67</v>
      </c>
      <c r="B56" s="178" t="s">
        <v>68</v>
      </c>
      <c r="C56" s="185">
        <v>91.5</v>
      </c>
      <c r="E56" s="193"/>
      <c r="F56" s="189">
        <v>5.7712294145587303E-3</v>
      </c>
      <c r="G56" s="195"/>
      <c r="H56" s="156"/>
      <c r="L56" s="156"/>
      <c r="M56" s="156"/>
      <c r="N56" s="158"/>
    </row>
    <row r="57" spans="1:14" x14ac:dyDescent="0.25">
      <c r="A57" s="160" t="s">
        <v>69</v>
      </c>
      <c r="B57" s="160" t="s">
        <v>70</v>
      </c>
      <c r="C57" s="185">
        <v>624.15991170999996</v>
      </c>
      <c r="E57" s="193"/>
      <c r="F57" s="189">
        <v>3.9367978599443999E-2</v>
      </c>
      <c r="G57" s="195"/>
      <c r="H57" s="156"/>
      <c r="L57" s="156"/>
      <c r="M57" s="156"/>
      <c r="N57" s="158"/>
    </row>
    <row r="58" spans="1:14" x14ac:dyDescent="0.25">
      <c r="A58" s="160" t="s">
        <v>71</v>
      </c>
      <c r="B58" s="196" t="s">
        <v>72</v>
      </c>
      <c r="C58" s="197">
        <f>SUM(C53:C57)</f>
        <v>15854.5074935296</v>
      </c>
      <c r="D58" s="193"/>
      <c r="E58" s="193"/>
      <c r="F58" s="198">
        <f>SUM(F53:F57)</f>
        <v>0.99999999999999989</v>
      </c>
      <c r="G58" s="195"/>
      <c r="H58" s="156"/>
      <c r="L58" s="156"/>
      <c r="M58" s="156"/>
      <c r="N58" s="158"/>
    </row>
    <row r="59" spans="1:14" x14ac:dyDescent="0.25">
      <c r="A59" s="160" t="s">
        <v>73</v>
      </c>
      <c r="B59" s="199"/>
      <c r="C59" s="187"/>
      <c r="E59" s="193"/>
      <c r="F59" s="194"/>
      <c r="G59" s="195"/>
      <c r="H59" s="156"/>
      <c r="L59" s="156"/>
      <c r="M59" s="156"/>
      <c r="N59" s="158"/>
    </row>
    <row r="60" spans="1:14" x14ac:dyDescent="0.25">
      <c r="A60" s="160" t="s">
        <v>74</v>
      </c>
      <c r="B60" s="199"/>
      <c r="C60" s="187"/>
      <c r="E60" s="193"/>
      <c r="F60" s="194"/>
      <c r="G60" s="195"/>
      <c r="H60" s="156"/>
      <c r="L60" s="156"/>
      <c r="M60" s="156"/>
      <c r="N60" s="158"/>
    </row>
    <row r="61" spans="1:14" x14ac:dyDescent="0.25">
      <c r="A61" s="160" t="s">
        <v>75</v>
      </c>
      <c r="B61" s="199"/>
      <c r="C61" s="187"/>
      <c r="E61" s="193"/>
      <c r="F61" s="194"/>
      <c r="G61" s="195"/>
      <c r="H61" s="156"/>
      <c r="L61" s="156"/>
      <c r="M61" s="156"/>
      <c r="N61" s="158"/>
    </row>
    <row r="62" spans="1:14" x14ac:dyDescent="0.25">
      <c r="A62" s="160" t="s">
        <v>76</v>
      </c>
      <c r="B62" s="199"/>
      <c r="C62" s="187"/>
      <c r="E62" s="193"/>
      <c r="F62" s="194"/>
      <c r="G62" s="195"/>
      <c r="H62" s="156"/>
      <c r="L62" s="156"/>
      <c r="M62" s="156"/>
      <c r="N62" s="158"/>
    </row>
    <row r="63" spans="1:14" x14ac:dyDescent="0.25">
      <c r="A63" s="160" t="s">
        <v>77</v>
      </c>
      <c r="B63" s="199"/>
      <c r="C63" s="187"/>
      <c r="E63" s="193"/>
      <c r="F63" s="194"/>
      <c r="G63" s="195"/>
      <c r="H63" s="156"/>
      <c r="L63" s="156"/>
      <c r="M63" s="156"/>
      <c r="N63" s="158"/>
    </row>
    <row r="64" spans="1:14" x14ac:dyDescent="0.25">
      <c r="A64" s="160" t="s">
        <v>78</v>
      </c>
      <c r="B64" s="199"/>
      <c r="C64" s="200"/>
      <c r="D64" s="158"/>
      <c r="E64" s="158"/>
      <c r="F64" s="194"/>
      <c r="G64" s="201"/>
      <c r="H64" s="156"/>
      <c r="L64" s="156"/>
      <c r="M64" s="156"/>
      <c r="N64" s="158"/>
    </row>
    <row r="65" spans="1:14" ht="15" customHeight="1" x14ac:dyDescent="0.25">
      <c r="A65" s="181"/>
      <c r="B65" s="182" t="s">
        <v>79</v>
      </c>
      <c r="C65" s="202" t="s">
        <v>1481</v>
      </c>
      <c r="D65" s="202" t="s">
        <v>1482</v>
      </c>
      <c r="E65" s="183"/>
      <c r="F65" s="184" t="s">
        <v>80</v>
      </c>
      <c r="G65" s="203" t="s">
        <v>81</v>
      </c>
      <c r="H65" s="156"/>
      <c r="L65" s="156"/>
      <c r="M65" s="156"/>
      <c r="N65" s="158"/>
    </row>
    <row r="66" spans="1:14" x14ac:dyDescent="0.25">
      <c r="A66" s="160" t="s">
        <v>82</v>
      </c>
      <c r="B66" s="178" t="s">
        <v>1483</v>
      </c>
      <c r="C66" s="185">
        <v>7.5671289102534098</v>
      </c>
      <c r="D66" s="187" t="s">
        <v>50</v>
      </c>
      <c r="E66" s="174"/>
      <c r="F66" s="204"/>
      <c r="G66" s="205"/>
      <c r="H66" s="156"/>
      <c r="L66" s="156"/>
      <c r="M66" s="156"/>
      <c r="N66" s="158"/>
    </row>
    <row r="67" spans="1:14" x14ac:dyDescent="0.25">
      <c r="B67" s="178"/>
      <c r="E67" s="174"/>
      <c r="F67" s="204"/>
      <c r="G67" s="205"/>
      <c r="H67" s="156"/>
      <c r="L67" s="156"/>
      <c r="M67" s="156"/>
      <c r="N67" s="158"/>
    </row>
    <row r="68" spans="1:14" x14ac:dyDescent="0.25">
      <c r="B68" s="178" t="s">
        <v>84</v>
      </c>
      <c r="C68" s="174"/>
      <c r="D68" s="174"/>
      <c r="E68" s="174"/>
      <c r="F68" s="205"/>
      <c r="G68" s="205"/>
      <c r="H68" s="156"/>
      <c r="L68" s="156"/>
      <c r="M68" s="156"/>
      <c r="N68" s="158"/>
    </row>
    <row r="69" spans="1:14" x14ac:dyDescent="0.25">
      <c r="B69" s="178" t="s">
        <v>85</v>
      </c>
      <c r="E69" s="174"/>
      <c r="F69" s="205"/>
      <c r="G69" s="205"/>
      <c r="H69" s="156"/>
      <c r="L69" s="156"/>
      <c r="M69" s="156"/>
      <c r="N69" s="158"/>
    </row>
    <row r="70" spans="1:14" x14ac:dyDescent="0.25">
      <c r="A70" s="160" t="s">
        <v>86</v>
      </c>
      <c r="B70" s="206" t="s">
        <v>114</v>
      </c>
      <c r="C70" s="185">
        <v>371.41058812000102</v>
      </c>
      <c r="D70" s="187" t="s">
        <v>50</v>
      </c>
      <c r="E70" s="206"/>
      <c r="F70" s="194">
        <f t="shared" ref="F70:F76" si="0">IF($C$77=0,"",IF(C70="[for completion]","",C70/$C$77))</f>
        <v>2.4533610376394923E-2</v>
      </c>
      <c r="G70" s="194" t="str">
        <f>IF($D$77=0,"",IF(D70="[Mark as ND1 if not relevant]","",D70/$D$77))</f>
        <v/>
      </c>
      <c r="H70" s="156"/>
      <c r="L70" s="156"/>
      <c r="M70" s="156"/>
      <c r="N70" s="158"/>
    </row>
    <row r="71" spans="1:14" x14ac:dyDescent="0.25">
      <c r="A71" s="160" t="s">
        <v>87</v>
      </c>
      <c r="B71" s="206" t="s">
        <v>116</v>
      </c>
      <c r="C71" s="185">
        <v>483.547551949997</v>
      </c>
      <c r="D71" s="187" t="s">
        <v>50</v>
      </c>
      <c r="E71" s="206"/>
      <c r="F71" s="194">
        <f t="shared" si="0"/>
        <v>3.1940842877015332E-2</v>
      </c>
      <c r="G71" s="194" t="str">
        <f t="shared" ref="G71:G76" si="1">IF($D$77=0,"",IF(D71="[Mark as ND1 if not relevant]","",D71/$D$77))</f>
        <v/>
      </c>
      <c r="H71" s="156"/>
      <c r="L71" s="156"/>
      <c r="M71" s="156"/>
      <c r="N71" s="158"/>
    </row>
    <row r="72" spans="1:14" x14ac:dyDescent="0.25">
      <c r="A72" s="160" t="s">
        <v>88</v>
      </c>
      <c r="B72" s="206" t="s">
        <v>118</v>
      </c>
      <c r="C72" s="185">
        <v>777.12027364999904</v>
      </c>
      <c r="D72" s="187" t="s">
        <v>50</v>
      </c>
      <c r="E72" s="206"/>
      <c r="F72" s="194">
        <f t="shared" si="0"/>
        <v>5.1332855387435761E-2</v>
      </c>
      <c r="G72" s="194" t="str">
        <f t="shared" si="1"/>
        <v/>
      </c>
      <c r="H72" s="156"/>
      <c r="L72" s="156"/>
      <c r="M72" s="156"/>
      <c r="N72" s="158"/>
    </row>
    <row r="73" spans="1:14" x14ac:dyDescent="0.25">
      <c r="A73" s="160" t="s">
        <v>89</v>
      </c>
      <c r="B73" s="206" t="s">
        <v>120</v>
      </c>
      <c r="C73" s="185">
        <v>797.35087949000103</v>
      </c>
      <c r="D73" s="187" t="s">
        <v>50</v>
      </c>
      <c r="E73" s="206"/>
      <c r="F73" s="194">
        <f t="shared" si="0"/>
        <v>5.2669192630456593E-2</v>
      </c>
      <c r="G73" s="194" t="str">
        <f t="shared" si="1"/>
        <v/>
      </c>
      <c r="H73" s="156"/>
      <c r="L73" s="156"/>
      <c r="M73" s="156"/>
      <c r="N73" s="158"/>
    </row>
    <row r="74" spans="1:14" x14ac:dyDescent="0.25">
      <c r="A74" s="160" t="s">
        <v>90</v>
      </c>
      <c r="B74" s="206" t="s">
        <v>122</v>
      </c>
      <c r="C74" s="185">
        <v>968.99613129000102</v>
      </c>
      <c r="D74" s="187" t="s">
        <v>50</v>
      </c>
      <c r="E74" s="206"/>
      <c r="F74" s="194">
        <f t="shared" si="0"/>
        <v>6.4007258548111096E-2</v>
      </c>
      <c r="G74" s="194" t="str">
        <f t="shared" si="1"/>
        <v/>
      </c>
      <c r="H74" s="156"/>
      <c r="L74" s="156"/>
      <c r="M74" s="156"/>
      <c r="N74" s="158"/>
    </row>
    <row r="75" spans="1:14" x14ac:dyDescent="0.25">
      <c r="A75" s="160" t="s">
        <v>91</v>
      </c>
      <c r="B75" s="206" t="s">
        <v>124</v>
      </c>
      <c r="C75" s="185">
        <v>7615.30164178002</v>
      </c>
      <c r="D75" s="187" t="s">
        <v>50</v>
      </c>
      <c r="E75" s="206"/>
      <c r="F75" s="194">
        <f t="shared" si="0"/>
        <v>0.5030304718124714</v>
      </c>
      <c r="G75" s="194" t="str">
        <f t="shared" si="1"/>
        <v/>
      </c>
      <c r="H75" s="156"/>
      <c r="L75" s="156"/>
      <c r="M75" s="156"/>
      <c r="N75" s="158"/>
    </row>
    <row r="76" spans="1:14" x14ac:dyDescent="0.25">
      <c r="A76" s="160" t="s">
        <v>92</v>
      </c>
      <c r="B76" s="206" t="s">
        <v>126</v>
      </c>
      <c r="C76" s="185">
        <v>4125.1205155400103</v>
      </c>
      <c r="D76" s="187" t="s">
        <v>50</v>
      </c>
      <c r="E76" s="206"/>
      <c r="F76" s="194">
        <f t="shared" si="0"/>
        <v>0.272485768368115</v>
      </c>
      <c r="G76" s="194" t="str">
        <f t="shared" si="1"/>
        <v/>
      </c>
      <c r="H76" s="156"/>
      <c r="L76" s="156"/>
      <c r="M76" s="156"/>
      <c r="N76" s="158"/>
    </row>
    <row r="77" spans="1:14" x14ac:dyDescent="0.25">
      <c r="A77" s="160" t="s">
        <v>93</v>
      </c>
      <c r="B77" s="207" t="s">
        <v>72</v>
      </c>
      <c r="C77" s="197">
        <f>SUM(C70:C76)</f>
        <v>15138.847581820028</v>
      </c>
      <c r="D77" s="197">
        <f>SUM(D70:D76)</f>
        <v>0</v>
      </c>
      <c r="E77" s="178"/>
      <c r="F77" s="198">
        <f>SUM(F70:F76)</f>
        <v>1</v>
      </c>
      <c r="G77" s="198">
        <f>SUM(G70:G76)</f>
        <v>0</v>
      </c>
      <c r="H77" s="156"/>
      <c r="L77" s="156"/>
      <c r="M77" s="156"/>
      <c r="N77" s="158"/>
    </row>
    <row r="78" spans="1:14" x14ac:dyDescent="0.25">
      <c r="A78" s="160" t="s">
        <v>95</v>
      </c>
      <c r="B78" s="208" t="s">
        <v>96</v>
      </c>
      <c r="C78" s="185">
        <v>29.026922670000001</v>
      </c>
      <c r="D78" s="197"/>
      <c r="E78" s="178"/>
      <c r="F78" s="194">
        <f>IF($C$77=0,"",IF(C78="[for completion]","",C78/$C$77))</f>
        <v>1.9173799401255558E-3</v>
      </c>
      <c r="G78" s="194" t="str">
        <f t="shared" ref="G78:G87" si="2">IF($D$77=0,"",IF(D78="[for completion]","",D78/$D$77))</f>
        <v/>
      </c>
      <c r="H78" s="156"/>
      <c r="L78" s="156"/>
      <c r="M78" s="156"/>
      <c r="N78" s="158"/>
    </row>
    <row r="79" spans="1:14" x14ac:dyDescent="0.25">
      <c r="A79" s="160" t="s">
        <v>97</v>
      </c>
      <c r="B79" s="208" t="s">
        <v>98</v>
      </c>
      <c r="C79" s="185">
        <v>156.41347443000001</v>
      </c>
      <c r="D79" s="197"/>
      <c r="E79" s="178"/>
      <c r="F79" s="194">
        <f t="shared" ref="F79:F87" si="3">IF($C$77=0,"",IF(C79="[for completion]","",C79/$C$77))</f>
        <v>1.0331927419484304E-2</v>
      </c>
      <c r="G79" s="194" t="str">
        <f t="shared" si="2"/>
        <v/>
      </c>
      <c r="H79" s="156"/>
      <c r="L79" s="156"/>
      <c r="M79" s="156"/>
      <c r="N79" s="158"/>
    </row>
    <row r="80" spans="1:14" x14ac:dyDescent="0.25">
      <c r="A80" s="160" t="s">
        <v>99</v>
      </c>
      <c r="B80" s="208" t="s">
        <v>1484</v>
      </c>
      <c r="C80" s="185">
        <v>185.97019101999999</v>
      </c>
      <c r="D80" s="197"/>
      <c r="E80" s="178"/>
      <c r="F80" s="194">
        <f t="shared" si="3"/>
        <v>1.2284303016784995E-2</v>
      </c>
      <c r="G80" s="194" t="str">
        <f t="shared" si="2"/>
        <v/>
      </c>
      <c r="H80" s="156"/>
      <c r="L80" s="156"/>
      <c r="M80" s="156"/>
      <c r="N80" s="158"/>
    </row>
    <row r="81" spans="1:14" x14ac:dyDescent="0.25">
      <c r="A81" s="160" t="s">
        <v>100</v>
      </c>
      <c r="B81" s="208" t="s">
        <v>101</v>
      </c>
      <c r="C81" s="185">
        <v>238.630204270001</v>
      </c>
      <c r="D81" s="197"/>
      <c r="E81" s="178"/>
      <c r="F81" s="194">
        <f t="shared" si="3"/>
        <v>1.576277209875392E-2</v>
      </c>
      <c r="G81" s="194" t="str">
        <f t="shared" si="2"/>
        <v/>
      </c>
      <c r="H81" s="156"/>
      <c r="L81" s="156"/>
      <c r="M81" s="156"/>
      <c r="N81" s="158"/>
    </row>
    <row r="82" spans="1:14" x14ac:dyDescent="0.25">
      <c r="A82" s="160" t="s">
        <v>102</v>
      </c>
      <c r="B82" s="208" t="s">
        <v>1485</v>
      </c>
      <c r="C82" s="185">
        <v>244.91734768000001</v>
      </c>
      <c r="D82" s="197"/>
      <c r="E82" s="178"/>
      <c r="F82" s="194">
        <f t="shared" si="3"/>
        <v>1.6178070778261673E-2</v>
      </c>
      <c r="G82" s="194" t="str">
        <f t="shared" si="2"/>
        <v/>
      </c>
      <c r="H82" s="156"/>
      <c r="L82" s="156"/>
      <c r="M82" s="156"/>
      <c r="N82" s="158"/>
    </row>
    <row r="83" spans="1:14" hidden="1" x14ac:dyDescent="0.25">
      <c r="A83" s="160" t="s">
        <v>103</v>
      </c>
      <c r="B83" s="208"/>
      <c r="C83" s="193"/>
      <c r="D83" s="193"/>
      <c r="E83" s="178"/>
      <c r="F83" s="195"/>
      <c r="G83" s="195"/>
      <c r="H83" s="156"/>
      <c r="L83" s="156"/>
      <c r="M83" s="156"/>
      <c r="N83" s="158"/>
    </row>
    <row r="84" spans="1:14" hidden="1" x14ac:dyDescent="0.25">
      <c r="A84" s="160" t="s">
        <v>104</v>
      </c>
      <c r="B84" s="208"/>
      <c r="C84" s="193"/>
      <c r="D84" s="193"/>
      <c r="E84" s="178"/>
      <c r="F84" s="195"/>
      <c r="G84" s="195"/>
      <c r="H84" s="156"/>
      <c r="L84" s="156"/>
      <c r="M84" s="156"/>
      <c r="N84" s="158"/>
    </row>
    <row r="85" spans="1:14" hidden="1" x14ac:dyDescent="0.25">
      <c r="A85" s="160" t="s">
        <v>105</v>
      </c>
      <c r="B85" s="208"/>
      <c r="C85" s="193"/>
      <c r="D85" s="193"/>
      <c r="E85" s="178"/>
      <c r="F85" s="195"/>
      <c r="G85" s="195"/>
      <c r="H85" s="156"/>
      <c r="L85" s="156"/>
      <c r="M85" s="156"/>
      <c r="N85" s="158"/>
    </row>
    <row r="86" spans="1:14" hidden="1" x14ac:dyDescent="0.25">
      <c r="A86" s="160" t="s">
        <v>106</v>
      </c>
      <c r="B86" s="207"/>
      <c r="C86" s="193"/>
      <c r="D86" s="193"/>
      <c r="E86" s="178"/>
      <c r="F86" s="195">
        <f t="shared" si="3"/>
        <v>0</v>
      </c>
      <c r="G86" s="195" t="str">
        <f t="shared" si="2"/>
        <v/>
      </c>
      <c r="H86" s="156"/>
      <c r="L86" s="156"/>
      <c r="M86" s="156"/>
      <c r="N86" s="158"/>
    </row>
    <row r="87" spans="1:14" hidden="1" x14ac:dyDescent="0.25">
      <c r="A87" s="160" t="s">
        <v>1486</v>
      </c>
      <c r="B87" s="208"/>
      <c r="C87" s="193"/>
      <c r="D87" s="193"/>
      <c r="E87" s="178"/>
      <c r="F87" s="195">
        <f t="shared" si="3"/>
        <v>0</v>
      </c>
      <c r="G87" s="195" t="str">
        <f t="shared" si="2"/>
        <v/>
      </c>
      <c r="H87" s="156"/>
      <c r="L87" s="156"/>
      <c r="M87" s="156"/>
      <c r="N87" s="158"/>
    </row>
    <row r="88" spans="1:14" ht="15" customHeight="1" x14ac:dyDescent="0.25">
      <c r="A88" s="181"/>
      <c r="B88" s="182" t="s">
        <v>107</v>
      </c>
      <c r="C88" s="202" t="s">
        <v>1487</v>
      </c>
      <c r="D88" s="202" t="s">
        <v>108</v>
      </c>
      <c r="E88" s="183"/>
      <c r="F88" s="184" t="s">
        <v>1488</v>
      </c>
      <c r="G88" s="181" t="s">
        <v>109</v>
      </c>
      <c r="H88" s="156"/>
      <c r="L88" s="156"/>
      <c r="M88" s="156"/>
      <c r="N88" s="158"/>
    </row>
    <row r="89" spans="1:14" x14ac:dyDescent="0.25">
      <c r="A89" s="160" t="s">
        <v>110</v>
      </c>
      <c r="B89" s="178" t="s">
        <v>83</v>
      </c>
      <c r="C89" s="185">
        <v>3.98058368076236</v>
      </c>
      <c r="D89" s="187">
        <v>4.9805836807623596</v>
      </c>
      <c r="E89" s="174"/>
      <c r="F89" s="209"/>
      <c r="G89" s="210"/>
      <c r="H89" s="156"/>
      <c r="L89" s="156"/>
      <c r="M89" s="156"/>
      <c r="N89" s="158"/>
    </row>
    <row r="90" spans="1:14" x14ac:dyDescent="0.25">
      <c r="B90" s="178"/>
      <c r="C90" s="211"/>
      <c r="D90" s="211"/>
      <c r="E90" s="174"/>
      <c r="F90" s="209"/>
      <c r="G90" s="210"/>
      <c r="H90" s="156"/>
      <c r="L90" s="156"/>
      <c r="M90" s="156"/>
      <c r="N90" s="158"/>
    </row>
    <row r="91" spans="1:14" x14ac:dyDescent="0.25">
      <c r="B91" s="178" t="s">
        <v>111</v>
      </c>
      <c r="C91" s="212"/>
      <c r="D91" s="212"/>
      <c r="E91" s="174"/>
      <c r="F91" s="210"/>
      <c r="G91" s="210"/>
      <c r="H91" s="156"/>
      <c r="L91" s="156"/>
      <c r="M91" s="156"/>
      <c r="N91" s="158"/>
    </row>
    <row r="92" spans="1:14" x14ac:dyDescent="0.25">
      <c r="A92" s="160" t="s">
        <v>112</v>
      </c>
      <c r="B92" s="178" t="s">
        <v>85</v>
      </c>
      <c r="C92" s="211"/>
      <c r="D92" s="211"/>
      <c r="E92" s="174"/>
      <c r="F92" s="210"/>
      <c r="G92" s="210"/>
      <c r="H92" s="156"/>
      <c r="L92" s="156"/>
      <c r="M92" s="156"/>
      <c r="N92" s="158"/>
    </row>
    <row r="93" spans="1:14" x14ac:dyDescent="0.25">
      <c r="A93" s="160" t="s">
        <v>113</v>
      </c>
      <c r="B93" s="206" t="s">
        <v>114</v>
      </c>
      <c r="C93" s="185">
        <v>0</v>
      </c>
      <c r="D93" s="187">
        <v>0</v>
      </c>
      <c r="E93" s="206"/>
      <c r="F93" s="194">
        <f>IF($C$100=0,"",IF(C93="[for completion]","",IF(C93="","",C93/$C$100)))</f>
        <v>0</v>
      </c>
      <c r="G93" s="194">
        <f>IF($D$100=0,"",IF(D93="[Mark as ND1 if not relevant]","",IF(D93="","",D93/$D$100)))</f>
        <v>0</v>
      </c>
      <c r="H93" s="156"/>
      <c r="L93" s="156"/>
      <c r="M93" s="156"/>
      <c r="N93" s="158"/>
    </row>
    <row r="94" spans="1:14" x14ac:dyDescent="0.25">
      <c r="A94" s="160" t="s">
        <v>115</v>
      </c>
      <c r="B94" s="206" t="s">
        <v>116</v>
      </c>
      <c r="C94" s="185">
        <v>2500</v>
      </c>
      <c r="D94" s="187">
        <v>0</v>
      </c>
      <c r="E94" s="206"/>
      <c r="F94" s="194">
        <f t="shared" ref="F94:F99" si="4">IF($C$100=0,"",IF(C94="[for completion]","",IF(C94="","",C94/$C$100)))</f>
        <v>0.21739130434782608</v>
      </c>
      <c r="G94" s="194">
        <f t="shared" ref="G94:G99" si="5">IF($D$100=0,"",IF(D94="[Mark as ND1 if not relevant]","",IF(D94="","",D94/$D$100)))</f>
        <v>0</v>
      </c>
      <c r="H94" s="156"/>
      <c r="L94" s="156"/>
      <c r="M94" s="156"/>
      <c r="N94" s="158"/>
    </row>
    <row r="95" spans="1:14" x14ac:dyDescent="0.25">
      <c r="A95" s="160" t="s">
        <v>117</v>
      </c>
      <c r="B95" s="206" t="s">
        <v>118</v>
      </c>
      <c r="C95" s="185">
        <v>0</v>
      </c>
      <c r="D95" s="187">
        <v>2500</v>
      </c>
      <c r="E95" s="206"/>
      <c r="F95" s="194">
        <f t="shared" si="4"/>
        <v>0</v>
      </c>
      <c r="G95" s="194">
        <f t="shared" si="5"/>
        <v>0.21739130434782608</v>
      </c>
      <c r="H95" s="156"/>
      <c r="L95" s="156"/>
      <c r="M95" s="156"/>
      <c r="N95" s="158"/>
    </row>
    <row r="96" spans="1:14" x14ac:dyDescent="0.25">
      <c r="A96" s="160" t="s">
        <v>119</v>
      </c>
      <c r="B96" s="206" t="s">
        <v>120</v>
      </c>
      <c r="C96" s="185">
        <v>4000</v>
      </c>
      <c r="D96" s="187">
        <v>0</v>
      </c>
      <c r="E96" s="206"/>
      <c r="F96" s="194">
        <f t="shared" si="4"/>
        <v>0.34782608695652173</v>
      </c>
      <c r="G96" s="194">
        <f t="shared" si="5"/>
        <v>0</v>
      </c>
      <c r="H96" s="156"/>
      <c r="L96" s="156"/>
      <c r="M96" s="156"/>
      <c r="N96" s="158"/>
    </row>
    <row r="97" spans="1:14" x14ac:dyDescent="0.25">
      <c r="A97" s="160" t="s">
        <v>121</v>
      </c>
      <c r="B97" s="206" t="s">
        <v>122</v>
      </c>
      <c r="C97" s="185">
        <v>2500</v>
      </c>
      <c r="D97" s="187">
        <v>4000</v>
      </c>
      <c r="E97" s="206"/>
      <c r="F97" s="194">
        <f t="shared" si="4"/>
        <v>0.21739130434782608</v>
      </c>
      <c r="G97" s="194">
        <f t="shared" si="5"/>
        <v>0.34782608695652173</v>
      </c>
      <c r="H97" s="156"/>
      <c r="L97" s="156"/>
      <c r="M97" s="156"/>
    </row>
    <row r="98" spans="1:14" x14ac:dyDescent="0.25">
      <c r="A98" s="160" t="s">
        <v>123</v>
      </c>
      <c r="B98" s="206" t="s">
        <v>124</v>
      </c>
      <c r="C98" s="185">
        <v>2500</v>
      </c>
      <c r="D98" s="187">
        <v>5000</v>
      </c>
      <c r="E98" s="206"/>
      <c r="F98" s="194">
        <f t="shared" si="4"/>
        <v>0.21739130434782608</v>
      </c>
      <c r="G98" s="194">
        <f t="shared" si="5"/>
        <v>0.43478260869565216</v>
      </c>
      <c r="H98" s="156"/>
      <c r="L98" s="156"/>
      <c r="M98" s="156"/>
    </row>
    <row r="99" spans="1:14" x14ac:dyDescent="0.25">
      <c r="A99" s="160" t="s">
        <v>125</v>
      </c>
      <c r="B99" s="206" t="s">
        <v>126</v>
      </c>
      <c r="C99" s="185">
        <v>0</v>
      </c>
      <c r="D99" s="187">
        <v>0</v>
      </c>
      <c r="E99" s="206"/>
      <c r="F99" s="194">
        <f t="shared" si="4"/>
        <v>0</v>
      </c>
      <c r="G99" s="194">
        <f t="shared" si="5"/>
        <v>0</v>
      </c>
      <c r="H99" s="156"/>
      <c r="L99" s="156"/>
      <c r="M99" s="156"/>
    </row>
    <row r="100" spans="1:14" x14ac:dyDescent="0.25">
      <c r="A100" s="160" t="s">
        <v>127</v>
      </c>
      <c r="B100" s="207" t="s">
        <v>72</v>
      </c>
      <c r="C100" s="197">
        <f>SUM(C93:C99)</f>
        <v>11500</v>
      </c>
      <c r="D100" s="197">
        <f>SUM(D93:D99)</f>
        <v>11500</v>
      </c>
      <c r="E100" s="178"/>
      <c r="F100" s="198">
        <f>SUM(F93:F99)</f>
        <v>0.99999999999999989</v>
      </c>
      <c r="G100" s="198">
        <f>SUM(G93:G99)</f>
        <v>1</v>
      </c>
      <c r="H100" s="156"/>
      <c r="L100" s="156"/>
      <c r="M100" s="156"/>
    </row>
    <row r="101" spans="1:14" x14ac:dyDescent="0.25">
      <c r="A101" s="160" t="s">
        <v>128</v>
      </c>
      <c r="B101" s="208" t="s">
        <v>96</v>
      </c>
      <c r="C101" s="185">
        <v>0</v>
      </c>
      <c r="D101" s="197"/>
      <c r="E101" s="178"/>
      <c r="F101" s="194">
        <f>IF($C$100=0,"",IF(C101="[for completion]","",C101/$C$100))</f>
        <v>0</v>
      </c>
      <c r="G101" s="194">
        <f>IF($D$100=0,"",IF(D101="[for completion]","",D101/$D$100))</f>
        <v>0</v>
      </c>
      <c r="H101" s="156"/>
      <c r="L101" s="156"/>
      <c r="M101" s="156"/>
    </row>
    <row r="102" spans="1:14" x14ac:dyDescent="0.25">
      <c r="A102" s="160" t="s">
        <v>129</v>
      </c>
      <c r="B102" s="208" t="s">
        <v>98</v>
      </c>
      <c r="C102" s="185">
        <v>0</v>
      </c>
      <c r="D102" s="197"/>
      <c r="E102" s="178"/>
      <c r="F102" s="194">
        <f>IF($C$100=0,"",IF(C102="[for completion]","",C102/$C$100))</f>
        <v>0</v>
      </c>
      <c r="G102" s="194">
        <f>IF($D$100=0,"",IF(D102="[for completion]","",D102/$D$100))</f>
        <v>0</v>
      </c>
      <c r="H102" s="156"/>
      <c r="L102" s="156"/>
      <c r="M102" s="156"/>
    </row>
    <row r="103" spans="1:14" x14ac:dyDescent="0.25">
      <c r="A103" s="160" t="s">
        <v>130</v>
      </c>
      <c r="B103" s="208" t="s">
        <v>1484</v>
      </c>
      <c r="C103" s="185">
        <v>0</v>
      </c>
      <c r="D103" s="197"/>
      <c r="E103" s="178"/>
      <c r="F103" s="194">
        <f>IF($C$100=0,"",IF(C103="[for completion]","",C103/$C$100))</f>
        <v>0</v>
      </c>
      <c r="G103" s="194">
        <f>IF($D$100=0,"",IF(D103="[for completion]","",D103/$D$100))</f>
        <v>0</v>
      </c>
      <c r="H103" s="156"/>
      <c r="L103" s="156"/>
      <c r="M103" s="156"/>
    </row>
    <row r="104" spans="1:14" x14ac:dyDescent="0.25">
      <c r="A104" s="160" t="s">
        <v>131</v>
      </c>
      <c r="B104" s="208" t="s">
        <v>101</v>
      </c>
      <c r="C104" s="185">
        <v>0</v>
      </c>
      <c r="D104" s="197"/>
      <c r="E104" s="178"/>
      <c r="F104" s="194">
        <f>IF($C$100=0,"",IF(C104="[for completion]","",C104/$C$100))</f>
        <v>0</v>
      </c>
      <c r="G104" s="194">
        <f>IF($D$100=0,"",IF(D104="[for completion]","",D104/$D$100))</f>
        <v>0</v>
      </c>
      <c r="H104" s="156"/>
      <c r="L104" s="156"/>
      <c r="M104" s="156"/>
    </row>
    <row r="105" spans="1:14" x14ac:dyDescent="0.25">
      <c r="A105" s="160" t="s">
        <v>132</v>
      </c>
      <c r="B105" s="208" t="s">
        <v>1485</v>
      </c>
      <c r="C105" s="185">
        <v>2500</v>
      </c>
      <c r="D105" s="197"/>
      <c r="E105" s="178"/>
      <c r="F105" s="194">
        <f>IF($C$100=0,"",IF(C105="[for completion]","",C105/$C$100))</f>
        <v>0.21739130434782608</v>
      </c>
      <c r="G105" s="194">
        <f>IF($D$100=0,"",IF(D105="[for completion]","",D105/$D$100))</f>
        <v>0</v>
      </c>
      <c r="H105" s="156"/>
      <c r="L105" s="156"/>
      <c r="M105" s="156"/>
    </row>
    <row r="106" spans="1:14" hidden="1" x14ac:dyDescent="0.25">
      <c r="A106" s="160" t="s">
        <v>133</v>
      </c>
      <c r="B106" s="208"/>
      <c r="C106" s="193"/>
      <c r="D106" s="193"/>
      <c r="E106" s="178"/>
      <c r="F106" s="195"/>
      <c r="G106" s="195"/>
      <c r="H106" s="156"/>
      <c r="L106" s="156"/>
      <c r="M106" s="156"/>
    </row>
    <row r="107" spans="1:14" hidden="1" x14ac:dyDescent="0.25">
      <c r="A107" s="160" t="s">
        <v>134</v>
      </c>
      <c r="B107" s="208"/>
      <c r="C107" s="193"/>
      <c r="D107" s="193"/>
      <c r="E107" s="178"/>
      <c r="F107" s="195"/>
      <c r="G107" s="195"/>
      <c r="H107" s="156"/>
      <c r="L107" s="156"/>
      <c r="M107" s="156"/>
    </row>
    <row r="108" spans="1:14" hidden="1" x14ac:dyDescent="0.25">
      <c r="A108" s="160" t="s">
        <v>135</v>
      </c>
      <c r="B108" s="207"/>
      <c r="C108" s="193"/>
      <c r="D108" s="193"/>
      <c r="E108" s="178"/>
      <c r="F108" s="195"/>
      <c r="G108" s="195"/>
      <c r="H108" s="156"/>
      <c r="L108" s="156"/>
      <c r="M108" s="156"/>
    </row>
    <row r="109" spans="1:14" hidden="1" x14ac:dyDescent="0.25">
      <c r="A109" s="160" t="s">
        <v>136</v>
      </c>
      <c r="B109" s="208"/>
      <c r="C109" s="193"/>
      <c r="D109" s="193"/>
      <c r="E109" s="178"/>
      <c r="F109" s="195"/>
      <c r="G109" s="195"/>
      <c r="H109" s="156"/>
      <c r="L109" s="156"/>
      <c r="M109" s="156"/>
    </row>
    <row r="110" spans="1:14" hidden="1" x14ac:dyDescent="0.25">
      <c r="A110" s="160" t="s">
        <v>137</v>
      </c>
      <c r="B110" s="208"/>
      <c r="C110" s="193"/>
      <c r="D110" s="193"/>
      <c r="E110" s="178"/>
      <c r="F110" s="195"/>
      <c r="G110" s="195"/>
      <c r="H110" s="156"/>
      <c r="L110" s="156"/>
      <c r="M110" s="156"/>
    </row>
    <row r="111" spans="1:14" ht="15" customHeight="1" x14ac:dyDescent="0.25">
      <c r="A111" s="181"/>
      <c r="B111" s="213" t="s">
        <v>1489</v>
      </c>
      <c r="C111" s="184" t="s">
        <v>138</v>
      </c>
      <c r="D111" s="184" t="s">
        <v>139</v>
      </c>
      <c r="E111" s="183"/>
      <c r="F111" s="184" t="s">
        <v>140</v>
      </c>
      <c r="G111" s="184" t="s">
        <v>141</v>
      </c>
      <c r="H111" s="156"/>
      <c r="L111" s="156"/>
      <c r="M111" s="156"/>
    </row>
    <row r="112" spans="1:14" s="214" customFormat="1" x14ac:dyDescent="0.25">
      <c r="A112" s="160" t="s">
        <v>142</v>
      </c>
      <c r="B112" s="178" t="s">
        <v>1</v>
      </c>
      <c r="C112" s="185">
        <v>15138.8475818197</v>
      </c>
      <c r="D112" s="187">
        <v>0</v>
      </c>
      <c r="E112" s="195"/>
      <c r="F112" s="194">
        <f t="shared" ref="F112" si="6">IF($C$130=0,"",IF(C112="[for completion]","",IF(C112="","",C112/$C$130)))</f>
        <v>1</v>
      </c>
      <c r="G112" s="194" t="str">
        <f t="shared" ref="G112:G129" si="7">IF($D$130=0,"",IF(D112="[for completion]","",IF(D112="","",D112/$D$130)))</f>
        <v/>
      </c>
      <c r="I112" s="160"/>
      <c r="J112" s="160"/>
      <c r="K112" s="160"/>
      <c r="L112" s="156"/>
      <c r="M112" s="156"/>
      <c r="N112" s="156"/>
    </row>
    <row r="113" spans="1:14" s="214" customFormat="1" x14ac:dyDescent="0.25">
      <c r="A113" s="160" t="s">
        <v>143</v>
      </c>
      <c r="B113" s="178" t="s">
        <v>144</v>
      </c>
      <c r="C113" s="185"/>
      <c r="D113" s="187"/>
      <c r="E113" s="195"/>
      <c r="F113" s="194"/>
      <c r="G113" s="194" t="str">
        <f t="shared" si="7"/>
        <v/>
      </c>
      <c r="I113" s="160"/>
      <c r="J113" s="160"/>
      <c r="K113" s="160"/>
      <c r="L113" s="178"/>
      <c r="M113" s="156"/>
      <c r="N113" s="156"/>
    </row>
    <row r="114" spans="1:14" s="214" customFormat="1" x14ac:dyDescent="0.25">
      <c r="A114" s="160" t="s">
        <v>145</v>
      </c>
      <c r="B114" s="178" t="s">
        <v>146</v>
      </c>
      <c r="C114" s="185"/>
      <c r="D114" s="187"/>
      <c r="E114" s="195"/>
      <c r="F114" s="194"/>
      <c r="G114" s="194" t="str">
        <f t="shared" si="7"/>
        <v/>
      </c>
      <c r="I114" s="160"/>
      <c r="J114" s="160"/>
      <c r="K114" s="160"/>
      <c r="L114" s="178"/>
      <c r="M114" s="156"/>
      <c r="N114" s="156"/>
    </row>
    <row r="115" spans="1:14" s="214" customFormat="1" x14ac:dyDescent="0.25">
      <c r="A115" s="160" t="s">
        <v>147</v>
      </c>
      <c r="B115" s="178" t="s">
        <v>148</v>
      </c>
      <c r="C115" s="185"/>
      <c r="D115" s="187"/>
      <c r="E115" s="195"/>
      <c r="F115" s="194"/>
      <c r="G115" s="194" t="str">
        <f t="shared" si="7"/>
        <v/>
      </c>
      <c r="I115" s="160"/>
      <c r="J115" s="160"/>
      <c r="K115" s="160"/>
      <c r="L115" s="178"/>
      <c r="M115" s="156"/>
      <c r="N115" s="156"/>
    </row>
    <row r="116" spans="1:14" s="214" customFormat="1" x14ac:dyDescent="0.25">
      <c r="A116" s="160" t="s">
        <v>149</v>
      </c>
      <c r="B116" s="178" t="s">
        <v>150</v>
      </c>
      <c r="C116" s="185"/>
      <c r="D116" s="187"/>
      <c r="E116" s="195"/>
      <c r="F116" s="194"/>
      <c r="G116" s="194" t="str">
        <f t="shared" si="7"/>
        <v/>
      </c>
      <c r="I116" s="160"/>
      <c r="J116" s="160"/>
      <c r="K116" s="160"/>
      <c r="L116" s="178"/>
      <c r="M116" s="156"/>
      <c r="N116" s="156"/>
    </row>
    <row r="117" spans="1:14" s="214" customFormat="1" x14ac:dyDescent="0.25">
      <c r="A117" s="160" t="s">
        <v>151</v>
      </c>
      <c r="B117" s="178" t="s">
        <v>152</v>
      </c>
      <c r="C117" s="185"/>
      <c r="D117" s="187"/>
      <c r="E117" s="178"/>
      <c r="F117" s="194"/>
      <c r="G117" s="194" t="str">
        <f t="shared" si="7"/>
        <v/>
      </c>
      <c r="I117" s="160"/>
      <c r="J117" s="160"/>
      <c r="K117" s="160"/>
      <c r="L117" s="178"/>
      <c r="M117" s="156"/>
      <c r="N117" s="156"/>
    </row>
    <row r="118" spans="1:14" x14ac:dyDescent="0.25">
      <c r="A118" s="160" t="s">
        <v>153</v>
      </c>
      <c r="B118" s="178" t="s">
        <v>154</v>
      </c>
      <c r="C118" s="185"/>
      <c r="D118" s="187"/>
      <c r="E118" s="178"/>
      <c r="F118" s="194"/>
      <c r="G118" s="194" t="str">
        <f t="shared" si="7"/>
        <v/>
      </c>
      <c r="L118" s="178"/>
      <c r="M118" s="156"/>
    </row>
    <row r="119" spans="1:14" x14ac:dyDescent="0.25">
      <c r="A119" s="160" t="s">
        <v>155</v>
      </c>
      <c r="B119" s="178" t="s">
        <v>156</v>
      </c>
      <c r="C119" s="185"/>
      <c r="D119" s="187"/>
      <c r="E119" s="178"/>
      <c r="F119" s="194"/>
      <c r="G119" s="194" t="str">
        <f t="shared" si="7"/>
        <v/>
      </c>
      <c r="L119" s="178"/>
      <c r="M119" s="156"/>
    </row>
    <row r="120" spans="1:14" x14ac:dyDescent="0.25">
      <c r="A120" s="160" t="s">
        <v>157</v>
      </c>
      <c r="B120" s="178" t="s">
        <v>158</v>
      </c>
      <c r="C120" s="185"/>
      <c r="D120" s="187"/>
      <c r="E120" s="178"/>
      <c r="F120" s="194"/>
      <c r="G120" s="194" t="str">
        <f t="shared" si="7"/>
        <v/>
      </c>
      <c r="L120" s="178"/>
      <c r="M120" s="156"/>
    </row>
    <row r="121" spans="1:14" x14ac:dyDescent="0.25">
      <c r="A121" s="160" t="s">
        <v>159</v>
      </c>
      <c r="B121" s="160" t="s">
        <v>160</v>
      </c>
      <c r="C121" s="185"/>
      <c r="D121" s="187"/>
      <c r="F121" s="194"/>
      <c r="G121" s="194" t="str">
        <f t="shared" si="7"/>
        <v/>
      </c>
      <c r="L121" s="178"/>
      <c r="M121" s="156"/>
    </row>
    <row r="122" spans="1:14" x14ac:dyDescent="0.25">
      <c r="A122" s="160" t="s">
        <v>161</v>
      </c>
      <c r="B122" s="178" t="s">
        <v>162</v>
      </c>
      <c r="C122" s="185"/>
      <c r="D122" s="187"/>
      <c r="E122" s="178"/>
      <c r="F122" s="194"/>
      <c r="G122" s="194" t="str">
        <f t="shared" si="7"/>
        <v/>
      </c>
      <c r="L122" s="178"/>
      <c r="M122" s="156"/>
    </row>
    <row r="123" spans="1:14" x14ac:dyDescent="0.25">
      <c r="A123" s="160" t="s">
        <v>163</v>
      </c>
      <c r="B123" s="178" t="s">
        <v>164</v>
      </c>
      <c r="C123" s="185"/>
      <c r="D123" s="187"/>
      <c r="E123" s="178"/>
      <c r="F123" s="194"/>
      <c r="G123" s="194" t="str">
        <f t="shared" si="7"/>
        <v/>
      </c>
      <c r="L123" s="178"/>
      <c r="M123" s="156"/>
    </row>
    <row r="124" spans="1:14" x14ac:dyDescent="0.25">
      <c r="A124" s="160" t="s">
        <v>165</v>
      </c>
      <c r="B124" s="178" t="s">
        <v>166</v>
      </c>
      <c r="C124" s="185"/>
      <c r="D124" s="187"/>
      <c r="E124" s="178"/>
      <c r="F124" s="194"/>
      <c r="G124" s="194" t="str">
        <f t="shared" si="7"/>
        <v/>
      </c>
      <c r="L124" s="206"/>
      <c r="M124" s="156"/>
    </row>
    <row r="125" spans="1:14" x14ac:dyDescent="0.25">
      <c r="A125" s="160" t="s">
        <v>167</v>
      </c>
      <c r="B125" s="206" t="s">
        <v>168</v>
      </c>
      <c r="C125" s="185"/>
      <c r="D125" s="187"/>
      <c r="E125" s="178"/>
      <c r="F125" s="194"/>
      <c r="G125" s="194" t="str">
        <f t="shared" si="7"/>
        <v/>
      </c>
      <c r="L125" s="178"/>
      <c r="M125" s="156"/>
    </row>
    <row r="126" spans="1:14" x14ac:dyDescent="0.25">
      <c r="A126" s="160" t="s">
        <v>169</v>
      </c>
      <c r="B126" s="178" t="s">
        <v>170</v>
      </c>
      <c r="C126" s="185"/>
      <c r="D126" s="187"/>
      <c r="E126" s="178"/>
      <c r="F126" s="194"/>
      <c r="G126" s="194" t="str">
        <f t="shared" si="7"/>
        <v/>
      </c>
      <c r="H126" s="158"/>
      <c r="L126" s="178"/>
      <c r="M126" s="156"/>
    </row>
    <row r="127" spans="1:14" x14ac:dyDescent="0.25">
      <c r="A127" s="160" t="s">
        <v>171</v>
      </c>
      <c r="B127" s="178" t="s">
        <v>172</v>
      </c>
      <c r="C127" s="185"/>
      <c r="D127" s="187"/>
      <c r="E127" s="178"/>
      <c r="F127" s="194"/>
      <c r="G127" s="194" t="str">
        <f t="shared" si="7"/>
        <v/>
      </c>
      <c r="H127" s="156"/>
      <c r="L127" s="178"/>
      <c r="M127" s="156"/>
    </row>
    <row r="128" spans="1:14" x14ac:dyDescent="0.25">
      <c r="A128" s="160" t="s">
        <v>173</v>
      </c>
      <c r="B128" s="178" t="s">
        <v>174</v>
      </c>
      <c r="C128" s="185"/>
      <c r="D128" s="187"/>
      <c r="E128" s="178"/>
      <c r="F128" s="194"/>
      <c r="G128" s="194" t="str">
        <f t="shared" si="7"/>
        <v/>
      </c>
      <c r="H128" s="156"/>
      <c r="L128" s="156"/>
      <c r="M128" s="156"/>
    </row>
    <row r="129" spans="1:14" x14ac:dyDescent="0.25">
      <c r="A129" s="160" t="s">
        <v>175</v>
      </c>
      <c r="B129" s="178" t="s">
        <v>70</v>
      </c>
      <c r="C129" s="185"/>
      <c r="D129" s="187"/>
      <c r="E129" s="178"/>
      <c r="F129" s="194"/>
      <c r="G129" s="194" t="str">
        <f t="shared" si="7"/>
        <v/>
      </c>
      <c r="H129" s="156"/>
      <c r="L129" s="156"/>
      <c r="M129" s="156"/>
    </row>
    <row r="130" spans="1:14" x14ac:dyDescent="0.25">
      <c r="A130" s="160" t="s">
        <v>176</v>
      </c>
      <c r="B130" s="207" t="s">
        <v>72</v>
      </c>
      <c r="C130" s="187">
        <f>SUM(C112:C129)</f>
        <v>15138.8475818197</v>
      </c>
      <c r="D130" s="187">
        <f>SUM(D112:D129)</f>
        <v>0</v>
      </c>
      <c r="E130" s="178"/>
      <c r="F130" s="189">
        <f>SUM(F112:F129)</f>
        <v>1</v>
      </c>
      <c r="G130" s="189">
        <f>SUM(G112:G129)</f>
        <v>0</v>
      </c>
      <c r="H130" s="156"/>
      <c r="L130" s="156"/>
      <c r="M130" s="156"/>
    </row>
    <row r="131" spans="1:14" hidden="1" x14ac:dyDescent="0.25">
      <c r="A131" s="160" t="s">
        <v>177</v>
      </c>
      <c r="B131" s="199"/>
      <c r="C131" s="187"/>
      <c r="D131" s="187"/>
      <c r="E131" s="178"/>
      <c r="F131" s="194"/>
      <c r="G131" s="194" t="str">
        <f t="shared" ref="G131:G136" si="8">IF($D$130=0,"",IF(D131="[for completion]","",D131/$D$130))</f>
        <v/>
      </c>
      <c r="H131" s="156"/>
      <c r="L131" s="156"/>
      <c r="M131" s="156"/>
    </row>
    <row r="132" spans="1:14" hidden="1" x14ac:dyDescent="0.25">
      <c r="A132" s="160" t="s">
        <v>179</v>
      </c>
      <c r="B132" s="199"/>
      <c r="C132" s="187"/>
      <c r="D132" s="187"/>
      <c r="E132" s="178"/>
      <c r="F132" s="194"/>
      <c r="G132" s="194" t="str">
        <f t="shared" si="8"/>
        <v/>
      </c>
      <c r="H132" s="156"/>
      <c r="L132" s="156"/>
      <c r="M132" s="156"/>
    </row>
    <row r="133" spans="1:14" hidden="1" x14ac:dyDescent="0.25">
      <c r="A133" s="160" t="s">
        <v>180</v>
      </c>
      <c r="B133" s="199"/>
      <c r="C133" s="187"/>
      <c r="D133" s="187"/>
      <c r="E133" s="178"/>
      <c r="F133" s="194"/>
      <c r="G133" s="194" t="str">
        <f t="shared" si="8"/>
        <v/>
      </c>
      <c r="H133" s="156"/>
      <c r="L133" s="156"/>
      <c r="M133" s="156"/>
    </row>
    <row r="134" spans="1:14" hidden="1" x14ac:dyDescent="0.25">
      <c r="A134" s="160" t="s">
        <v>181</v>
      </c>
      <c r="B134" s="199"/>
      <c r="C134" s="187"/>
      <c r="D134" s="187"/>
      <c r="E134" s="178"/>
      <c r="F134" s="194"/>
      <c r="G134" s="194" t="str">
        <f t="shared" si="8"/>
        <v/>
      </c>
      <c r="H134" s="156"/>
      <c r="L134" s="156"/>
      <c r="M134" s="156"/>
    </row>
    <row r="135" spans="1:14" hidden="1" x14ac:dyDescent="0.25">
      <c r="A135" s="160" t="s">
        <v>182</v>
      </c>
      <c r="B135" s="199"/>
      <c r="C135" s="187"/>
      <c r="D135" s="187"/>
      <c r="E135" s="178"/>
      <c r="F135" s="194"/>
      <c r="G135" s="194" t="str">
        <f t="shared" si="8"/>
        <v/>
      </c>
      <c r="H135" s="156"/>
      <c r="L135" s="156"/>
      <c r="M135" s="156"/>
    </row>
    <row r="136" spans="1:14" hidden="1" x14ac:dyDescent="0.25">
      <c r="A136" s="160" t="s">
        <v>183</v>
      </c>
      <c r="B136" s="199"/>
      <c r="C136" s="187"/>
      <c r="D136" s="187"/>
      <c r="E136" s="178"/>
      <c r="F136" s="194"/>
      <c r="G136" s="194" t="str">
        <f t="shared" si="8"/>
        <v/>
      </c>
      <c r="H136" s="156"/>
      <c r="L136" s="156"/>
      <c r="M136" s="156"/>
    </row>
    <row r="137" spans="1:14" ht="15" customHeight="1" x14ac:dyDescent="0.25">
      <c r="A137" s="181"/>
      <c r="B137" s="182" t="s">
        <v>184</v>
      </c>
      <c r="C137" s="184" t="s">
        <v>138</v>
      </c>
      <c r="D137" s="184" t="s">
        <v>139</v>
      </c>
      <c r="E137" s="183"/>
      <c r="F137" s="184" t="s">
        <v>140</v>
      </c>
      <c r="G137" s="184" t="s">
        <v>141</v>
      </c>
      <c r="H137" s="156"/>
      <c r="L137" s="156"/>
      <c r="M137" s="156"/>
    </row>
    <row r="138" spans="1:14" s="214" customFormat="1" x14ac:dyDescent="0.25">
      <c r="A138" s="160" t="s">
        <v>185</v>
      </c>
      <c r="B138" s="178" t="s">
        <v>1</v>
      </c>
      <c r="C138" s="185">
        <v>11500</v>
      </c>
      <c r="D138" s="187">
        <v>0</v>
      </c>
      <c r="E138" s="195"/>
      <c r="F138" s="194">
        <f t="shared" ref="F138" si="9">IF($C$156=0,"",IF(C138="[for completion]","",IF(C138="","",C138/$C$156)))</f>
        <v>1</v>
      </c>
      <c r="G138" s="194" t="str">
        <f t="shared" ref="G138:G155" si="10">IF($D$156=0,"",IF(D138="[for completion]","",IF(D138="","",D138/$D$156)))</f>
        <v/>
      </c>
      <c r="H138" s="156"/>
      <c r="I138" s="160"/>
      <c r="J138" s="160"/>
      <c r="K138" s="160"/>
      <c r="L138" s="156"/>
      <c r="M138" s="156"/>
      <c r="N138" s="156"/>
    </row>
    <row r="139" spans="1:14" s="214" customFormat="1" x14ac:dyDescent="0.25">
      <c r="A139" s="160" t="s">
        <v>186</v>
      </c>
      <c r="B139" s="178" t="s">
        <v>144</v>
      </c>
      <c r="C139" s="185"/>
      <c r="D139" s="187"/>
      <c r="E139" s="195"/>
      <c r="F139" s="194"/>
      <c r="G139" s="194" t="str">
        <f t="shared" si="10"/>
        <v/>
      </c>
      <c r="H139" s="156"/>
      <c r="I139" s="160"/>
      <c r="J139" s="160"/>
      <c r="K139" s="160"/>
      <c r="L139" s="156"/>
      <c r="M139" s="156"/>
      <c r="N139" s="156"/>
    </row>
    <row r="140" spans="1:14" s="214" customFormat="1" x14ac:dyDescent="0.25">
      <c r="A140" s="160" t="s">
        <v>187</v>
      </c>
      <c r="B140" s="178" t="s">
        <v>146</v>
      </c>
      <c r="C140" s="185"/>
      <c r="D140" s="187"/>
      <c r="E140" s="195"/>
      <c r="F140" s="194"/>
      <c r="G140" s="194" t="str">
        <f t="shared" si="10"/>
        <v/>
      </c>
      <c r="H140" s="156"/>
      <c r="I140" s="160"/>
      <c r="J140" s="160"/>
      <c r="K140" s="160"/>
      <c r="L140" s="156"/>
      <c r="M140" s="156"/>
      <c r="N140" s="156"/>
    </row>
    <row r="141" spans="1:14" s="214" customFormat="1" x14ac:dyDescent="0.25">
      <c r="A141" s="160" t="s">
        <v>188</v>
      </c>
      <c r="B141" s="178" t="s">
        <v>148</v>
      </c>
      <c r="C141" s="185"/>
      <c r="D141" s="187"/>
      <c r="E141" s="195"/>
      <c r="F141" s="194"/>
      <c r="G141" s="194" t="str">
        <f t="shared" si="10"/>
        <v/>
      </c>
      <c r="H141" s="156"/>
      <c r="I141" s="160"/>
      <c r="J141" s="160"/>
      <c r="K141" s="160"/>
      <c r="L141" s="156"/>
      <c r="M141" s="156"/>
      <c r="N141" s="156"/>
    </row>
    <row r="142" spans="1:14" s="214" customFormat="1" x14ac:dyDescent="0.25">
      <c r="A142" s="160" t="s">
        <v>189</v>
      </c>
      <c r="B142" s="178" t="s">
        <v>150</v>
      </c>
      <c r="C142" s="185"/>
      <c r="D142" s="187"/>
      <c r="E142" s="195"/>
      <c r="F142" s="194"/>
      <c r="G142" s="194" t="str">
        <f t="shared" si="10"/>
        <v/>
      </c>
      <c r="H142" s="156"/>
      <c r="I142" s="160"/>
      <c r="J142" s="160"/>
      <c r="K142" s="160"/>
      <c r="L142" s="156"/>
      <c r="M142" s="156"/>
      <c r="N142" s="156"/>
    </row>
    <row r="143" spans="1:14" s="214" customFormat="1" x14ac:dyDescent="0.25">
      <c r="A143" s="160" t="s">
        <v>190</v>
      </c>
      <c r="B143" s="178" t="s">
        <v>152</v>
      </c>
      <c r="C143" s="185"/>
      <c r="D143" s="187"/>
      <c r="E143" s="178"/>
      <c r="F143" s="194"/>
      <c r="G143" s="194" t="str">
        <f t="shared" si="10"/>
        <v/>
      </c>
      <c r="H143" s="156"/>
      <c r="I143" s="160"/>
      <c r="J143" s="160"/>
      <c r="K143" s="160"/>
      <c r="L143" s="156"/>
      <c r="M143" s="156"/>
      <c r="N143" s="156"/>
    </row>
    <row r="144" spans="1:14" x14ac:dyDescent="0.25">
      <c r="A144" s="160" t="s">
        <v>191</v>
      </c>
      <c r="B144" s="178" t="s">
        <v>154</v>
      </c>
      <c r="C144" s="185"/>
      <c r="D144" s="187"/>
      <c r="E144" s="178"/>
      <c r="F144" s="194"/>
      <c r="G144" s="194" t="str">
        <f t="shared" si="10"/>
        <v/>
      </c>
      <c r="H144" s="156"/>
      <c r="L144" s="156"/>
      <c r="M144" s="156"/>
    </row>
    <row r="145" spans="1:14" x14ac:dyDescent="0.25">
      <c r="A145" s="160" t="s">
        <v>192</v>
      </c>
      <c r="B145" s="178" t="s">
        <v>156</v>
      </c>
      <c r="C145" s="185"/>
      <c r="D145" s="187"/>
      <c r="E145" s="178"/>
      <c r="F145" s="194"/>
      <c r="G145" s="194" t="str">
        <f t="shared" si="10"/>
        <v/>
      </c>
      <c r="H145" s="156"/>
      <c r="L145" s="156"/>
      <c r="M145" s="156"/>
      <c r="N145" s="158"/>
    </row>
    <row r="146" spans="1:14" x14ac:dyDescent="0.25">
      <c r="A146" s="160" t="s">
        <v>193</v>
      </c>
      <c r="B146" s="178" t="s">
        <v>158</v>
      </c>
      <c r="C146" s="185"/>
      <c r="D146" s="187"/>
      <c r="E146" s="178"/>
      <c r="F146" s="194"/>
      <c r="G146" s="194" t="str">
        <f t="shared" si="10"/>
        <v/>
      </c>
      <c r="H146" s="156"/>
      <c r="L146" s="156"/>
      <c r="M146" s="156"/>
      <c r="N146" s="158"/>
    </row>
    <row r="147" spans="1:14" x14ac:dyDescent="0.25">
      <c r="A147" s="160" t="s">
        <v>194</v>
      </c>
      <c r="B147" s="160" t="s">
        <v>160</v>
      </c>
      <c r="C147" s="185"/>
      <c r="D147" s="187"/>
      <c r="F147" s="194"/>
      <c r="G147" s="194" t="str">
        <f t="shared" si="10"/>
        <v/>
      </c>
      <c r="H147" s="156"/>
      <c r="L147" s="156"/>
      <c r="M147" s="156"/>
      <c r="N147" s="158"/>
    </row>
    <row r="148" spans="1:14" x14ac:dyDescent="0.25">
      <c r="A148" s="160" t="s">
        <v>195</v>
      </c>
      <c r="B148" s="178" t="s">
        <v>162</v>
      </c>
      <c r="C148" s="185"/>
      <c r="D148" s="187"/>
      <c r="E148" s="178"/>
      <c r="F148" s="194"/>
      <c r="G148" s="194" t="str">
        <f t="shared" si="10"/>
        <v/>
      </c>
      <c r="H148" s="156"/>
      <c r="L148" s="156"/>
      <c r="M148" s="156"/>
      <c r="N148" s="158"/>
    </row>
    <row r="149" spans="1:14" x14ac:dyDescent="0.25">
      <c r="A149" s="160" t="s">
        <v>196</v>
      </c>
      <c r="B149" s="178" t="s">
        <v>164</v>
      </c>
      <c r="C149" s="185"/>
      <c r="D149" s="187"/>
      <c r="E149" s="178"/>
      <c r="F149" s="194"/>
      <c r="G149" s="194" t="str">
        <f t="shared" si="10"/>
        <v/>
      </c>
      <c r="H149" s="156"/>
      <c r="L149" s="156"/>
      <c r="M149" s="156"/>
      <c r="N149" s="158"/>
    </row>
    <row r="150" spans="1:14" x14ac:dyDescent="0.25">
      <c r="A150" s="160" t="s">
        <v>197</v>
      </c>
      <c r="B150" s="178" t="s">
        <v>166</v>
      </c>
      <c r="C150" s="185"/>
      <c r="D150" s="187"/>
      <c r="E150" s="178"/>
      <c r="F150" s="194"/>
      <c r="G150" s="194" t="str">
        <f t="shared" si="10"/>
        <v/>
      </c>
      <c r="H150" s="156"/>
      <c r="L150" s="156"/>
      <c r="M150" s="156"/>
      <c r="N150" s="158"/>
    </row>
    <row r="151" spans="1:14" x14ac:dyDescent="0.25">
      <c r="A151" s="160" t="s">
        <v>198</v>
      </c>
      <c r="B151" s="206" t="s">
        <v>168</v>
      </c>
      <c r="C151" s="185"/>
      <c r="D151" s="187"/>
      <c r="E151" s="178"/>
      <c r="F151" s="194"/>
      <c r="G151" s="194" t="str">
        <f t="shared" si="10"/>
        <v/>
      </c>
      <c r="H151" s="156"/>
      <c r="L151" s="156"/>
      <c r="M151" s="156"/>
      <c r="N151" s="158"/>
    </row>
    <row r="152" spans="1:14" x14ac:dyDescent="0.25">
      <c r="A152" s="160" t="s">
        <v>199</v>
      </c>
      <c r="B152" s="178" t="s">
        <v>170</v>
      </c>
      <c r="C152" s="185"/>
      <c r="D152" s="187"/>
      <c r="E152" s="178"/>
      <c r="F152" s="194"/>
      <c r="G152" s="194" t="str">
        <f t="shared" si="10"/>
        <v/>
      </c>
      <c r="H152" s="156"/>
      <c r="L152" s="156"/>
      <c r="M152" s="156"/>
      <c r="N152" s="158"/>
    </row>
    <row r="153" spans="1:14" x14ac:dyDescent="0.25">
      <c r="A153" s="160" t="s">
        <v>200</v>
      </c>
      <c r="B153" s="178" t="s">
        <v>172</v>
      </c>
      <c r="C153" s="185"/>
      <c r="D153" s="187"/>
      <c r="E153" s="178"/>
      <c r="F153" s="194"/>
      <c r="G153" s="194" t="str">
        <f t="shared" si="10"/>
        <v/>
      </c>
      <c r="H153" s="156"/>
      <c r="L153" s="156"/>
      <c r="M153" s="156"/>
      <c r="N153" s="158"/>
    </row>
    <row r="154" spans="1:14" x14ac:dyDescent="0.25">
      <c r="A154" s="160" t="s">
        <v>201</v>
      </c>
      <c r="B154" s="178" t="s">
        <v>174</v>
      </c>
      <c r="C154" s="185"/>
      <c r="D154" s="187"/>
      <c r="E154" s="178"/>
      <c r="F154" s="194"/>
      <c r="G154" s="194" t="str">
        <f t="shared" si="10"/>
        <v/>
      </c>
      <c r="H154" s="156"/>
      <c r="L154" s="156"/>
      <c r="M154" s="156"/>
      <c r="N154" s="158"/>
    </row>
    <row r="155" spans="1:14" x14ac:dyDescent="0.25">
      <c r="A155" s="160" t="s">
        <v>202</v>
      </c>
      <c r="B155" s="178" t="s">
        <v>70</v>
      </c>
      <c r="C155" s="185"/>
      <c r="D155" s="187"/>
      <c r="E155" s="178"/>
      <c r="F155" s="194"/>
      <c r="G155" s="194" t="str">
        <f t="shared" si="10"/>
        <v/>
      </c>
      <c r="H155" s="156"/>
      <c r="L155" s="156"/>
      <c r="M155" s="156"/>
      <c r="N155" s="158"/>
    </row>
    <row r="156" spans="1:14" x14ac:dyDescent="0.25">
      <c r="A156" s="160" t="s">
        <v>203</v>
      </c>
      <c r="B156" s="207" t="s">
        <v>72</v>
      </c>
      <c r="C156" s="187">
        <f>SUM(C138:C155)</f>
        <v>11500</v>
      </c>
      <c r="D156" s="187">
        <f>SUM(D138:D155)</f>
        <v>0</v>
      </c>
      <c r="E156" s="178"/>
      <c r="F156" s="189">
        <f>SUM(F138:F155)</f>
        <v>1</v>
      </c>
      <c r="G156" s="189">
        <f>SUM(G138:G155)</f>
        <v>0</v>
      </c>
      <c r="H156" s="156"/>
      <c r="L156" s="156"/>
      <c r="M156" s="156"/>
      <c r="N156" s="158"/>
    </row>
    <row r="157" spans="1:14" x14ac:dyDescent="0.25">
      <c r="A157" s="160" t="s">
        <v>204</v>
      </c>
      <c r="B157" s="199" t="s">
        <v>178</v>
      </c>
      <c r="C157" s="187"/>
      <c r="D157" s="187"/>
      <c r="E157" s="178"/>
      <c r="F157" s="194" t="str">
        <f t="shared" ref="F157:F162" si="11">IF($C$156=0,"",IF(C157="[for completion]","",IF(C157="","",C157/$C$156)))</f>
        <v/>
      </c>
      <c r="G157" s="194" t="str">
        <f t="shared" ref="G157:G162" si="12">IF($D$156=0,"",IF(D157="[for completion]","",IF(D157="","",D157/$D$156)))</f>
        <v/>
      </c>
      <c r="H157" s="156"/>
      <c r="L157" s="156"/>
      <c r="M157" s="156"/>
      <c r="N157" s="158"/>
    </row>
    <row r="158" spans="1:14" x14ac:dyDescent="0.25">
      <c r="A158" s="160" t="s">
        <v>205</v>
      </c>
      <c r="B158" s="199" t="s">
        <v>178</v>
      </c>
      <c r="C158" s="187"/>
      <c r="D158" s="187"/>
      <c r="E158" s="178"/>
      <c r="F158" s="194" t="str">
        <f t="shared" si="11"/>
        <v/>
      </c>
      <c r="G158" s="194" t="str">
        <f t="shared" si="12"/>
        <v/>
      </c>
      <c r="H158" s="156"/>
      <c r="L158" s="156"/>
      <c r="M158" s="156"/>
      <c r="N158" s="158"/>
    </row>
    <row r="159" spans="1:14" x14ac:dyDescent="0.25">
      <c r="A159" s="160" t="s">
        <v>206</v>
      </c>
      <c r="B159" s="199" t="s">
        <v>178</v>
      </c>
      <c r="C159" s="187"/>
      <c r="D159" s="187"/>
      <c r="E159" s="178"/>
      <c r="F159" s="194" t="str">
        <f t="shared" si="11"/>
        <v/>
      </c>
      <c r="G159" s="194" t="str">
        <f t="shared" si="12"/>
        <v/>
      </c>
      <c r="H159" s="156"/>
      <c r="L159" s="156"/>
      <c r="M159" s="156"/>
      <c r="N159" s="158"/>
    </row>
    <row r="160" spans="1:14" x14ac:dyDescent="0.25">
      <c r="A160" s="160" t="s">
        <v>207</v>
      </c>
      <c r="B160" s="199" t="s">
        <v>178</v>
      </c>
      <c r="C160" s="187"/>
      <c r="D160" s="187"/>
      <c r="E160" s="178"/>
      <c r="F160" s="194" t="str">
        <f t="shared" si="11"/>
        <v/>
      </c>
      <c r="G160" s="194" t="str">
        <f t="shared" si="12"/>
        <v/>
      </c>
      <c r="H160" s="156"/>
      <c r="L160" s="156"/>
      <c r="M160" s="156"/>
      <c r="N160" s="158"/>
    </row>
    <row r="161" spans="1:14" x14ac:dyDescent="0.25">
      <c r="A161" s="160" t="s">
        <v>208</v>
      </c>
      <c r="B161" s="199" t="s">
        <v>178</v>
      </c>
      <c r="C161" s="187"/>
      <c r="D161" s="187"/>
      <c r="E161" s="178"/>
      <c r="F161" s="194" t="str">
        <f t="shared" si="11"/>
        <v/>
      </c>
      <c r="G161" s="194" t="str">
        <f t="shared" si="12"/>
        <v/>
      </c>
      <c r="H161" s="156"/>
      <c r="L161" s="156"/>
      <c r="M161" s="156"/>
      <c r="N161" s="158"/>
    </row>
    <row r="162" spans="1:14" x14ac:dyDescent="0.25">
      <c r="A162" s="160" t="s">
        <v>209</v>
      </c>
      <c r="B162" s="199" t="s">
        <v>178</v>
      </c>
      <c r="C162" s="187"/>
      <c r="D162" s="187"/>
      <c r="E162" s="178"/>
      <c r="F162" s="194" t="str">
        <f t="shared" si="11"/>
        <v/>
      </c>
      <c r="G162" s="194" t="str">
        <f t="shared" si="12"/>
        <v/>
      </c>
      <c r="H162" s="156"/>
      <c r="L162" s="156"/>
      <c r="M162" s="156"/>
      <c r="N162" s="158"/>
    </row>
    <row r="163" spans="1:14" ht="15" customHeight="1" x14ac:dyDescent="0.25">
      <c r="A163" s="181"/>
      <c r="B163" s="182" t="s">
        <v>210</v>
      </c>
      <c r="C163" s="202" t="s">
        <v>138</v>
      </c>
      <c r="D163" s="202" t="s">
        <v>139</v>
      </c>
      <c r="E163" s="183"/>
      <c r="F163" s="202" t="s">
        <v>140</v>
      </c>
      <c r="G163" s="202" t="s">
        <v>141</v>
      </c>
      <c r="H163" s="156"/>
      <c r="L163" s="156"/>
      <c r="M163" s="156"/>
      <c r="N163" s="158"/>
    </row>
    <row r="164" spans="1:14" x14ac:dyDescent="0.25">
      <c r="A164" s="160" t="s">
        <v>211</v>
      </c>
      <c r="B164" s="156" t="s">
        <v>212</v>
      </c>
      <c r="C164" s="185">
        <v>11500</v>
      </c>
      <c r="D164" s="187">
        <v>0</v>
      </c>
      <c r="E164" s="215"/>
      <c r="F164" s="194">
        <f>IF($C$167=0,"",IF(C164="[for completion]","",IF(C164="","",C164/$C$167)))</f>
        <v>1</v>
      </c>
      <c r="G164" s="194" t="str">
        <f>IF($D$167=0,"",IF(D164="[for completion]","",IF(D164="","",D164/$D$167)))</f>
        <v/>
      </c>
      <c r="H164" s="156"/>
      <c r="L164" s="156"/>
      <c r="M164" s="156"/>
      <c r="N164" s="158"/>
    </row>
    <row r="165" spans="1:14" x14ac:dyDescent="0.25">
      <c r="A165" s="160" t="s">
        <v>213</v>
      </c>
      <c r="B165" s="156" t="s">
        <v>214</v>
      </c>
      <c r="C165" s="185">
        <v>0</v>
      </c>
      <c r="D165" s="187">
        <v>0</v>
      </c>
      <c r="E165" s="215"/>
      <c r="F165" s="194">
        <f>IF($C$167=0,"",IF(C165="[for completion]","",IF(C165="","",C165/$C$167)))</f>
        <v>0</v>
      </c>
      <c r="G165" s="194" t="str">
        <f>IF($D$167=0,"",IF(D165="[for completion]","",IF(D165="","",D165/$D$167)))</f>
        <v/>
      </c>
      <c r="H165" s="156"/>
      <c r="L165" s="156"/>
      <c r="M165" s="156"/>
      <c r="N165" s="158"/>
    </row>
    <row r="166" spans="1:14" x14ac:dyDescent="0.25">
      <c r="A166" s="160" t="s">
        <v>215</v>
      </c>
      <c r="B166" s="156" t="s">
        <v>70</v>
      </c>
      <c r="C166" s="185">
        <v>0</v>
      </c>
      <c r="D166" s="187">
        <v>0</v>
      </c>
      <c r="E166" s="215"/>
      <c r="F166" s="194">
        <f>IF($C$167=0,"",IF(C166="[for completion]","",IF(C166="","",C166/$C$167)))</f>
        <v>0</v>
      </c>
      <c r="G166" s="194" t="str">
        <f>IF($D$167=0,"",IF(D166="[for completion]","",IF(D166="","",D166/$D$167)))</f>
        <v/>
      </c>
      <c r="H166" s="156"/>
      <c r="L166" s="156"/>
      <c r="M166" s="156"/>
      <c r="N166" s="158"/>
    </row>
    <row r="167" spans="1:14" x14ac:dyDescent="0.25">
      <c r="A167" s="160" t="s">
        <v>216</v>
      </c>
      <c r="B167" s="216" t="s">
        <v>72</v>
      </c>
      <c r="C167" s="217">
        <f>SUM(C164:C166)</f>
        <v>11500</v>
      </c>
      <c r="D167" s="217">
        <f>SUM(D164:D166)</f>
        <v>0</v>
      </c>
      <c r="E167" s="215"/>
      <c r="F167" s="218">
        <f>SUM(F164:F166)</f>
        <v>1</v>
      </c>
      <c r="G167" s="218">
        <f>SUM(G164:G166)</f>
        <v>0</v>
      </c>
      <c r="H167" s="156"/>
      <c r="L167" s="156"/>
      <c r="M167" s="156"/>
      <c r="N167" s="158"/>
    </row>
    <row r="168" spans="1:14" x14ac:dyDescent="0.25">
      <c r="A168" s="160" t="s">
        <v>217</v>
      </c>
      <c r="B168" s="216"/>
      <c r="C168" s="217"/>
      <c r="D168" s="217"/>
      <c r="E168" s="215"/>
      <c r="F168" s="215"/>
      <c r="G168" s="206"/>
      <c r="H168" s="156"/>
      <c r="L168" s="156"/>
      <c r="M168" s="156"/>
      <c r="N168" s="158"/>
    </row>
    <row r="169" spans="1:14" x14ac:dyDescent="0.25">
      <c r="A169" s="160" t="s">
        <v>218</v>
      </c>
      <c r="B169" s="216"/>
      <c r="C169" s="217"/>
      <c r="D169" s="217"/>
      <c r="E169" s="215"/>
      <c r="F169" s="215"/>
      <c r="G169" s="206"/>
      <c r="H169" s="156"/>
      <c r="L169" s="156"/>
      <c r="M169" s="156"/>
      <c r="N169" s="158"/>
    </row>
    <row r="170" spans="1:14" x14ac:dyDescent="0.25">
      <c r="A170" s="160" t="s">
        <v>219</v>
      </c>
      <c r="B170" s="216"/>
      <c r="C170" s="217"/>
      <c r="D170" s="217"/>
      <c r="E170" s="215"/>
      <c r="F170" s="215"/>
      <c r="G170" s="206"/>
      <c r="H170" s="156"/>
      <c r="L170" s="156"/>
      <c r="M170" s="156"/>
      <c r="N170" s="158"/>
    </row>
    <row r="171" spans="1:14" x14ac:dyDescent="0.25">
      <c r="A171" s="160" t="s">
        <v>220</v>
      </c>
      <c r="B171" s="216"/>
      <c r="C171" s="217"/>
      <c r="D171" s="217"/>
      <c r="E171" s="215"/>
      <c r="F171" s="215"/>
      <c r="G171" s="206"/>
      <c r="H171" s="156"/>
      <c r="L171" s="156"/>
      <c r="M171" s="156"/>
      <c r="N171" s="158"/>
    </row>
    <row r="172" spans="1:14" x14ac:dyDescent="0.25">
      <c r="A172" s="160" t="s">
        <v>221</v>
      </c>
      <c r="B172" s="216"/>
      <c r="C172" s="217"/>
      <c r="D172" s="217"/>
      <c r="E172" s="215"/>
      <c r="F172" s="215"/>
      <c r="G172" s="206"/>
      <c r="H172" s="156"/>
      <c r="L172" s="156"/>
      <c r="M172" s="156"/>
      <c r="N172" s="158"/>
    </row>
    <row r="173" spans="1:14" ht="15" customHeight="1" x14ac:dyDescent="0.25">
      <c r="A173" s="181"/>
      <c r="B173" s="182" t="s">
        <v>222</v>
      </c>
      <c r="C173" s="181" t="s">
        <v>59</v>
      </c>
      <c r="D173" s="181"/>
      <c r="E173" s="183"/>
      <c r="F173" s="184" t="s">
        <v>223</v>
      </c>
      <c r="G173" s="184"/>
      <c r="H173" s="156"/>
      <c r="L173" s="156"/>
      <c r="M173" s="156"/>
      <c r="N173" s="158"/>
    </row>
    <row r="174" spans="1:14" ht="15" customHeight="1" x14ac:dyDescent="0.25">
      <c r="A174" s="160" t="s">
        <v>224</v>
      </c>
      <c r="B174" s="178" t="s">
        <v>225</v>
      </c>
      <c r="C174" s="185">
        <v>0</v>
      </c>
      <c r="D174" s="174"/>
      <c r="E174" s="166"/>
      <c r="F174" s="194">
        <f>IF($C$179=0,"",IF(C174="[for completion]","",C174/$C$179))</f>
        <v>0</v>
      </c>
      <c r="G174" s="195"/>
      <c r="H174" s="156"/>
      <c r="L174" s="156"/>
      <c r="M174" s="156"/>
      <c r="N174" s="158"/>
    </row>
    <row r="175" spans="1:14" ht="30.75" customHeight="1" x14ac:dyDescent="0.25">
      <c r="A175" s="160" t="s">
        <v>226</v>
      </c>
      <c r="B175" s="178" t="s">
        <v>227</v>
      </c>
      <c r="C175" s="185">
        <v>91.5</v>
      </c>
      <c r="E175" s="201"/>
      <c r="F175" s="194">
        <f>IF($C$179=0,"",IF(C175="[for completion]","",C175/$C$179))</f>
        <v>0.12785402466007859</v>
      </c>
      <c r="G175" s="195"/>
      <c r="H175" s="156"/>
      <c r="L175" s="156"/>
      <c r="M175" s="156"/>
      <c r="N175" s="158"/>
    </row>
    <row r="176" spans="1:14" x14ac:dyDescent="0.25">
      <c r="A176" s="160" t="s">
        <v>228</v>
      </c>
      <c r="B176" s="178" t="s">
        <v>229</v>
      </c>
      <c r="C176" s="185">
        <v>0</v>
      </c>
      <c r="E176" s="201"/>
      <c r="F176" s="194">
        <f>IF($C$179=0,"",IF(C176="[for completion]","",C176/$C$179))</f>
        <v>0</v>
      </c>
      <c r="G176" s="195"/>
      <c r="H176" s="156"/>
      <c r="L176" s="156"/>
      <c r="M176" s="156"/>
      <c r="N176" s="158"/>
    </row>
    <row r="177" spans="1:14" x14ac:dyDescent="0.25">
      <c r="A177" s="160" t="s">
        <v>230</v>
      </c>
      <c r="B177" s="178" t="s">
        <v>231</v>
      </c>
      <c r="C177" s="185">
        <v>624.15991170999996</v>
      </c>
      <c r="E177" s="201"/>
      <c r="F177" s="194">
        <f>IF($C$179=0,"",IF(C177="[for completion]","",C177/$C$179))</f>
        <v>0.87214597533992144</v>
      </c>
      <c r="G177" s="195"/>
      <c r="H177" s="156"/>
      <c r="L177" s="156"/>
      <c r="M177" s="156"/>
      <c r="N177" s="158"/>
    </row>
    <row r="178" spans="1:14" x14ac:dyDescent="0.25">
      <c r="A178" s="160" t="s">
        <v>232</v>
      </c>
      <c r="B178" s="178" t="s">
        <v>70</v>
      </c>
      <c r="C178" s="185">
        <v>0</v>
      </c>
      <c r="E178" s="201"/>
      <c r="F178" s="194">
        <f t="shared" ref="F178:F187" si="13">IF($C$179=0,"",IF(C178="[for completion]","",C178/$C$179))</f>
        <v>0</v>
      </c>
      <c r="G178" s="195"/>
      <c r="H178" s="156"/>
      <c r="L178" s="156"/>
      <c r="M178" s="156"/>
      <c r="N178" s="158"/>
    </row>
    <row r="179" spans="1:14" x14ac:dyDescent="0.25">
      <c r="A179" s="160" t="s">
        <v>233</v>
      </c>
      <c r="B179" s="207" t="s">
        <v>72</v>
      </c>
      <c r="C179" s="197">
        <f>SUM(C174:C178)</f>
        <v>715.65991170999996</v>
      </c>
      <c r="E179" s="201"/>
      <c r="F179" s="198">
        <f>SUM(F174:F178)</f>
        <v>1</v>
      </c>
      <c r="G179" s="195"/>
      <c r="H179" s="156"/>
      <c r="L179" s="156"/>
      <c r="M179" s="156"/>
      <c r="N179" s="158"/>
    </row>
    <row r="180" spans="1:14" x14ac:dyDescent="0.25">
      <c r="A180" s="160" t="s">
        <v>234</v>
      </c>
      <c r="B180" s="219" t="s">
        <v>235</v>
      </c>
      <c r="C180" s="187"/>
      <c r="E180" s="201"/>
      <c r="F180" s="194">
        <f t="shared" si="13"/>
        <v>0</v>
      </c>
      <c r="G180" s="195"/>
      <c r="H180" s="156"/>
      <c r="L180" s="156"/>
      <c r="M180" s="156"/>
      <c r="N180" s="158"/>
    </row>
    <row r="181" spans="1:14" s="219" customFormat="1" ht="28.8" x14ac:dyDescent="0.25">
      <c r="A181" s="160" t="s">
        <v>236</v>
      </c>
      <c r="B181" s="219" t="s">
        <v>237</v>
      </c>
      <c r="C181" s="220"/>
      <c r="F181" s="194">
        <f t="shared" si="13"/>
        <v>0</v>
      </c>
    </row>
    <row r="182" spans="1:14" ht="28.8" x14ac:dyDescent="0.25">
      <c r="A182" s="160" t="s">
        <v>238</v>
      </c>
      <c r="B182" s="219" t="s">
        <v>239</v>
      </c>
      <c r="C182" s="187"/>
      <c r="E182" s="201"/>
      <c r="F182" s="194">
        <f t="shared" si="13"/>
        <v>0</v>
      </c>
      <c r="G182" s="195"/>
      <c r="H182" s="156"/>
      <c r="L182" s="156"/>
      <c r="M182" s="156"/>
      <c r="N182" s="158"/>
    </row>
    <row r="183" spans="1:14" x14ac:dyDescent="0.25">
      <c r="A183" s="160" t="s">
        <v>240</v>
      </c>
      <c r="B183" s="219" t="s">
        <v>241</v>
      </c>
      <c r="C183" s="187"/>
      <c r="E183" s="201"/>
      <c r="F183" s="194">
        <f t="shared" si="13"/>
        <v>0</v>
      </c>
      <c r="G183" s="195"/>
      <c r="H183" s="156"/>
      <c r="L183" s="156"/>
      <c r="M183" s="156"/>
      <c r="N183" s="158"/>
    </row>
    <row r="184" spans="1:14" s="219" customFormat="1" x14ac:dyDescent="0.25">
      <c r="A184" s="160" t="s">
        <v>242</v>
      </c>
      <c r="B184" s="219" t="s">
        <v>243</v>
      </c>
      <c r="C184" s="220"/>
      <c r="F184" s="194">
        <f t="shared" si="13"/>
        <v>0</v>
      </c>
    </row>
    <row r="185" spans="1:14" x14ac:dyDescent="0.25">
      <c r="A185" s="160" t="s">
        <v>244</v>
      </c>
      <c r="B185" s="219" t="s">
        <v>245</v>
      </c>
      <c r="C185" s="187"/>
      <c r="E185" s="201"/>
      <c r="F185" s="194">
        <f t="shared" si="13"/>
        <v>0</v>
      </c>
      <c r="G185" s="195"/>
      <c r="H185" s="156"/>
      <c r="L185" s="156"/>
      <c r="M185" s="156"/>
      <c r="N185" s="158"/>
    </row>
    <row r="186" spans="1:14" x14ac:dyDescent="0.25">
      <c r="A186" s="160" t="s">
        <v>246</v>
      </c>
      <c r="B186" s="219" t="s">
        <v>247</v>
      </c>
      <c r="C186" s="187"/>
      <c r="E186" s="201"/>
      <c r="F186" s="194">
        <f t="shared" si="13"/>
        <v>0</v>
      </c>
      <c r="G186" s="195"/>
      <c r="H186" s="156"/>
      <c r="L186" s="156"/>
      <c r="M186" s="156"/>
      <c r="N186" s="158"/>
    </row>
    <row r="187" spans="1:14" x14ac:dyDescent="0.25">
      <c r="A187" s="160" t="s">
        <v>248</v>
      </c>
      <c r="B187" s="219" t="s">
        <v>249</v>
      </c>
      <c r="C187" s="187"/>
      <c r="E187" s="201"/>
      <c r="F187" s="194">
        <f t="shared" si="13"/>
        <v>0</v>
      </c>
      <c r="G187" s="195"/>
      <c r="H187" s="156"/>
      <c r="L187" s="156"/>
      <c r="M187" s="156"/>
      <c r="N187" s="158"/>
    </row>
    <row r="188" spans="1:14" x14ac:dyDescent="0.25">
      <c r="A188" s="160" t="s">
        <v>250</v>
      </c>
      <c r="B188" s="219"/>
      <c r="E188" s="201"/>
      <c r="F188" s="195"/>
      <c r="G188" s="195"/>
      <c r="H188" s="156"/>
      <c r="L188" s="156"/>
      <c r="M188" s="156"/>
      <c r="N188" s="158"/>
    </row>
    <row r="189" spans="1:14" x14ac:dyDescent="0.25">
      <c r="A189" s="160" t="s">
        <v>251</v>
      </c>
      <c r="B189" s="219"/>
      <c r="E189" s="201"/>
      <c r="F189" s="195"/>
      <c r="G189" s="195"/>
      <c r="H189" s="156"/>
      <c r="L189" s="156"/>
      <c r="M189" s="156"/>
      <c r="N189" s="158"/>
    </row>
    <row r="190" spans="1:14" x14ac:dyDescent="0.25">
      <c r="A190" s="160" t="s">
        <v>252</v>
      </c>
      <c r="B190" s="219"/>
      <c r="E190" s="201"/>
      <c r="F190" s="195"/>
      <c r="G190" s="195"/>
      <c r="H190" s="156"/>
      <c r="L190" s="156"/>
      <c r="M190" s="156"/>
      <c r="N190" s="158"/>
    </row>
    <row r="191" spans="1:14" x14ac:dyDescent="0.25">
      <c r="A191" s="160" t="s">
        <v>253</v>
      </c>
      <c r="B191" s="199"/>
      <c r="E191" s="201"/>
      <c r="F191" s="195"/>
      <c r="G191" s="195"/>
      <c r="H191" s="156"/>
      <c r="L191" s="156"/>
      <c r="M191" s="156"/>
      <c r="N191" s="158"/>
    </row>
    <row r="192" spans="1:14" ht="15" customHeight="1" x14ac:dyDescent="0.25">
      <c r="A192" s="181"/>
      <c r="B192" s="182" t="s">
        <v>254</v>
      </c>
      <c r="C192" s="181" t="s">
        <v>59</v>
      </c>
      <c r="D192" s="181"/>
      <c r="E192" s="183"/>
      <c r="F192" s="184" t="s">
        <v>223</v>
      </c>
      <c r="G192" s="184"/>
      <c r="H192" s="156"/>
      <c r="L192" s="156"/>
      <c r="M192" s="156"/>
      <c r="N192" s="158"/>
    </row>
    <row r="193" spans="1:14" x14ac:dyDescent="0.25">
      <c r="A193" s="160" t="s">
        <v>255</v>
      </c>
      <c r="B193" s="178" t="s">
        <v>256</v>
      </c>
      <c r="C193" s="185">
        <v>91.5</v>
      </c>
      <c r="E193" s="193"/>
      <c r="F193" s="194">
        <f t="shared" ref="F193:F206" si="14">IF($C$208=0,"",IF(C193="[for completion]","",C193/$C$208))</f>
        <v>1</v>
      </c>
      <c r="G193" s="195"/>
      <c r="H193" s="156"/>
      <c r="L193" s="156"/>
      <c r="M193" s="156"/>
      <c r="N193" s="158"/>
    </row>
    <row r="194" spans="1:14" x14ac:dyDescent="0.25">
      <c r="A194" s="160" t="s">
        <v>257</v>
      </c>
      <c r="B194" s="178" t="s">
        <v>258</v>
      </c>
      <c r="C194" s="185">
        <v>0</v>
      </c>
      <c r="E194" s="201"/>
      <c r="F194" s="194">
        <f t="shared" si="14"/>
        <v>0</v>
      </c>
      <c r="G194" s="201"/>
      <c r="H194" s="156"/>
      <c r="L194" s="156"/>
      <c r="M194" s="156"/>
      <c r="N194" s="158"/>
    </row>
    <row r="195" spans="1:14" x14ac:dyDescent="0.25">
      <c r="A195" s="160" t="s">
        <v>259</v>
      </c>
      <c r="B195" s="178" t="s">
        <v>260</v>
      </c>
      <c r="C195" s="185">
        <v>0</v>
      </c>
      <c r="E195" s="201"/>
      <c r="F195" s="194">
        <f t="shared" si="14"/>
        <v>0</v>
      </c>
      <c r="G195" s="201"/>
      <c r="H195" s="156"/>
      <c r="L195" s="156"/>
      <c r="M195" s="156"/>
      <c r="N195" s="158"/>
    </row>
    <row r="196" spans="1:14" x14ac:dyDescent="0.25">
      <c r="A196" s="160" t="s">
        <v>261</v>
      </c>
      <c r="B196" s="178" t="s">
        <v>262</v>
      </c>
      <c r="C196" s="185">
        <v>0</v>
      </c>
      <c r="E196" s="201"/>
      <c r="F196" s="194">
        <f t="shared" si="14"/>
        <v>0</v>
      </c>
      <c r="G196" s="201"/>
      <c r="H196" s="156"/>
      <c r="L196" s="156"/>
      <c r="M196" s="156"/>
      <c r="N196" s="158"/>
    </row>
    <row r="197" spans="1:14" x14ac:dyDescent="0.25">
      <c r="A197" s="160" t="s">
        <v>263</v>
      </c>
      <c r="B197" s="178" t="s">
        <v>264</v>
      </c>
      <c r="C197" s="185">
        <v>0</v>
      </c>
      <c r="E197" s="201"/>
      <c r="F197" s="194">
        <f t="shared" si="14"/>
        <v>0</v>
      </c>
      <c r="G197" s="201"/>
      <c r="H197" s="156"/>
      <c r="L197" s="156"/>
      <c r="M197" s="156"/>
      <c r="N197" s="158"/>
    </row>
    <row r="198" spans="1:14" x14ac:dyDescent="0.25">
      <c r="A198" s="160" t="s">
        <v>265</v>
      </c>
      <c r="B198" s="178" t="s">
        <v>266</v>
      </c>
      <c r="C198" s="185">
        <v>0</v>
      </c>
      <c r="E198" s="201"/>
      <c r="F198" s="194">
        <f t="shared" si="14"/>
        <v>0</v>
      </c>
      <c r="G198" s="201"/>
      <c r="H198" s="156"/>
      <c r="L198" s="156"/>
      <c r="M198" s="156"/>
      <c r="N198" s="158"/>
    </row>
    <row r="199" spans="1:14" x14ac:dyDescent="0.25">
      <c r="A199" s="160" t="s">
        <v>267</v>
      </c>
      <c r="B199" s="178" t="s">
        <v>268</v>
      </c>
      <c r="C199" s="185">
        <v>0</v>
      </c>
      <c r="E199" s="201"/>
      <c r="F199" s="194">
        <f t="shared" si="14"/>
        <v>0</v>
      </c>
      <c r="G199" s="201"/>
      <c r="H199" s="156"/>
      <c r="L199" s="156"/>
      <c r="M199" s="156"/>
      <c r="N199" s="158"/>
    </row>
    <row r="200" spans="1:14" x14ac:dyDescent="0.25">
      <c r="A200" s="160" t="s">
        <v>269</v>
      </c>
      <c r="B200" s="178" t="s">
        <v>270</v>
      </c>
      <c r="C200" s="185">
        <v>0</v>
      </c>
      <c r="E200" s="201"/>
      <c r="F200" s="194">
        <f t="shared" si="14"/>
        <v>0</v>
      </c>
      <c r="G200" s="201"/>
      <c r="H200" s="156"/>
      <c r="L200" s="156"/>
      <c r="M200" s="156"/>
      <c r="N200" s="158"/>
    </row>
    <row r="201" spans="1:14" x14ac:dyDescent="0.25">
      <c r="A201" s="160" t="s">
        <v>271</v>
      </c>
      <c r="B201" s="178" t="s">
        <v>272</v>
      </c>
      <c r="C201" s="185">
        <v>0</v>
      </c>
      <c r="E201" s="201"/>
      <c r="F201" s="194">
        <f t="shared" si="14"/>
        <v>0</v>
      </c>
      <c r="G201" s="201"/>
      <c r="H201" s="156"/>
      <c r="L201" s="156"/>
      <c r="M201" s="156"/>
      <c r="N201" s="158"/>
    </row>
    <row r="202" spans="1:14" x14ac:dyDescent="0.25">
      <c r="A202" s="160" t="s">
        <v>273</v>
      </c>
      <c r="B202" s="178" t="s">
        <v>274</v>
      </c>
      <c r="C202" s="185">
        <v>0</v>
      </c>
      <c r="E202" s="201"/>
      <c r="F202" s="194">
        <f t="shared" si="14"/>
        <v>0</v>
      </c>
      <c r="G202" s="201"/>
      <c r="H202" s="156"/>
      <c r="L202" s="156"/>
      <c r="M202" s="156"/>
      <c r="N202" s="158"/>
    </row>
    <row r="203" spans="1:14" x14ac:dyDescent="0.25">
      <c r="A203" s="160" t="s">
        <v>275</v>
      </c>
      <c r="B203" s="178" t="s">
        <v>276</v>
      </c>
      <c r="C203" s="185">
        <v>0</v>
      </c>
      <c r="E203" s="201"/>
      <c r="F203" s="194">
        <f t="shared" si="14"/>
        <v>0</v>
      </c>
      <c r="G203" s="201"/>
      <c r="H203" s="156"/>
      <c r="L203" s="156"/>
      <c r="M203" s="156"/>
      <c r="N203" s="158"/>
    </row>
    <row r="204" spans="1:14" x14ac:dyDescent="0.25">
      <c r="A204" s="160" t="s">
        <v>277</v>
      </c>
      <c r="B204" s="178" t="s">
        <v>278</v>
      </c>
      <c r="C204" s="185">
        <v>0</v>
      </c>
      <c r="E204" s="201"/>
      <c r="F204" s="194">
        <f t="shared" si="14"/>
        <v>0</v>
      </c>
      <c r="G204" s="201"/>
      <c r="H204" s="156"/>
      <c r="L204" s="156"/>
      <c r="M204" s="156"/>
      <c r="N204" s="158"/>
    </row>
    <row r="205" spans="1:14" x14ac:dyDescent="0.25">
      <c r="A205" s="160" t="s">
        <v>279</v>
      </c>
      <c r="B205" s="178" t="s">
        <v>280</v>
      </c>
      <c r="C205" s="185">
        <v>0</v>
      </c>
      <c r="E205" s="201"/>
      <c r="F205" s="194">
        <f t="shared" si="14"/>
        <v>0</v>
      </c>
      <c r="G205" s="201"/>
      <c r="H205" s="156"/>
      <c r="L205" s="156"/>
      <c r="M205" s="156"/>
      <c r="N205" s="158"/>
    </row>
    <row r="206" spans="1:14" x14ac:dyDescent="0.25">
      <c r="A206" s="160" t="s">
        <v>281</v>
      </c>
      <c r="B206" s="178" t="s">
        <v>70</v>
      </c>
      <c r="C206" s="185">
        <v>0</v>
      </c>
      <c r="E206" s="201"/>
      <c r="F206" s="194">
        <f t="shared" si="14"/>
        <v>0</v>
      </c>
      <c r="G206" s="201"/>
      <c r="H206" s="156"/>
      <c r="L206" s="156"/>
      <c r="M206" s="156"/>
      <c r="N206" s="158"/>
    </row>
    <row r="207" spans="1:14" x14ac:dyDescent="0.25">
      <c r="A207" s="160" t="s">
        <v>282</v>
      </c>
      <c r="B207" s="196" t="s">
        <v>283</v>
      </c>
      <c r="C207" s="185">
        <v>91.5</v>
      </c>
      <c r="E207" s="201"/>
      <c r="F207" s="194"/>
      <c r="G207" s="201"/>
      <c r="H207" s="156"/>
      <c r="L207" s="156"/>
      <c r="M207" s="156"/>
      <c r="N207" s="158"/>
    </row>
    <row r="208" spans="1:14" x14ac:dyDescent="0.25">
      <c r="A208" s="160" t="s">
        <v>284</v>
      </c>
      <c r="B208" s="207" t="s">
        <v>72</v>
      </c>
      <c r="C208" s="197">
        <f>SUM(C193:C206)</f>
        <v>91.5</v>
      </c>
      <c r="D208" s="178"/>
      <c r="E208" s="201"/>
      <c r="F208" s="198">
        <f>SUM(F193:F206)</f>
        <v>1</v>
      </c>
      <c r="G208" s="201"/>
      <c r="H208" s="156"/>
      <c r="L208" s="156"/>
      <c r="M208" s="156"/>
      <c r="N208" s="158"/>
    </row>
    <row r="209" spans="1:14" x14ac:dyDescent="0.25">
      <c r="A209" s="160" t="s">
        <v>285</v>
      </c>
      <c r="B209" s="199" t="s">
        <v>178</v>
      </c>
      <c r="C209" s="187"/>
      <c r="E209" s="201"/>
      <c r="F209" s="194">
        <f>IF($C$208=0,"",IF(C209="[for completion]","",C209/$C$208))</f>
        <v>0</v>
      </c>
      <c r="G209" s="201"/>
      <c r="H209" s="156"/>
      <c r="L209" s="156"/>
      <c r="M209" s="156"/>
      <c r="N209" s="158"/>
    </row>
    <row r="210" spans="1:14" x14ac:dyDescent="0.25">
      <c r="A210" s="160" t="s">
        <v>1490</v>
      </c>
      <c r="B210" s="199" t="s">
        <v>178</v>
      </c>
      <c r="C210" s="187"/>
      <c r="E210" s="201"/>
      <c r="F210" s="194">
        <f t="shared" ref="F210:F215" si="15">IF($C$208=0,"",IF(C210="[for completion]","",C210/$C$208))</f>
        <v>0</v>
      </c>
      <c r="G210" s="201"/>
      <c r="H210" s="156"/>
      <c r="L210" s="156"/>
      <c r="M210" s="156"/>
      <c r="N210" s="158"/>
    </row>
    <row r="211" spans="1:14" x14ac:dyDescent="0.25">
      <c r="A211" s="160" t="s">
        <v>286</v>
      </c>
      <c r="B211" s="199" t="s">
        <v>178</v>
      </c>
      <c r="C211" s="187"/>
      <c r="E211" s="201"/>
      <c r="F211" s="194">
        <f t="shared" si="15"/>
        <v>0</v>
      </c>
      <c r="G211" s="201"/>
      <c r="H211" s="156"/>
      <c r="L211" s="156"/>
      <c r="M211" s="156"/>
      <c r="N211" s="158"/>
    </row>
    <row r="212" spans="1:14" x14ac:dyDescent="0.25">
      <c r="A212" s="160" t="s">
        <v>287</v>
      </c>
      <c r="B212" s="199" t="s">
        <v>178</v>
      </c>
      <c r="C212" s="187"/>
      <c r="E212" s="201"/>
      <c r="F212" s="194">
        <f t="shared" si="15"/>
        <v>0</v>
      </c>
      <c r="G212" s="201"/>
      <c r="H212" s="156"/>
      <c r="L212" s="156"/>
      <c r="M212" s="156"/>
      <c r="N212" s="158"/>
    </row>
    <row r="213" spans="1:14" x14ac:dyDescent="0.25">
      <c r="A213" s="160" t="s">
        <v>288</v>
      </c>
      <c r="B213" s="199" t="s">
        <v>178</v>
      </c>
      <c r="C213" s="187"/>
      <c r="E213" s="201"/>
      <c r="F213" s="194">
        <f t="shared" si="15"/>
        <v>0</v>
      </c>
      <c r="G213" s="201"/>
      <c r="H213" s="156"/>
      <c r="L213" s="156"/>
      <c r="M213" s="156"/>
      <c r="N213" s="158"/>
    </row>
    <row r="214" spans="1:14" x14ac:dyDescent="0.25">
      <c r="A214" s="160" t="s">
        <v>289</v>
      </c>
      <c r="B214" s="199" t="s">
        <v>178</v>
      </c>
      <c r="C214" s="187"/>
      <c r="E214" s="201"/>
      <c r="F214" s="194">
        <f t="shared" si="15"/>
        <v>0</v>
      </c>
      <c r="G214" s="201"/>
      <c r="H214" s="156"/>
      <c r="L214" s="156"/>
      <c r="M214" s="156"/>
      <c r="N214" s="158"/>
    </row>
    <row r="215" spans="1:14" x14ac:dyDescent="0.25">
      <c r="A215" s="160" t="s">
        <v>290</v>
      </c>
      <c r="B215" s="199" t="s">
        <v>178</v>
      </c>
      <c r="C215" s="187"/>
      <c r="E215" s="201"/>
      <c r="F215" s="194">
        <f t="shared" si="15"/>
        <v>0</v>
      </c>
      <c r="G215" s="201"/>
      <c r="H215" s="156"/>
      <c r="L215" s="156"/>
      <c r="M215" s="156"/>
      <c r="N215" s="158"/>
    </row>
    <row r="216" spans="1:14" ht="15" customHeight="1" x14ac:dyDescent="0.25">
      <c r="A216" s="181"/>
      <c r="B216" s="182" t="s">
        <v>1491</v>
      </c>
      <c r="C216" s="181" t="s">
        <v>59</v>
      </c>
      <c r="D216" s="181"/>
      <c r="E216" s="183"/>
      <c r="F216" s="184" t="s">
        <v>291</v>
      </c>
      <c r="G216" s="184" t="s">
        <v>292</v>
      </c>
      <c r="H216" s="156"/>
      <c r="L216" s="156"/>
      <c r="M216" s="156"/>
      <c r="N216" s="158"/>
    </row>
    <row r="217" spans="1:14" x14ac:dyDescent="0.25">
      <c r="A217" s="160" t="s">
        <v>293</v>
      </c>
      <c r="B217" s="206" t="s">
        <v>294</v>
      </c>
      <c r="C217" s="185">
        <v>91.5</v>
      </c>
      <c r="E217" s="215"/>
      <c r="F217" s="194">
        <f>IF($C$38=0,"",IF(C217="[for completion]","",IF(C217="","",C217/$C$38)))</f>
        <v>6.0440531886907095E-3</v>
      </c>
      <c r="G217" s="194">
        <f>IF($C$39=0,"",IF(C217="[for completion]","",IF(C217="","",C217/$C$39)))</f>
        <v>7.9565217391304351E-3</v>
      </c>
      <c r="H217" s="156"/>
      <c r="L217" s="156"/>
      <c r="M217" s="156"/>
      <c r="N217" s="158"/>
    </row>
    <row r="218" spans="1:14" x14ac:dyDescent="0.25">
      <c r="A218" s="160" t="s">
        <v>295</v>
      </c>
      <c r="B218" s="206" t="s">
        <v>296</v>
      </c>
      <c r="C218" s="185">
        <v>0</v>
      </c>
      <c r="E218" s="215"/>
      <c r="F218" s="194">
        <f>IF($C$38=0,"",IF(C218="[for completion]","",IF(C218="","",C218/$C$38)))</f>
        <v>0</v>
      </c>
      <c r="G218" s="194">
        <f>IF($C$39=0,"",IF(C218="[for completion]","",IF(C218="","",C218/$C$39)))</f>
        <v>0</v>
      </c>
      <c r="H218" s="156"/>
      <c r="L218" s="156"/>
      <c r="M218" s="156"/>
      <c r="N218" s="158"/>
    </row>
    <row r="219" spans="1:14" x14ac:dyDescent="0.25">
      <c r="A219" s="160" t="s">
        <v>297</v>
      </c>
      <c r="B219" s="206" t="s">
        <v>70</v>
      </c>
      <c r="C219" s="185">
        <v>0</v>
      </c>
      <c r="E219" s="215"/>
      <c r="F219" s="194">
        <f>IF($C$38=0,"",IF(C219="[for completion]","",IF(C219="","",C219/$C$38)))</f>
        <v>0</v>
      </c>
      <c r="G219" s="194">
        <f>IF($C$39=0,"",IF(C219="[for completion]","",IF(C219="","",C219/$C$39)))</f>
        <v>0</v>
      </c>
      <c r="H219" s="156"/>
      <c r="L219" s="156"/>
      <c r="M219" s="156"/>
      <c r="N219" s="158"/>
    </row>
    <row r="220" spans="1:14" x14ac:dyDescent="0.25">
      <c r="A220" s="160" t="s">
        <v>298</v>
      </c>
      <c r="B220" s="207" t="s">
        <v>72</v>
      </c>
      <c r="C220" s="187">
        <f>SUM(C217:C219)</f>
        <v>91.5</v>
      </c>
      <c r="E220" s="215"/>
      <c r="F220" s="189">
        <f>SUM(F217:F219)</f>
        <v>6.0440531886907095E-3</v>
      </c>
      <c r="G220" s="189">
        <f>SUM(G217:G219)</f>
        <v>7.9565217391304351E-3</v>
      </c>
      <c r="H220" s="156"/>
      <c r="L220" s="156"/>
      <c r="M220" s="156"/>
      <c r="N220" s="158"/>
    </row>
    <row r="221" spans="1:14" x14ac:dyDescent="0.25">
      <c r="A221" s="160" t="s">
        <v>299</v>
      </c>
      <c r="B221" s="199" t="s">
        <v>178</v>
      </c>
      <c r="C221" s="187"/>
      <c r="E221" s="215"/>
      <c r="F221" s="194" t="str">
        <f t="shared" ref="F221:F227" si="16">IF($C$38=0,"",IF(C221="[for completion]","",IF(C221="","",C221/$C$38)))</f>
        <v/>
      </c>
      <c r="G221" s="194" t="str">
        <f t="shared" ref="G221:G227" si="17">IF($C$39=0,"",IF(C221="[for completion]","",IF(C221="","",C221/$C$39)))</f>
        <v/>
      </c>
      <c r="H221" s="156"/>
      <c r="L221" s="156"/>
      <c r="M221" s="156"/>
      <c r="N221" s="158"/>
    </row>
    <row r="222" spans="1:14" x14ac:dyDescent="0.25">
      <c r="A222" s="160" t="s">
        <v>300</v>
      </c>
      <c r="B222" s="199" t="s">
        <v>178</v>
      </c>
      <c r="C222" s="187"/>
      <c r="E222" s="215"/>
      <c r="F222" s="194" t="str">
        <f t="shared" si="16"/>
        <v/>
      </c>
      <c r="G222" s="194" t="str">
        <f t="shared" si="17"/>
        <v/>
      </c>
      <c r="H222" s="156"/>
      <c r="L222" s="156"/>
      <c r="M222" s="156"/>
      <c r="N222" s="158"/>
    </row>
    <row r="223" spans="1:14" x14ac:dyDescent="0.25">
      <c r="A223" s="160" t="s">
        <v>301</v>
      </c>
      <c r="B223" s="199" t="s">
        <v>178</v>
      </c>
      <c r="C223" s="187"/>
      <c r="E223" s="215"/>
      <c r="F223" s="194" t="str">
        <f t="shared" si="16"/>
        <v/>
      </c>
      <c r="G223" s="194" t="str">
        <f t="shared" si="17"/>
        <v/>
      </c>
      <c r="H223" s="156"/>
      <c r="L223" s="156"/>
      <c r="M223" s="156"/>
      <c r="N223" s="158"/>
    </row>
    <row r="224" spans="1:14" x14ac:dyDescent="0.25">
      <c r="A224" s="160" t="s">
        <v>302</v>
      </c>
      <c r="B224" s="199" t="s">
        <v>178</v>
      </c>
      <c r="C224" s="187"/>
      <c r="E224" s="215"/>
      <c r="F224" s="194" t="str">
        <f t="shared" si="16"/>
        <v/>
      </c>
      <c r="G224" s="194" t="str">
        <f t="shared" si="17"/>
        <v/>
      </c>
      <c r="H224" s="156"/>
      <c r="L224" s="156"/>
      <c r="M224" s="156"/>
      <c r="N224" s="158"/>
    </row>
    <row r="225" spans="1:13" x14ac:dyDescent="0.25">
      <c r="A225" s="160" t="s">
        <v>303</v>
      </c>
      <c r="B225" s="199" t="s">
        <v>178</v>
      </c>
      <c r="C225" s="187"/>
      <c r="E225" s="215"/>
      <c r="F225" s="194" t="str">
        <f t="shared" si="16"/>
        <v/>
      </c>
      <c r="G225" s="194" t="str">
        <f t="shared" si="17"/>
        <v/>
      </c>
      <c r="H225" s="156"/>
      <c r="L225" s="156"/>
      <c r="M225" s="156"/>
    </row>
    <row r="226" spans="1:13" x14ac:dyDescent="0.25">
      <c r="A226" s="160" t="s">
        <v>304</v>
      </c>
      <c r="B226" s="199" t="s">
        <v>178</v>
      </c>
      <c r="C226" s="187"/>
      <c r="E226" s="178"/>
      <c r="F226" s="194" t="str">
        <f t="shared" si="16"/>
        <v/>
      </c>
      <c r="G226" s="194" t="str">
        <f t="shared" si="17"/>
        <v/>
      </c>
      <c r="H226" s="156"/>
      <c r="L226" s="156"/>
      <c r="M226" s="156"/>
    </row>
    <row r="227" spans="1:13" x14ac:dyDescent="0.25">
      <c r="A227" s="160" t="s">
        <v>305</v>
      </c>
      <c r="B227" s="199" t="s">
        <v>178</v>
      </c>
      <c r="C227" s="187"/>
      <c r="E227" s="215"/>
      <c r="F227" s="194" t="str">
        <f t="shared" si="16"/>
        <v/>
      </c>
      <c r="G227" s="194" t="str">
        <f t="shared" si="17"/>
        <v/>
      </c>
      <c r="H227" s="156"/>
      <c r="L227" s="156"/>
      <c r="M227" s="156"/>
    </row>
    <row r="228" spans="1:13" ht="15" customHeight="1" x14ac:dyDescent="0.25">
      <c r="A228" s="181"/>
      <c r="B228" s="182" t="s">
        <v>1492</v>
      </c>
      <c r="C228" s="181"/>
      <c r="D228" s="181"/>
      <c r="E228" s="183"/>
      <c r="F228" s="184"/>
      <c r="G228" s="184"/>
      <c r="H228" s="156"/>
      <c r="L228" s="156"/>
      <c r="M228" s="156"/>
    </row>
    <row r="229" spans="1:13" ht="28.8" x14ac:dyDescent="0.25">
      <c r="A229" s="160" t="s">
        <v>306</v>
      </c>
      <c r="B229" s="178" t="s">
        <v>1493</v>
      </c>
      <c r="C229" s="187" t="s">
        <v>307</v>
      </c>
      <c r="H229" s="156"/>
      <c r="L229" s="156"/>
      <c r="M229" s="156"/>
    </row>
    <row r="230" spans="1:13" ht="15" customHeight="1" x14ac:dyDescent="0.25">
      <c r="A230" s="181"/>
      <c r="B230" s="182" t="s">
        <v>308</v>
      </c>
      <c r="C230" s="181"/>
      <c r="D230" s="181"/>
      <c r="E230" s="183"/>
      <c r="F230" s="184"/>
      <c r="G230" s="184"/>
      <c r="H230" s="156"/>
      <c r="L230" s="156"/>
      <c r="M230" s="156"/>
    </row>
    <row r="231" spans="1:13" x14ac:dyDescent="0.25">
      <c r="A231" s="160" t="s">
        <v>309</v>
      </c>
      <c r="B231" s="160" t="s">
        <v>310</v>
      </c>
      <c r="C231" s="185">
        <v>0</v>
      </c>
      <c r="E231" s="178"/>
      <c r="H231" s="156"/>
      <c r="L231" s="156"/>
      <c r="M231" s="156"/>
    </row>
    <row r="232" spans="1:13" x14ac:dyDescent="0.3">
      <c r="A232" s="160" t="s">
        <v>311</v>
      </c>
      <c r="B232" s="221" t="s">
        <v>312</v>
      </c>
      <c r="C232" s="185">
        <v>0</v>
      </c>
      <c r="E232" s="178"/>
      <c r="H232" s="156"/>
      <c r="L232" s="156"/>
      <c r="M232" s="156"/>
    </row>
    <row r="233" spans="1:13" x14ac:dyDescent="0.3">
      <c r="A233" s="160" t="s">
        <v>313</v>
      </c>
      <c r="B233" s="221" t="s">
        <v>314</v>
      </c>
      <c r="C233" s="185">
        <v>0</v>
      </c>
      <c r="E233" s="178"/>
      <c r="H233" s="156"/>
      <c r="L233" s="156"/>
      <c r="M233" s="156"/>
    </row>
    <row r="234" spans="1:13" x14ac:dyDescent="0.25">
      <c r="A234" s="160" t="s">
        <v>315</v>
      </c>
      <c r="B234" s="176" t="s">
        <v>316</v>
      </c>
      <c r="C234" s="197"/>
      <c r="D234" s="178"/>
      <c r="E234" s="178"/>
      <c r="H234" s="156"/>
      <c r="L234" s="156"/>
      <c r="M234" s="156"/>
    </row>
    <row r="235" spans="1:13" x14ac:dyDescent="0.25">
      <c r="A235" s="160" t="s">
        <v>317</v>
      </c>
      <c r="B235" s="176" t="s">
        <v>318</v>
      </c>
      <c r="C235" s="197"/>
      <c r="D235" s="178"/>
      <c r="E235" s="178"/>
      <c r="H235" s="156"/>
      <c r="L235" s="156"/>
      <c r="M235" s="156"/>
    </row>
    <row r="236" spans="1:13" x14ac:dyDescent="0.25">
      <c r="A236" s="160" t="s">
        <v>319</v>
      </c>
      <c r="B236" s="176" t="s">
        <v>320</v>
      </c>
      <c r="C236" s="178"/>
      <c r="D236" s="178"/>
      <c r="E236" s="178"/>
      <c r="H236" s="156"/>
      <c r="L236" s="156"/>
      <c r="M236" s="156"/>
    </row>
    <row r="237" spans="1:13" ht="19.5" customHeight="1" x14ac:dyDescent="0.25">
      <c r="A237" s="160" t="s">
        <v>321</v>
      </c>
      <c r="C237" s="178"/>
      <c r="D237" s="178"/>
      <c r="E237" s="178"/>
      <c r="H237" s="156"/>
      <c r="L237" s="156"/>
      <c r="M237" s="156"/>
    </row>
    <row r="238" spans="1:13" ht="19.5" customHeight="1" x14ac:dyDescent="0.25">
      <c r="A238" s="160" t="s">
        <v>322</v>
      </c>
      <c r="C238" s="178"/>
      <c r="D238" s="178"/>
      <c r="E238" s="178"/>
      <c r="H238" s="156"/>
      <c r="L238" s="156"/>
      <c r="M238" s="156"/>
    </row>
    <row r="239" spans="1:13" ht="15" customHeight="1" x14ac:dyDescent="0.25">
      <c r="A239" s="181"/>
      <c r="B239" s="182" t="s">
        <v>323</v>
      </c>
      <c r="C239" s="181"/>
      <c r="D239" s="181"/>
      <c r="E239" s="183"/>
      <c r="F239" s="184"/>
      <c r="G239" s="184"/>
      <c r="H239" s="156"/>
      <c r="L239" s="156"/>
      <c r="M239" s="156"/>
    </row>
    <row r="240" spans="1:13" ht="28.8" x14ac:dyDescent="0.25">
      <c r="A240" s="160" t="s">
        <v>324</v>
      </c>
      <c r="B240" s="160" t="s">
        <v>1494</v>
      </c>
      <c r="C240" s="185"/>
      <c r="E240" s="178"/>
      <c r="H240" s="156"/>
      <c r="L240" s="156"/>
      <c r="M240" s="156"/>
    </row>
    <row r="241" spans="1:13" x14ac:dyDescent="0.25">
      <c r="A241" s="160" t="s">
        <v>325</v>
      </c>
      <c r="B241" s="160" t="s">
        <v>326</v>
      </c>
      <c r="C241" s="185"/>
      <c r="E241" s="178"/>
      <c r="H241" s="156"/>
      <c r="L241" s="156"/>
      <c r="M241" s="156"/>
    </row>
    <row r="242" spans="1:13" x14ac:dyDescent="0.25">
      <c r="A242" s="160" t="s">
        <v>327</v>
      </c>
      <c r="B242" s="160" t="s">
        <v>328</v>
      </c>
      <c r="C242" s="185"/>
      <c r="E242" s="178"/>
      <c r="H242" s="156"/>
      <c r="L242" s="156"/>
      <c r="M242" s="156"/>
    </row>
    <row r="243" spans="1:13" ht="28.8" x14ac:dyDescent="0.25">
      <c r="A243" s="160" t="s">
        <v>329</v>
      </c>
      <c r="B243" s="160" t="s">
        <v>1495</v>
      </c>
      <c r="C243" s="185"/>
      <c r="E243" s="178"/>
      <c r="H243" s="156"/>
      <c r="L243" s="156"/>
      <c r="M243" s="156"/>
    </row>
    <row r="244" spans="1:13" x14ac:dyDescent="0.25">
      <c r="A244" s="160" t="s">
        <v>330</v>
      </c>
      <c r="B244" s="160" t="s">
        <v>331</v>
      </c>
      <c r="C244" s="185"/>
      <c r="E244" s="178"/>
      <c r="H244" s="156"/>
      <c r="L244" s="156"/>
      <c r="M244" s="156"/>
    </row>
    <row r="245" spans="1:13" x14ac:dyDescent="0.25">
      <c r="A245" s="160" t="s">
        <v>332</v>
      </c>
      <c r="B245" s="160" t="s">
        <v>1496</v>
      </c>
      <c r="C245" s="185"/>
      <c r="E245" s="178"/>
      <c r="H245" s="156"/>
      <c r="L245" s="156"/>
      <c r="M245" s="156"/>
    </row>
    <row r="246" spans="1:13" x14ac:dyDescent="0.25">
      <c r="A246" s="160" t="s">
        <v>333</v>
      </c>
      <c r="B246" s="160" t="s">
        <v>334</v>
      </c>
      <c r="C246" s="185"/>
      <c r="E246" s="178"/>
      <c r="H246" s="156"/>
      <c r="L246" s="156"/>
      <c r="M246" s="156"/>
    </row>
    <row r="247" spans="1:13" hidden="1" x14ac:dyDescent="0.25">
      <c r="A247" s="160" t="s">
        <v>335</v>
      </c>
      <c r="C247" s="185"/>
      <c r="E247" s="178"/>
      <c r="H247" s="156"/>
      <c r="L247" s="156"/>
      <c r="M247" s="156"/>
    </row>
    <row r="248" spans="1:13" hidden="1" x14ac:dyDescent="0.25">
      <c r="A248" s="160" t="s">
        <v>336</v>
      </c>
      <c r="C248" s="185"/>
      <c r="E248" s="178"/>
      <c r="H248" s="156"/>
      <c r="L248" s="156"/>
      <c r="M248" s="156"/>
    </row>
    <row r="249" spans="1:13" hidden="1" x14ac:dyDescent="0.25">
      <c r="A249" s="160" t="s">
        <v>337</v>
      </c>
      <c r="C249" s="185"/>
      <c r="E249" s="178"/>
      <c r="H249" s="156"/>
      <c r="L249" s="156"/>
      <c r="M249" s="156"/>
    </row>
    <row r="250" spans="1:13" hidden="1" x14ac:dyDescent="0.25">
      <c r="A250" s="160" t="s">
        <v>338</v>
      </c>
      <c r="C250" s="185"/>
      <c r="E250" s="178"/>
      <c r="H250" s="156"/>
      <c r="L250" s="156"/>
      <c r="M250" s="156"/>
    </row>
    <row r="251" spans="1:13" hidden="1" x14ac:dyDescent="0.25">
      <c r="A251" s="160" t="s">
        <v>339</v>
      </c>
      <c r="C251" s="185"/>
      <c r="E251" s="178"/>
      <c r="H251" s="156"/>
      <c r="L251" s="156"/>
      <c r="M251" s="156"/>
    </row>
    <row r="252" spans="1:13" hidden="1" x14ac:dyDescent="0.25">
      <c r="A252" s="160" t="s">
        <v>340</v>
      </c>
      <c r="C252" s="185"/>
      <c r="E252" s="178"/>
      <c r="H252" s="156"/>
      <c r="L252" s="156"/>
      <c r="M252" s="156"/>
    </row>
    <row r="253" spans="1:13" hidden="1" x14ac:dyDescent="0.25">
      <c r="A253" s="160" t="s">
        <v>341</v>
      </c>
      <c r="C253" s="185"/>
      <c r="E253" s="178"/>
      <c r="H253" s="156"/>
      <c r="L253" s="156"/>
      <c r="M253" s="156"/>
    </row>
    <row r="254" spans="1:13" hidden="1" x14ac:dyDescent="0.25">
      <c r="A254" s="160" t="s">
        <v>342</v>
      </c>
      <c r="C254" s="185"/>
      <c r="E254" s="178"/>
      <c r="H254" s="156"/>
      <c r="L254" s="156"/>
      <c r="M254" s="156"/>
    </row>
    <row r="255" spans="1:13" hidden="1" x14ac:dyDescent="0.25">
      <c r="A255" s="160" t="s">
        <v>343</v>
      </c>
      <c r="C255" s="185"/>
      <c r="E255" s="178"/>
      <c r="H255" s="156"/>
      <c r="L255" s="156"/>
      <c r="M255" s="156"/>
    </row>
    <row r="256" spans="1:13" hidden="1" x14ac:dyDescent="0.25">
      <c r="A256" s="160" t="s">
        <v>344</v>
      </c>
      <c r="C256" s="185"/>
      <c r="E256" s="178"/>
      <c r="H256" s="156"/>
      <c r="L256" s="156"/>
      <c r="M256" s="156"/>
    </row>
    <row r="257" spans="1:13" hidden="1" x14ac:dyDescent="0.25">
      <c r="A257" s="160" t="s">
        <v>345</v>
      </c>
      <c r="C257" s="185"/>
      <c r="E257" s="178"/>
      <c r="H257" s="156"/>
      <c r="L257" s="156"/>
      <c r="M257" s="156"/>
    </row>
    <row r="258" spans="1:13" hidden="1" x14ac:dyDescent="0.25">
      <c r="A258" s="160" t="s">
        <v>346</v>
      </c>
      <c r="C258" s="185"/>
      <c r="E258" s="178"/>
      <c r="H258" s="156"/>
      <c r="L258" s="156"/>
      <c r="M258" s="156"/>
    </row>
    <row r="259" spans="1:13" hidden="1" x14ac:dyDescent="0.25">
      <c r="A259" s="160" t="s">
        <v>347</v>
      </c>
      <c r="C259" s="185"/>
      <c r="E259" s="178"/>
      <c r="H259" s="156"/>
      <c r="L259" s="156"/>
      <c r="M259" s="156"/>
    </row>
    <row r="260" spans="1:13" hidden="1" x14ac:dyDescent="0.25">
      <c r="A260" s="160" t="s">
        <v>348</v>
      </c>
      <c r="C260" s="185"/>
      <c r="E260" s="178"/>
      <c r="H260" s="156"/>
      <c r="L260" s="156"/>
      <c r="M260" s="156"/>
    </row>
    <row r="261" spans="1:13" hidden="1" x14ac:dyDescent="0.25">
      <c r="A261" s="160" t="s">
        <v>349</v>
      </c>
      <c r="C261" s="185"/>
      <c r="E261" s="178"/>
      <c r="H261" s="156"/>
      <c r="L261" s="156"/>
      <c r="M261" s="156"/>
    </row>
    <row r="262" spans="1:13" hidden="1" x14ac:dyDescent="0.25">
      <c r="A262" s="160" t="s">
        <v>350</v>
      </c>
      <c r="C262" s="185"/>
      <c r="E262" s="178"/>
      <c r="H262" s="156"/>
      <c r="L262" s="156"/>
      <c r="M262" s="156"/>
    </row>
    <row r="263" spans="1:13" hidden="1" x14ac:dyDescent="0.25">
      <c r="A263" s="160" t="s">
        <v>351</v>
      </c>
      <c r="C263" s="185"/>
      <c r="E263" s="178"/>
      <c r="H263" s="156"/>
      <c r="L263" s="156"/>
      <c r="M263" s="156"/>
    </row>
    <row r="264" spans="1:13" hidden="1" x14ac:dyDescent="0.25">
      <c r="A264" s="160" t="s">
        <v>352</v>
      </c>
      <c r="C264" s="185"/>
      <c r="E264" s="178"/>
      <c r="H264" s="156"/>
      <c r="L264" s="156"/>
      <c r="M264" s="156"/>
    </row>
    <row r="265" spans="1:13" hidden="1" x14ac:dyDescent="0.25">
      <c r="A265" s="160" t="s">
        <v>353</v>
      </c>
      <c r="C265" s="185"/>
      <c r="E265" s="178"/>
      <c r="H265" s="156"/>
      <c r="L265" s="156"/>
      <c r="M265" s="156"/>
    </row>
    <row r="266" spans="1:13" hidden="1" x14ac:dyDescent="0.25">
      <c r="A266" s="160" t="s">
        <v>354</v>
      </c>
      <c r="C266" s="185"/>
      <c r="E266" s="178"/>
      <c r="H266" s="156"/>
      <c r="L266" s="156"/>
      <c r="M266" s="156"/>
    </row>
    <row r="267" spans="1:13" hidden="1" x14ac:dyDescent="0.25">
      <c r="A267" s="160" t="s">
        <v>355</v>
      </c>
      <c r="C267" s="185"/>
      <c r="E267" s="178"/>
      <c r="H267" s="156"/>
      <c r="L267" s="156"/>
      <c r="M267" s="156"/>
    </row>
    <row r="268" spans="1:13" hidden="1" x14ac:dyDescent="0.25">
      <c r="A268" s="160" t="s">
        <v>356</v>
      </c>
      <c r="C268" s="185"/>
      <c r="E268" s="178"/>
      <c r="H268" s="156"/>
      <c r="L268" s="156"/>
      <c r="M268" s="156"/>
    </row>
    <row r="269" spans="1:13" hidden="1" x14ac:dyDescent="0.25">
      <c r="A269" s="160" t="s">
        <v>357</v>
      </c>
      <c r="C269" s="185"/>
      <c r="E269" s="178"/>
      <c r="H269" s="156"/>
      <c r="L269" s="156"/>
      <c r="M269" s="156"/>
    </row>
    <row r="270" spans="1:13" hidden="1" x14ac:dyDescent="0.25">
      <c r="A270" s="160" t="s">
        <v>358</v>
      </c>
      <c r="C270" s="185"/>
      <c r="E270" s="178"/>
      <c r="H270" s="156"/>
      <c r="L270" s="156"/>
      <c r="M270" s="156"/>
    </row>
    <row r="271" spans="1:13" hidden="1" x14ac:dyDescent="0.25">
      <c r="A271" s="160" t="s">
        <v>359</v>
      </c>
      <c r="C271" s="185"/>
      <c r="E271" s="178"/>
      <c r="H271" s="156"/>
      <c r="L271" s="156"/>
      <c r="M271" s="156"/>
    </row>
    <row r="272" spans="1:13" hidden="1" x14ac:dyDescent="0.25">
      <c r="A272" s="160" t="s">
        <v>360</v>
      </c>
      <c r="C272" s="185"/>
      <c r="E272" s="178"/>
      <c r="H272" s="156"/>
      <c r="L272" s="156"/>
      <c r="M272" s="156"/>
    </row>
    <row r="273" spans="1:14" hidden="1" x14ac:dyDescent="0.25">
      <c r="A273" s="160" t="s">
        <v>361</v>
      </c>
      <c r="C273" s="185"/>
      <c r="E273" s="178"/>
      <c r="H273" s="156"/>
      <c r="L273" s="156"/>
      <c r="M273" s="156"/>
    </row>
    <row r="274" spans="1:14" hidden="1" x14ac:dyDescent="0.25">
      <c r="A274" s="160" t="s">
        <v>362</v>
      </c>
      <c r="C274" s="185"/>
      <c r="E274" s="178"/>
      <c r="H274" s="156"/>
      <c r="L274" s="156"/>
      <c r="M274" s="156"/>
    </row>
    <row r="275" spans="1:14" hidden="1" x14ac:dyDescent="0.25">
      <c r="A275" s="160" t="s">
        <v>363</v>
      </c>
      <c r="C275" s="185"/>
      <c r="E275" s="178"/>
      <c r="H275" s="156"/>
      <c r="L275" s="156"/>
      <c r="M275" s="156"/>
    </row>
    <row r="276" spans="1:14" hidden="1" x14ac:dyDescent="0.25">
      <c r="A276" s="160" t="s">
        <v>364</v>
      </c>
      <c r="C276" s="185"/>
      <c r="E276" s="178"/>
      <c r="H276" s="156"/>
      <c r="L276" s="156"/>
      <c r="M276" s="156"/>
    </row>
    <row r="277" spans="1:14" hidden="1" x14ac:dyDescent="0.25">
      <c r="A277" s="160" t="s">
        <v>365</v>
      </c>
      <c r="C277" s="185"/>
      <c r="E277" s="178"/>
      <c r="H277" s="156"/>
      <c r="L277" s="156"/>
      <c r="M277" s="156"/>
    </row>
    <row r="278" spans="1:14" hidden="1" x14ac:dyDescent="0.25">
      <c r="A278" s="160" t="s">
        <v>366</v>
      </c>
      <c r="C278" s="185"/>
      <c r="E278" s="178"/>
      <c r="H278" s="156"/>
      <c r="L278" s="156"/>
      <c r="M278" s="156"/>
    </row>
    <row r="279" spans="1:14" hidden="1" x14ac:dyDescent="0.25">
      <c r="A279" s="160" t="s">
        <v>367</v>
      </c>
      <c r="C279" s="185"/>
      <c r="E279" s="178"/>
      <c r="H279" s="156"/>
      <c r="L279" s="156"/>
      <c r="M279" s="156"/>
    </row>
    <row r="280" spans="1:14" hidden="1" x14ac:dyDescent="0.25">
      <c r="A280" s="160" t="s">
        <v>368</v>
      </c>
      <c r="C280" s="185"/>
      <c r="E280" s="178"/>
      <c r="H280" s="156"/>
      <c r="L280" s="156"/>
      <c r="M280" s="156"/>
    </row>
    <row r="281" spans="1:14" hidden="1" x14ac:dyDescent="0.25">
      <c r="A281" s="160" t="s">
        <v>369</v>
      </c>
      <c r="C281" s="185"/>
      <c r="E281" s="178"/>
      <c r="H281" s="156"/>
      <c r="L281" s="156"/>
      <c r="M281" s="156"/>
    </row>
    <row r="282" spans="1:14" hidden="1" x14ac:dyDescent="0.25">
      <c r="A282" s="160" t="s">
        <v>370</v>
      </c>
      <c r="C282" s="185"/>
      <c r="E282" s="178"/>
      <c r="H282" s="156"/>
      <c r="L282" s="156"/>
      <c r="M282" s="156"/>
    </row>
    <row r="283" spans="1:14" hidden="1" x14ac:dyDescent="0.25">
      <c r="A283" s="160" t="s">
        <v>371</v>
      </c>
      <c r="C283" s="185"/>
      <c r="E283" s="178"/>
      <c r="H283" s="156"/>
      <c r="L283" s="156"/>
      <c r="M283" s="156"/>
    </row>
    <row r="284" spans="1:14" hidden="1" x14ac:dyDescent="0.25">
      <c r="A284" s="160" t="s">
        <v>372</v>
      </c>
      <c r="C284" s="185"/>
      <c r="E284" s="178"/>
      <c r="H284" s="156"/>
      <c r="L284" s="156"/>
      <c r="M284" s="156"/>
    </row>
    <row r="285" spans="1:14" ht="37.5" customHeight="1" x14ac:dyDescent="0.25">
      <c r="A285" s="171"/>
      <c r="B285" s="171" t="s">
        <v>1497</v>
      </c>
      <c r="C285" s="171" t="s">
        <v>373</v>
      </c>
      <c r="D285" s="171" t="s">
        <v>373</v>
      </c>
      <c r="E285" s="171"/>
      <c r="F285" s="172"/>
      <c r="G285" s="173"/>
      <c r="H285" s="156"/>
      <c r="I285" s="164"/>
      <c r="J285" s="164"/>
      <c r="K285" s="164"/>
      <c r="L285" s="164"/>
      <c r="M285" s="166"/>
    </row>
    <row r="286" spans="1:14" ht="18" x14ac:dyDescent="0.25">
      <c r="A286" s="222" t="s">
        <v>1498</v>
      </c>
      <c r="B286" s="223"/>
      <c r="C286" s="223"/>
      <c r="D286" s="223"/>
      <c r="E286" s="223"/>
      <c r="F286" s="224"/>
      <c r="G286" s="223"/>
      <c r="H286" s="156"/>
      <c r="I286" s="164"/>
      <c r="J286" s="164"/>
      <c r="K286" s="164"/>
      <c r="L286" s="164"/>
      <c r="M286" s="166"/>
    </row>
    <row r="287" spans="1:14" ht="18" x14ac:dyDescent="0.25">
      <c r="A287" s="222" t="s">
        <v>1499</v>
      </c>
      <c r="B287" s="223"/>
      <c r="C287" s="223"/>
      <c r="D287" s="223"/>
      <c r="E287" s="223"/>
      <c r="F287" s="224"/>
      <c r="G287" s="223"/>
      <c r="H287" s="156"/>
      <c r="I287" s="164"/>
      <c r="J287" s="164"/>
      <c r="K287" s="164"/>
      <c r="L287" s="164"/>
      <c r="M287" s="166"/>
    </row>
    <row r="288" spans="1:14" ht="16.5" customHeight="1" x14ac:dyDescent="0.25">
      <c r="A288" s="156" t="s">
        <v>374</v>
      </c>
      <c r="B288" s="225" t="s">
        <v>375</v>
      </c>
      <c r="C288" s="226">
        <f>ROW(B38)</f>
        <v>38</v>
      </c>
      <c r="D288" s="190"/>
      <c r="E288" s="190"/>
      <c r="F288" s="190"/>
      <c r="G288" s="190"/>
      <c r="H288" s="156"/>
      <c r="I288" s="176"/>
      <c r="J288" s="227"/>
      <c r="L288" s="190"/>
      <c r="M288" s="190"/>
      <c r="N288" s="190"/>
    </row>
    <row r="289" spans="1:14" ht="16.5" customHeight="1" x14ac:dyDescent="0.25">
      <c r="A289" s="156" t="s">
        <v>376</v>
      </c>
      <c r="B289" s="225" t="s">
        <v>1500</v>
      </c>
      <c r="C289" s="226">
        <f>ROW(B39)</f>
        <v>39</v>
      </c>
      <c r="D289" s="228"/>
      <c r="E289" s="229"/>
      <c r="F289" s="229"/>
      <c r="G289" s="228"/>
      <c r="H289" s="156"/>
      <c r="I289" s="176"/>
      <c r="J289" s="227"/>
      <c r="L289" s="190"/>
      <c r="M289" s="190"/>
    </row>
    <row r="290" spans="1:14" ht="16.5" customHeight="1" x14ac:dyDescent="0.3">
      <c r="A290" s="156" t="s">
        <v>377</v>
      </c>
      <c r="B290" s="225" t="s">
        <v>378</v>
      </c>
      <c r="C290" s="230" t="s">
        <v>379</v>
      </c>
      <c r="D290" s="228"/>
      <c r="E290" s="228"/>
      <c r="F290" s="228"/>
      <c r="G290" s="228"/>
      <c r="H290" s="156"/>
      <c r="I290" s="176"/>
      <c r="J290" s="227"/>
      <c r="K290" s="227"/>
      <c r="L290" s="231"/>
      <c r="M290" s="190"/>
      <c r="N290" s="231"/>
    </row>
    <row r="291" spans="1:14" ht="16.5" customHeight="1" x14ac:dyDescent="0.25">
      <c r="A291" s="156" t="s">
        <v>380</v>
      </c>
      <c r="B291" s="225" t="s">
        <v>381</v>
      </c>
      <c r="C291" s="226" t="str">
        <f ca="1">IF(ISREF(INDIRECT("'B1. HTT Mortgage Assets'!A1")),ROW('B1. HTT Mortgage Assets'!B43)&amp;" for Mortgage Assets","")</f>
        <v>43 for Mortgage Assets</v>
      </c>
      <c r="D291" s="232"/>
      <c r="E291" s="228"/>
      <c r="F291" s="229"/>
      <c r="G291" s="228"/>
      <c r="H291" s="156"/>
      <c r="I291" s="176"/>
      <c r="J291" s="227"/>
    </row>
    <row r="292" spans="1:14" ht="16.5" customHeight="1" x14ac:dyDescent="0.3">
      <c r="A292" s="156" t="s">
        <v>382</v>
      </c>
      <c r="B292" s="225" t="s">
        <v>383</v>
      </c>
      <c r="C292" s="226">
        <f>ROW(B52)</f>
        <v>52</v>
      </c>
      <c r="D292" s="228"/>
      <c r="E292" s="228"/>
      <c r="F292" s="228"/>
      <c r="G292" s="228"/>
      <c r="H292" s="156"/>
      <c r="I292" s="176"/>
      <c r="J292" s="122"/>
      <c r="K292" s="227"/>
      <c r="L292" s="231"/>
      <c r="N292" s="231"/>
    </row>
    <row r="293" spans="1:14" ht="16.5" customHeight="1" x14ac:dyDescent="0.3">
      <c r="A293" s="156" t="s">
        <v>384</v>
      </c>
      <c r="B293" s="225" t="s">
        <v>385</v>
      </c>
      <c r="C293" s="233" t="str">
        <f ca="1">IF(ISREF(INDIRECT("'B1. HTT Mortgage Assets'!A1")),ROW('B1. HTT Mortgage Assets'!B186)&amp;" for Residential Mortgage Assets","")</f>
        <v>186 for Residential Mortgage Assets</v>
      </c>
      <c r="D293" s="232"/>
      <c r="E293" s="228"/>
      <c r="F293" s="232"/>
      <c r="G293" s="232"/>
      <c r="H293" s="156"/>
      <c r="I293" s="176"/>
      <c r="M293" s="231"/>
    </row>
    <row r="294" spans="1:14" ht="16.5" customHeight="1" x14ac:dyDescent="0.3">
      <c r="A294" s="156" t="s">
        <v>386</v>
      </c>
      <c r="B294" s="225" t="s">
        <v>387</v>
      </c>
      <c r="C294" s="233" t="s">
        <v>1501</v>
      </c>
      <c r="D294" s="228"/>
      <c r="E294" s="228"/>
      <c r="F294" s="228"/>
      <c r="G294" s="228"/>
      <c r="H294" s="156"/>
      <c r="I294" s="176"/>
      <c r="J294" s="227"/>
      <c r="M294" s="231"/>
    </row>
    <row r="295" spans="1:14" ht="16.5" customHeight="1" x14ac:dyDescent="0.25">
      <c r="A295" s="156" t="s">
        <v>388</v>
      </c>
      <c r="B295" s="225" t="s">
        <v>389</v>
      </c>
      <c r="C295" s="226" t="str">
        <f ca="1">IF(ISREF(INDIRECT("'B1. HTT Mortgage Assets'!A1")),ROW('B1. HTT Mortgage Assets'!B149)&amp;" for Mortgage Assets","")</f>
        <v>149 for Mortgage Assets</v>
      </c>
      <c r="D295" s="232"/>
      <c r="E295" s="228"/>
      <c r="F295" s="232"/>
      <c r="G295" s="228"/>
      <c r="H295" s="156"/>
      <c r="I295" s="176"/>
      <c r="J295" s="227"/>
      <c r="L295" s="231"/>
      <c r="M295" s="231"/>
    </row>
    <row r="296" spans="1:14" ht="16.5" customHeight="1" x14ac:dyDescent="0.25">
      <c r="A296" s="156" t="s">
        <v>390</v>
      </c>
      <c r="B296" s="225" t="s">
        <v>391</v>
      </c>
      <c r="C296" s="226">
        <f>ROW(B111)</f>
        <v>111</v>
      </c>
      <c r="D296" s="228"/>
      <c r="E296" s="228"/>
      <c r="F296" s="228"/>
      <c r="G296" s="228"/>
      <c r="H296" s="156"/>
      <c r="I296" s="176"/>
      <c r="J296" s="227"/>
      <c r="L296" s="231"/>
      <c r="M296" s="231"/>
    </row>
    <row r="297" spans="1:14" ht="16.5" customHeight="1" x14ac:dyDescent="0.25">
      <c r="A297" s="156" t="s">
        <v>392</v>
      </c>
      <c r="B297" s="225" t="s">
        <v>393</v>
      </c>
      <c r="C297" s="226">
        <f>ROW(B163)</f>
        <v>163</v>
      </c>
      <c r="D297" s="228"/>
      <c r="E297" s="228"/>
      <c r="F297" s="228"/>
      <c r="G297" s="228"/>
      <c r="H297" s="156"/>
      <c r="J297" s="227"/>
      <c r="L297" s="231"/>
    </row>
    <row r="298" spans="1:14" ht="16.5" customHeight="1" x14ac:dyDescent="0.25">
      <c r="A298" s="156" t="s">
        <v>394</v>
      </c>
      <c r="B298" s="225" t="s">
        <v>395</v>
      </c>
      <c r="C298" s="226">
        <f>ROW(B137)</f>
        <v>137</v>
      </c>
      <c r="D298" s="228"/>
      <c r="E298" s="228"/>
      <c r="F298" s="228"/>
      <c r="G298" s="228"/>
      <c r="H298" s="156"/>
      <c r="I298" s="176"/>
      <c r="J298" s="227"/>
      <c r="L298" s="231"/>
    </row>
    <row r="299" spans="1:14" ht="16.5" customHeight="1" x14ac:dyDescent="0.25">
      <c r="A299" s="156" t="s">
        <v>396</v>
      </c>
      <c r="B299" s="225" t="s">
        <v>397</v>
      </c>
      <c r="C299" s="234"/>
      <c r="D299" s="228"/>
      <c r="E299" s="228"/>
      <c r="F299" s="228"/>
      <c r="G299" s="228"/>
      <c r="H299" s="156"/>
      <c r="I299" s="176"/>
      <c r="L299" s="231"/>
    </row>
    <row r="300" spans="1:14" ht="16.5" customHeight="1" x14ac:dyDescent="0.25">
      <c r="A300" s="156" t="s">
        <v>398</v>
      </c>
      <c r="B300" s="225" t="s">
        <v>399</v>
      </c>
      <c r="C300" s="226" t="s">
        <v>400</v>
      </c>
      <c r="D300" s="232"/>
      <c r="E300" s="228"/>
      <c r="F300" s="235"/>
      <c r="G300" s="228"/>
      <c r="H300" s="156"/>
      <c r="I300" s="176"/>
      <c r="K300" s="227"/>
      <c r="L300" s="231"/>
    </row>
    <row r="301" spans="1:14" ht="16.5" customHeight="1" x14ac:dyDescent="0.25">
      <c r="A301" s="156" t="s">
        <v>401</v>
      </c>
      <c r="B301" s="225" t="s">
        <v>402</v>
      </c>
      <c r="C301" s="226" t="s">
        <v>403</v>
      </c>
      <c r="D301" s="228"/>
      <c r="E301" s="228"/>
      <c r="F301" s="228"/>
      <c r="G301" s="228"/>
      <c r="H301" s="156"/>
      <c r="I301" s="176"/>
      <c r="K301" s="227"/>
      <c r="L301" s="231"/>
    </row>
    <row r="302" spans="1:14" ht="16.5" customHeight="1" x14ac:dyDescent="0.25">
      <c r="A302" s="156" t="s">
        <v>404</v>
      </c>
      <c r="B302" s="225" t="s">
        <v>405</v>
      </c>
      <c r="C302" s="226" t="str">
        <f>ROW('C. HTT Harmonised Glossary'!B18)&amp;" for Harmonised Glossary"</f>
        <v>18 for Harmonised Glossary</v>
      </c>
      <c r="D302" s="228"/>
      <c r="E302" s="228"/>
      <c r="F302" s="228"/>
      <c r="G302" s="228"/>
      <c r="H302" s="156"/>
      <c r="I302" s="176"/>
      <c r="K302" s="227"/>
      <c r="L302" s="231"/>
    </row>
    <row r="303" spans="1:14" ht="16.5" customHeight="1" x14ac:dyDescent="0.25">
      <c r="A303" s="156" t="s">
        <v>406</v>
      </c>
      <c r="B303" s="225" t="s">
        <v>407</v>
      </c>
      <c r="C303" s="226">
        <f>ROW(B65)</f>
        <v>65</v>
      </c>
      <c r="D303" s="228"/>
      <c r="E303" s="228"/>
      <c r="F303" s="228"/>
      <c r="G303" s="228"/>
      <c r="H303" s="156"/>
      <c r="I303" s="176"/>
      <c r="J303" s="227"/>
      <c r="K303" s="227"/>
      <c r="L303" s="231"/>
    </row>
    <row r="304" spans="1:14" ht="16.5" customHeight="1" x14ac:dyDescent="0.25">
      <c r="A304" s="156" t="s">
        <v>408</v>
      </c>
      <c r="B304" s="225" t="s">
        <v>409</v>
      </c>
      <c r="C304" s="226">
        <f>ROW(B88)</f>
        <v>88</v>
      </c>
      <c r="D304" s="228"/>
      <c r="E304" s="228"/>
      <c r="F304" s="228"/>
      <c r="G304" s="228"/>
      <c r="H304" s="156"/>
      <c r="I304" s="176"/>
      <c r="J304" s="227"/>
      <c r="K304" s="227"/>
      <c r="L304" s="231"/>
    </row>
    <row r="305" spans="1:14" ht="16.5" customHeight="1" x14ac:dyDescent="0.25">
      <c r="A305" s="156" t="s">
        <v>410</v>
      </c>
      <c r="B305" s="225" t="s">
        <v>411</v>
      </c>
      <c r="C305" s="226" t="s">
        <v>412</v>
      </c>
      <c r="D305" s="228"/>
      <c r="E305" s="228"/>
      <c r="F305" s="228"/>
      <c r="G305" s="228"/>
      <c r="H305" s="156"/>
      <c r="I305" s="176"/>
      <c r="J305" s="227"/>
      <c r="K305" s="227"/>
      <c r="L305" s="231"/>
      <c r="N305" s="158"/>
    </row>
    <row r="306" spans="1:14" ht="16.5" customHeight="1" x14ac:dyDescent="0.25">
      <c r="A306" s="156" t="s">
        <v>413</v>
      </c>
      <c r="B306" s="225" t="s">
        <v>414</v>
      </c>
      <c r="C306" s="226">
        <v>44</v>
      </c>
      <c r="D306" s="228"/>
      <c r="E306" s="228"/>
      <c r="F306" s="228"/>
      <c r="G306" s="228"/>
      <c r="H306" s="156"/>
      <c r="I306" s="176"/>
      <c r="J306" s="227"/>
      <c r="K306" s="227"/>
      <c r="L306" s="231"/>
      <c r="N306" s="158"/>
    </row>
    <row r="307" spans="1:14" ht="16.5" customHeight="1" x14ac:dyDescent="0.25">
      <c r="A307" s="156" t="s">
        <v>415</v>
      </c>
      <c r="B307" s="225" t="s">
        <v>416</v>
      </c>
      <c r="C307" s="226" t="str">
        <f ca="1">IF(ISREF(INDIRECT("'B1. HTT Mortgage Assets'!A1")),ROW('B1. HTT Mortgage Assets'!B179)&amp; " for Mortgage Assets","")</f>
        <v>179 for Mortgage Assets</v>
      </c>
      <c r="D307" s="232"/>
      <c r="E307" s="228"/>
      <c r="F307" s="232"/>
      <c r="G307" s="228"/>
      <c r="H307" s="156"/>
      <c r="I307" s="176"/>
      <c r="J307" s="227"/>
      <c r="K307" s="227"/>
      <c r="L307" s="231"/>
      <c r="N307" s="158"/>
    </row>
    <row r="308" spans="1:14" ht="16.5" customHeight="1" x14ac:dyDescent="0.25">
      <c r="A308" s="156" t="s">
        <v>417</v>
      </c>
      <c r="B308" s="236"/>
      <c r="C308" s="156"/>
      <c r="D308" s="228"/>
      <c r="E308" s="228"/>
      <c r="F308" s="228"/>
      <c r="G308" s="228"/>
      <c r="H308" s="156"/>
      <c r="I308" s="176"/>
      <c r="J308" s="227"/>
      <c r="K308" s="227"/>
      <c r="L308" s="231"/>
      <c r="N308" s="158"/>
    </row>
    <row r="309" spans="1:14" ht="16.5" customHeight="1" x14ac:dyDescent="0.25">
      <c r="A309" s="156" t="s">
        <v>418</v>
      </c>
      <c r="B309" s="156"/>
      <c r="C309" s="156"/>
      <c r="D309" s="228"/>
      <c r="E309" s="228"/>
      <c r="F309" s="228"/>
      <c r="G309" s="228"/>
      <c r="H309" s="156"/>
      <c r="I309" s="176"/>
      <c r="J309" s="227"/>
      <c r="K309" s="227"/>
      <c r="L309" s="231"/>
      <c r="N309" s="158"/>
    </row>
    <row r="310" spans="1:14" ht="16.5" customHeight="1" x14ac:dyDescent="0.25">
      <c r="A310" s="156" t="s">
        <v>419</v>
      </c>
      <c r="B310" s="156"/>
      <c r="C310" s="156"/>
      <c r="H310" s="156"/>
      <c r="N310" s="158"/>
    </row>
    <row r="311" spans="1:14" ht="16.5" customHeight="1" x14ac:dyDescent="0.25">
      <c r="A311" s="172"/>
      <c r="B311" s="171" t="s">
        <v>420</v>
      </c>
      <c r="C311" s="172"/>
      <c r="D311" s="172"/>
      <c r="E311" s="172"/>
      <c r="F311" s="172"/>
      <c r="G311" s="173"/>
      <c r="H311" s="156"/>
      <c r="I311" s="164"/>
      <c r="J311" s="166"/>
      <c r="K311" s="166"/>
      <c r="L311" s="166"/>
      <c r="M311" s="166"/>
      <c r="N311" s="158"/>
    </row>
    <row r="312" spans="1:14" ht="16.5" customHeight="1" x14ac:dyDescent="0.25">
      <c r="A312" s="160" t="s">
        <v>421</v>
      </c>
      <c r="B312" s="186" t="s">
        <v>422</v>
      </c>
      <c r="C312" s="185">
        <v>624.15991170999996</v>
      </c>
      <c r="H312" s="156"/>
      <c r="I312" s="186"/>
      <c r="J312" s="227"/>
      <c r="N312" s="158"/>
    </row>
    <row r="313" spans="1:14" ht="16.5" customHeight="1" x14ac:dyDescent="0.25">
      <c r="A313" s="160" t="s">
        <v>423</v>
      </c>
      <c r="B313" s="186" t="s">
        <v>424</v>
      </c>
      <c r="C313" s="185">
        <v>0</v>
      </c>
      <c r="H313" s="156"/>
      <c r="I313" s="186"/>
      <c r="J313" s="227"/>
      <c r="N313" s="158"/>
    </row>
    <row r="314" spans="1:14" ht="16.5" customHeight="1" x14ac:dyDescent="0.25">
      <c r="A314" s="160" t="s">
        <v>425</v>
      </c>
      <c r="B314" s="186" t="s">
        <v>426</v>
      </c>
      <c r="C314" s="185">
        <v>0</v>
      </c>
      <c r="H314" s="156"/>
      <c r="I314" s="186"/>
      <c r="J314" s="227"/>
      <c r="N314" s="158"/>
    </row>
    <row r="315" spans="1:14" ht="16.5" customHeight="1" x14ac:dyDescent="0.25">
      <c r="A315" s="160" t="s">
        <v>427</v>
      </c>
      <c r="B315" s="186"/>
      <c r="C315" s="227"/>
      <c r="H315" s="156"/>
      <c r="I315" s="186"/>
      <c r="J315" s="227"/>
      <c r="N315" s="158"/>
    </row>
    <row r="316" spans="1:14" ht="16.5" customHeight="1" x14ac:dyDescent="0.25">
      <c r="A316" s="160" t="s">
        <v>428</v>
      </c>
      <c r="B316" s="186"/>
      <c r="C316" s="227"/>
      <c r="H316" s="156"/>
      <c r="I316" s="186"/>
      <c r="J316" s="227"/>
      <c r="N316" s="158"/>
    </row>
    <row r="317" spans="1:14" ht="16.5" customHeight="1" x14ac:dyDescent="0.25">
      <c r="A317" s="160" t="s">
        <v>429</v>
      </c>
      <c r="B317" s="186"/>
      <c r="C317" s="227"/>
      <c r="H317" s="156"/>
      <c r="I317" s="186"/>
      <c r="J317" s="227"/>
      <c r="N317" s="158"/>
    </row>
    <row r="318" spans="1:14" ht="16.5" customHeight="1" x14ac:dyDescent="0.25">
      <c r="A318" s="160" t="s">
        <v>430</v>
      </c>
      <c r="B318" s="186"/>
      <c r="C318" s="227"/>
      <c r="H318" s="156"/>
      <c r="I318" s="186"/>
      <c r="J318" s="227"/>
      <c r="N318" s="158"/>
    </row>
    <row r="319" spans="1:14" ht="16.5" customHeight="1" x14ac:dyDescent="0.25">
      <c r="A319" s="172"/>
      <c r="B319" s="171" t="s">
        <v>431</v>
      </c>
      <c r="C319" s="172"/>
      <c r="D319" s="172"/>
      <c r="E319" s="172"/>
      <c r="F319" s="172"/>
      <c r="G319" s="173"/>
      <c r="H319" s="156"/>
      <c r="I319" s="164"/>
      <c r="J319" s="166"/>
      <c r="K319" s="166"/>
      <c r="L319" s="166"/>
      <c r="M319" s="166"/>
      <c r="N319" s="158"/>
    </row>
    <row r="320" spans="1:14" ht="16.5" customHeight="1" x14ac:dyDescent="0.25">
      <c r="A320" s="181"/>
      <c r="B320" s="182" t="s">
        <v>432</v>
      </c>
      <c r="C320" s="181"/>
      <c r="D320" s="181"/>
      <c r="E320" s="183"/>
      <c r="F320" s="184"/>
      <c r="G320" s="184"/>
      <c r="H320" s="156"/>
      <c r="L320" s="156"/>
      <c r="M320" s="156"/>
      <c r="N320" s="158"/>
    </row>
    <row r="321" spans="1:14" ht="16.5" customHeight="1" x14ac:dyDescent="0.25">
      <c r="A321" s="160" t="s">
        <v>433</v>
      </c>
      <c r="B321" s="176" t="s">
        <v>1502</v>
      </c>
      <c r="C321" s="176"/>
      <c r="H321" s="156"/>
      <c r="I321" s="158"/>
      <c r="J321" s="158"/>
      <c r="K321" s="158"/>
      <c r="L321" s="158"/>
      <c r="M321" s="158"/>
      <c r="N321" s="158"/>
    </row>
    <row r="322" spans="1:14" ht="16.5" customHeight="1" x14ac:dyDescent="0.25">
      <c r="A322" s="160" t="s">
        <v>434</v>
      </c>
      <c r="B322" s="176" t="s">
        <v>1503</v>
      </c>
      <c r="C322" s="176"/>
      <c r="H322" s="156"/>
      <c r="I322" s="158"/>
      <c r="J322" s="158"/>
      <c r="K322" s="158"/>
      <c r="L322" s="158"/>
      <c r="M322" s="158"/>
      <c r="N322" s="158"/>
    </row>
    <row r="323" spans="1:14" ht="16.5" customHeight="1" x14ac:dyDescent="0.25">
      <c r="A323" s="160" t="s">
        <v>435</v>
      </c>
      <c r="B323" s="176" t="s">
        <v>436</v>
      </c>
      <c r="C323" s="176"/>
      <c r="H323" s="156"/>
      <c r="I323" s="158"/>
      <c r="J323" s="158"/>
      <c r="K323" s="158"/>
      <c r="L323" s="158"/>
      <c r="M323" s="158"/>
      <c r="N323" s="158"/>
    </row>
    <row r="324" spans="1:14" ht="16.5" customHeight="1" x14ac:dyDescent="0.25">
      <c r="A324" s="160" t="s">
        <v>437</v>
      </c>
      <c r="B324" s="176" t="s">
        <v>438</v>
      </c>
      <c r="H324" s="156"/>
      <c r="I324" s="158"/>
      <c r="J324" s="158"/>
      <c r="K324" s="158"/>
      <c r="L324" s="158"/>
      <c r="M324" s="158"/>
      <c r="N324" s="158"/>
    </row>
    <row r="325" spans="1:14" ht="16.5" customHeight="1" x14ac:dyDescent="0.25">
      <c r="A325" s="160" t="s">
        <v>439</v>
      </c>
      <c r="B325" s="176" t="s">
        <v>440</v>
      </c>
      <c r="H325" s="156"/>
      <c r="I325" s="158"/>
      <c r="J325" s="158"/>
      <c r="K325" s="158"/>
      <c r="L325" s="158"/>
      <c r="M325" s="158"/>
      <c r="N325" s="158"/>
    </row>
    <row r="326" spans="1:14" ht="16.5" customHeight="1" x14ac:dyDescent="0.25">
      <c r="A326" s="160" t="s">
        <v>441</v>
      </c>
      <c r="B326" s="176" t="s">
        <v>843</v>
      </c>
      <c r="H326" s="156"/>
      <c r="I326" s="158"/>
      <c r="J326" s="158"/>
      <c r="K326" s="158"/>
      <c r="L326" s="158"/>
      <c r="M326" s="158"/>
      <c r="N326" s="158"/>
    </row>
    <row r="327" spans="1:14" ht="16.5" customHeight="1" x14ac:dyDescent="0.25">
      <c r="A327" s="160" t="s">
        <v>442</v>
      </c>
      <c r="B327" s="176" t="s">
        <v>443</v>
      </c>
      <c r="H327" s="156"/>
      <c r="I327" s="158"/>
      <c r="J327" s="158"/>
      <c r="K327" s="158"/>
      <c r="L327" s="158"/>
      <c r="M327" s="158"/>
      <c r="N327" s="158"/>
    </row>
    <row r="328" spans="1:14" ht="16.5" customHeight="1" x14ac:dyDescent="0.25">
      <c r="A328" s="160" t="s">
        <v>444</v>
      </c>
      <c r="B328" s="176" t="s">
        <v>445</v>
      </c>
      <c r="H328" s="156"/>
      <c r="I328" s="158"/>
      <c r="J328" s="158"/>
      <c r="K328" s="158"/>
      <c r="L328" s="158"/>
      <c r="M328" s="158"/>
      <c r="N328" s="158"/>
    </row>
    <row r="329" spans="1:14" ht="16.5" customHeight="1" x14ac:dyDescent="0.25">
      <c r="A329" s="160" t="s">
        <v>446</v>
      </c>
      <c r="B329" s="176" t="s">
        <v>1504</v>
      </c>
      <c r="H329" s="156"/>
      <c r="I329" s="158"/>
      <c r="J329" s="158"/>
      <c r="K329" s="158"/>
      <c r="L329" s="158"/>
      <c r="M329" s="158"/>
      <c r="N329" s="158"/>
    </row>
    <row r="330" spans="1:14" ht="16.5" hidden="1" customHeight="1" x14ac:dyDescent="0.25">
      <c r="A330" s="160" t="s">
        <v>447</v>
      </c>
      <c r="B330" s="199" t="s">
        <v>448</v>
      </c>
      <c r="H330" s="156"/>
      <c r="I330" s="158"/>
      <c r="J330" s="158"/>
      <c r="K330" s="158"/>
      <c r="L330" s="158"/>
      <c r="M330" s="158"/>
      <c r="N330" s="158"/>
    </row>
    <row r="331" spans="1:14" ht="16.5" hidden="1" customHeight="1" x14ac:dyDescent="0.25">
      <c r="A331" s="160" t="s">
        <v>449</v>
      </c>
      <c r="B331" s="199" t="s">
        <v>448</v>
      </c>
      <c r="H331" s="156"/>
      <c r="I331" s="158"/>
      <c r="J331" s="158"/>
      <c r="K331" s="158"/>
      <c r="L331" s="158"/>
      <c r="M331" s="158"/>
      <c r="N331" s="158"/>
    </row>
    <row r="332" spans="1:14" ht="16.5" hidden="1" customHeight="1" x14ac:dyDescent="0.25">
      <c r="A332" s="160" t="s">
        <v>450</v>
      </c>
      <c r="B332" s="199" t="s">
        <v>448</v>
      </c>
      <c r="H332" s="156"/>
      <c r="I332" s="158"/>
      <c r="J332" s="158"/>
      <c r="K332" s="158"/>
      <c r="L332" s="158"/>
      <c r="M332" s="158"/>
      <c r="N332" s="158"/>
    </row>
    <row r="333" spans="1:14" ht="16.5" hidden="1" customHeight="1" x14ac:dyDescent="0.25">
      <c r="A333" s="160" t="s">
        <v>451</v>
      </c>
      <c r="B333" s="199" t="s">
        <v>448</v>
      </c>
      <c r="H333" s="156"/>
      <c r="I333" s="158"/>
      <c r="J333" s="158"/>
      <c r="K333" s="158"/>
      <c r="L333" s="158"/>
      <c r="M333" s="158"/>
      <c r="N333" s="158"/>
    </row>
    <row r="334" spans="1:14" ht="16.5" hidden="1" customHeight="1" x14ac:dyDescent="0.25">
      <c r="A334" s="160" t="s">
        <v>452</v>
      </c>
      <c r="B334" s="199" t="s">
        <v>448</v>
      </c>
      <c r="H334" s="156"/>
      <c r="I334" s="158"/>
      <c r="J334" s="158"/>
      <c r="K334" s="158"/>
      <c r="L334" s="158"/>
      <c r="M334" s="158"/>
      <c r="N334" s="158"/>
    </row>
    <row r="335" spans="1:14" ht="16.5" hidden="1" customHeight="1" x14ac:dyDescent="0.25">
      <c r="A335" s="160" t="s">
        <v>453</v>
      </c>
      <c r="B335" s="199" t="s">
        <v>448</v>
      </c>
      <c r="H335" s="156"/>
      <c r="I335" s="158"/>
      <c r="J335" s="158"/>
      <c r="K335" s="158"/>
      <c r="L335" s="158"/>
      <c r="M335" s="158"/>
      <c r="N335" s="158"/>
    </row>
    <row r="336" spans="1:14" ht="16.5" hidden="1" customHeight="1" x14ac:dyDescent="0.25">
      <c r="A336" s="160" t="s">
        <v>454</v>
      </c>
      <c r="B336" s="199" t="s">
        <v>448</v>
      </c>
      <c r="H336" s="156"/>
      <c r="I336" s="158"/>
      <c r="J336" s="158"/>
      <c r="K336" s="158"/>
      <c r="L336" s="158"/>
      <c r="M336" s="158"/>
      <c r="N336" s="158"/>
    </row>
    <row r="337" spans="1:14" ht="16.5" hidden="1" customHeight="1" x14ac:dyDescent="0.25">
      <c r="A337" s="160" t="s">
        <v>455</v>
      </c>
      <c r="B337" s="199" t="s">
        <v>448</v>
      </c>
      <c r="H337" s="156"/>
      <c r="I337" s="158"/>
      <c r="J337" s="158"/>
      <c r="K337" s="158"/>
      <c r="L337" s="158"/>
      <c r="M337" s="158"/>
      <c r="N337" s="158"/>
    </row>
    <row r="338" spans="1:14" ht="16.5" hidden="1" customHeight="1" x14ac:dyDescent="0.25">
      <c r="A338" s="160" t="s">
        <v>456</v>
      </c>
      <c r="B338" s="199" t="s">
        <v>448</v>
      </c>
      <c r="H338" s="156"/>
      <c r="I338" s="158"/>
      <c r="J338" s="158"/>
      <c r="K338" s="158"/>
      <c r="L338" s="158"/>
      <c r="M338" s="158"/>
      <c r="N338" s="158"/>
    </row>
    <row r="339" spans="1:14" ht="16.5" hidden="1" customHeight="1" x14ac:dyDescent="0.25">
      <c r="A339" s="160" t="s">
        <v>457</v>
      </c>
      <c r="B339" s="199" t="s">
        <v>448</v>
      </c>
      <c r="H339" s="156"/>
      <c r="I339" s="158"/>
      <c r="J339" s="158"/>
      <c r="K339" s="158"/>
      <c r="L339" s="158"/>
      <c r="M339" s="158"/>
      <c r="N339" s="158"/>
    </row>
    <row r="340" spans="1:14" ht="16.5" hidden="1" customHeight="1" x14ac:dyDescent="0.25">
      <c r="A340" s="160" t="s">
        <v>458</v>
      </c>
      <c r="B340" s="199" t="s">
        <v>448</v>
      </c>
      <c r="H340" s="156"/>
      <c r="I340" s="158"/>
      <c r="J340" s="158"/>
      <c r="K340" s="158"/>
      <c r="L340" s="158"/>
      <c r="M340" s="158"/>
      <c r="N340" s="158"/>
    </row>
    <row r="341" spans="1:14" ht="16.5" hidden="1" customHeight="1" x14ac:dyDescent="0.25">
      <c r="A341" s="160" t="s">
        <v>459</v>
      </c>
      <c r="B341" s="199" t="s">
        <v>448</v>
      </c>
      <c r="H341" s="156"/>
      <c r="I341" s="158"/>
      <c r="J341" s="158"/>
      <c r="K341" s="158"/>
      <c r="L341" s="158"/>
      <c r="M341" s="158"/>
      <c r="N341" s="158"/>
    </row>
    <row r="342" spans="1:14" ht="16.5" hidden="1" customHeight="1" x14ac:dyDescent="0.25">
      <c r="A342" s="160" t="s">
        <v>460</v>
      </c>
      <c r="B342" s="199" t="s">
        <v>448</v>
      </c>
      <c r="H342" s="156"/>
      <c r="I342" s="158"/>
      <c r="J342" s="158"/>
      <c r="K342" s="158"/>
      <c r="L342" s="158"/>
      <c r="M342" s="158"/>
      <c r="N342" s="158"/>
    </row>
    <row r="343" spans="1:14" ht="16.5" hidden="1" customHeight="1" x14ac:dyDescent="0.25">
      <c r="A343" s="160" t="s">
        <v>461</v>
      </c>
      <c r="B343" s="199" t="s">
        <v>448</v>
      </c>
      <c r="H343" s="156"/>
      <c r="I343" s="158"/>
      <c r="J343" s="158"/>
      <c r="K343" s="158"/>
      <c r="L343" s="158"/>
      <c r="M343" s="158"/>
      <c r="N343" s="158"/>
    </row>
    <row r="344" spans="1:14" ht="16.5" hidden="1" customHeight="1" x14ac:dyDescent="0.25">
      <c r="A344" s="160" t="s">
        <v>462</v>
      </c>
      <c r="B344" s="199" t="s">
        <v>448</v>
      </c>
      <c r="H344" s="156"/>
      <c r="I344" s="158"/>
      <c r="J344" s="158"/>
      <c r="K344" s="158"/>
      <c r="L344" s="158"/>
      <c r="M344" s="158"/>
      <c r="N344" s="158"/>
    </row>
    <row r="345" spans="1:14" ht="16.5" hidden="1" customHeight="1" x14ac:dyDescent="0.25">
      <c r="A345" s="160" t="s">
        <v>463</v>
      </c>
      <c r="B345" s="199" t="s">
        <v>448</v>
      </c>
      <c r="H345" s="156"/>
      <c r="I345" s="158"/>
      <c r="J345" s="158"/>
      <c r="K345" s="158"/>
      <c r="L345" s="158"/>
      <c r="M345" s="158"/>
      <c r="N345" s="158"/>
    </row>
    <row r="346" spans="1:14" ht="16.5" hidden="1" customHeight="1" x14ac:dyDescent="0.25">
      <c r="A346" s="160" t="s">
        <v>464</v>
      </c>
      <c r="B346" s="199" t="s">
        <v>448</v>
      </c>
      <c r="H346" s="156"/>
      <c r="I346" s="158"/>
      <c r="J346" s="158"/>
      <c r="K346" s="158"/>
      <c r="L346" s="158"/>
      <c r="M346" s="158"/>
      <c r="N346" s="158"/>
    </row>
    <row r="347" spans="1:14" ht="16.5" hidden="1" customHeight="1" x14ac:dyDescent="0.25">
      <c r="A347" s="160" t="s">
        <v>465</v>
      </c>
      <c r="B347" s="199" t="s">
        <v>448</v>
      </c>
      <c r="H347" s="156"/>
      <c r="I347" s="158"/>
      <c r="J347" s="158"/>
      <c r="K347" s="158"/>
      <c r="L347" s="158"/>
      <c r="M347" s="158"/>
      <c r="N347" s="158"/>
    </row>
    <row r="348" spans="1:14" ht="16.5" hidden="1" customHeight="1" x14ac:dyDescent="0.25">
      <c r="A348" s="160" t="s">
        <v>466</v>
      </c>
      <c r="B348" s="199" t="s">
        <v>448</v>
      </c>
      <c r="H348" s="156"/>
      <c r="I348" s="158"/>
      <c r="J348" s="158"/>
      <c r="K348" s="158"/>
      <c r="L348" s="158"/>
      <c r="M348" s="158"/>
      <c r="N348" s="158"/>
    </row>
    <row r="349" spans="1:14" ht="16.5" hidden="1" customHeight="1" x14ac:dyDescent="0.25">
      <c r="A349" s="160" t="s">
        <v>467</v>
      </c>
      <c r="B349" s="199" t="s">
        <v>448</v>
      </c>
      <c r="H349" s="156"/>
      <c r="I349" s="158"/>
      <c r="J349" s="158"/>
      <c r="K349" s="158"/>
      <c r="L349" s="158"/>
      <c r="M349" s="158"/>
      <c r="N349" s="158"/>
    </row>
    <row r="350" spans="1:14" ht="16.5" hidden="1" customHeight="1" x14ac:dyDescent="0.25">
      <c r="A350" s="160" t="s">
        <v>468</v>
      </c>
      <c r="B350" s="199" t="s">
        <v>448</v>
      </c>
      <c r="H350" s="156"/>
      <c r="I350" s="158"/>
      <c r="J350" s="158"/>
      <c r="K350" s="158"/>
      <c r="L350" s="158"/>
      <c r="M350" s="158"/>
      <c r="N350" s="158"/>
    </row>
    <row r="351" spans="1:14" ht="16.5" hidden="1" customHeight="1" x14ac:dyDescent="0.25">
      <c r="A351" s="160" t="s">
        <v>469</v>
      </c>
      <c r="B351" s="199" t="s">
        <v>448</v>
      </c>
      <c r="H351" s="156"/>
      <c r="I351" s="158"/>
      <c r="J351" s="158"/>
      <c r="K351" s="158"/>
      <c r="L351" s="158"/>
      <c r="M351" s="158"/>
      <c r="N351" s="158"/>
    </row>
    <row r="352" spans="1:14" ht="16.5" hidden="1" customHeight="1" x14ac:dyDescent="0.25">
      <c r="A352" s="160" t="s">
        <v>470</v>
      </c>
      <c r="B352" s="199" t="s">
        <v>448</v>
      </c>
      <c r="H352" s="156"/>
      <c r="I352" s="158"/>
      <c r="J352" s="158"/>
      <c r="K352" s="158"/>
      <c r="L352" s="158"/>
      <c r="M352" s="158"/>
      <c r="N352" s="158"/>
    </row>
    <row r="353" spans="1:14" ht="16.5" hidden="1" customHeight="1" x14ac:dyDescent="0.25">
      <c r="A353" s="160" t="s">
        <v>471</v>
      </c>
      <c r="B353" s="199" t="s">
        <v>448</v>
      </c>
      <c r="H353" s="156"/>
      <c r="I353" s="158"/>
      <c r="J353" s="158"/>
      <c r="K353" s="158"/>
      <c r="L353" s="158"/>
      <c r="M353" s="158"/>
      <c r="N353" s="158"/>
    </row>
    <row r="354" spans="1:14" ht="16.5" hidden="1" customHeight="1" x14ac:dyDescent="0.25">
      <c r="A354" s="160" t="s">
        <v>472</v>
      </c>
      <c r="B354" s="199" t="s">
        <v>448</v>
      </c>
      <c r="H354" s="156"/>
      <c r="I354" s="158"/>
      <c r="J354" s="158"/>
      <c r="K354" s="158"/>
      <c r="L354" s="158"/>
      <c r="M354" s="158"/>
      <c r="N354" s="158"/>
    </row>
    <row r="355" spans="1:14" ht="16.5" hidden="1" customHeight="1" x14ac:dyDescent="0.25">
      <c r="A355" s="160" t="s">
        <v>473</v>
      </c>
      <c r="B355" s="199" t="s">
        <v>448</v>
      </c>
      <c r="H355" s="156"/>
      <c r="I355" s="158"/>
      <c r="J355" s="158"/>
      <c r="K355" s="158"/>
      <c r="L355" s="158"/>
      <c r="M355" s="158"/>
      <c r="N355" s="158"/>
    </row>
    <row r="356" spans="1:14" ht="16.5" hidden="1" customHeight="1" x14ac:dyDescent="0.25">
      <c r="A356" s="160" t="s">
        <v>474</v>
      </c>
      <c r="B356" s="199" t="s">
        <v>448</v>
      </c>
      <c r="H356" s="156"/>
      <c r="I356" s="158"/>
      <c r="J356" s="158"/>
      <c r="K356" s="158"/>
      <c r="L356" s="158"/>
      <c r="M356" s="158"/>
      <c r="N356" s="158"/>
    </row>
    <row r="357" spans="1:14" ht="16.5" hidden="1" customHeight="1" x14ac:dyDescent="0.25">
      <c r="A357" s="160" t="s">
        <v>475</v>
      </c>
      <c r="B357" s="199" t="s">
        <v>448</v>
      </c>
      <c r="H357" s="156"/>
      <c r="I357" s="158"/>
      <c r="J357" s="158"/>
      <c r="K357" s="158"/>
      <c r="L357" s="158"/>
      <c r="M357" s="158"/>
      <c r="N357" s="158"/>
    </row>
    <row r="358" spans="1:14" ht="16.5" hidden="1" customHeight="1" x14ac:dyDescent="0.25">
      <c r="A358" s="160" t="s">
        <v>476</v>
      </c>
      <c r="B358" s="199" t="s">
        <v>448</v>
      </c>
      <c r="H358" s="156"/>
      <c r="I358" s="158"/>
      <c r="J358" s="158"/>
      <c r="K358" s="158"/>
      <c r="L358" s="158"/>
      <c r="M358" s="158"/>
      <c r="N358" s="158"/>
    </row>
    <row r="359" spans="1:14" ht="16.5" hidden="1" customHeight="1" x14ac:dyDescent="0.25">
      <c r="A359" s="160" t="s">
        <v>477</v>
      </c>
      <c r="B359" s="199" t="s">
        <v>448</v>
      </c>
      <c r="H359" s="156"/>
      <c r="I359" s="158"/>
      <c r="J359" s="158"/>
      <c r="K359" s="158"/>
      <c r="L359" s="158"/>
      <c r="M359" s="158"/>
      <c r="N359" s="158"/>
    </row>
    <row r="360" spans="1:14" ht="16.5" hidden="1" customHeight="1" x14ac:dyDescent="0.25">
      <c r="A360" s="160" t="s">
        <v>478</v>
      </c>
      <c r="B360" s="199" t="s">
        <v>448</v>
      </c>
      <c r="H360" s="156"/>
      <c r="I360" s="158"/>
      <c r="J360" s="158"/>
      <c r="K360" s="158"/>
      <c r="L360" s="158"/>
      <c r="M360" s="158"/>
      <c r="N360" s="158"/>
    </row>
    <row r="361" spans="1:14" ht="16.5" hidden="1" customHeight="1" x14ac:dyDescent="0.25">
      <c r="A361" s="160" t="s">
        <v>479</v>
      </c>
      <c r="B361" s="199" t="s">
        <v>448</v>
      </c>
      <c r="H361" s="156"/>
      <c r="I361" s="158"/>
      <c r="J361" s="158"/>
      <c r="K361" s="158"/>
      <c r="L361" s="158"/>
      <c r="M361" s="158"/>
      <c r="N361" s="158"/>
    </row>
    <row r="362" spans="1:14" ht="16.5" hidden="1" customHeight="1" x14ac:dyDescent="0.25">
      <c r="A362" s="160" t="s">
        <v>480</v>
      </c>
      <c r="B362" s="199" t="s">
        <v>448</v>
      </c>
      <c r="H362" s="156"/>
      <c r="I362" s="158"/>
      <c r="J362" s="158"/>
      <c r="K362" s="158"/>
      <c r="L362" s="158"/>
      <c r="M362" s="158"/>
      <c r="N362" s="158"/>
    </row>
    <row r="363" spans="1:14" ht="16.5" hidden="1" customHeight="1" x14ac:dyDescent="0.25">
      <c r="A363" s="160" t="s">
        <v>481</v>
      </c>
      <c r="B363" s="199" t="s">
        <v>448</v>
      </c>
      <c r="H363" s="156"/>
      <c r="I363" s="158"/>
      <c r="J363" s="158"/>
      <c r="K363" s="158"/>
      <c r="L363" s="158"/>
      <c r="M363" s="158"/>
      <c r="N363" s="158"/>
    </row>
    <row r="364" spans="1:14" ht="16.5" hidden="1" customHeight="1" x14ac:dyDescent="0.25">
      <c r="A364" s="160" t="s">
        <v>482</v>
      </c>
      <c r="B364" s="199" t="s">
        <v>448</v>
      </c>
      <c r="H364" s="156"/>
      <c r="I364" s="158"/>
      <c r="J364" s="158"/>
      <c r="K364" s="158"/>
      <c r="L364" s="158"/>
      <c r="M364" s="158"/>
      <c r="N364" s="158"/>
    </row>
    <row r="365" spans="1:14" ht="16.5" hidden="1" customHeight="1" x14ac:dyDescent="0.25">
      <c r="A365" s="160" t="s">
        <v>483</v>
      </c>
      <c r="B365" s="199" t="s">
        <v>448</v>
      </c>
      <c r="H365" s="156"/>
      <c r="I365" s="158"/>
      <c r="J365" s="158"/>
      <c r="K365" s="158"/>
      <c r="L365" s="158"/>
      <c r="M365" s="158"/>
      <c r="N365" s="158"/>
    </row>
    <row r="366" spans="1:14" ht="16.5" customHeight="1" x14ac:dyDescent="0.25">
      <c r="H366" s="156"/>
      <c r="I366" s="158"/>
      <c r="J366" s="158"/>
      <c r="K366" s="158"/>
      <c r="L366" s="158"/>
      <c r="M366" s="158"/>
      <c r="N366" s="158"/>
    </row>
    <row r="367" spans="1:14" ht="16.5" customHeight="1" x14ac:dyDescent="0.25">
      <c r="H367" s="156"/>
      <c r="I367" s="158"/>
      <c r="J367" s="158"/>
      <c r="K367" s="158"/>
      <c r="L367" s="158"/>
      <c r="M367" s="158"/>
      <c r="N367" s="158"/>
    </row>
    <row r="368" spans="1:14" ht="16.5" customHeight="1" x14ac:dyDescent="0.25">
      <c r="H368" s="156"/>
      <c r="I368" s="158"/>
      <c r="J368" s="158"/>
      <c r="K368" s="158"/>
      <c r="L368" s="158"/>
      <c r="M368" s="158"/>
      <c r="N368" s="158"/>
    </row>
    <row r="369" spans="8:8" s="158" customFormat="1" ht="16.5" customHeight="1" x14ac:dyDescent="0.25">
      <c r="H369" s="156"/>
    </row>
    <row r="370" spans="8:8" s="158" customFormat="1" ht="16.5" customHeight="1" x14ac:dyDescent="0.25">
      <c r="H370" s="156"/>
    </row>
    <row r="371" spans="8:8" s="158" customFormat="1" ht="16.5" customHeight="1" x14ac:dyDescent="0.25">
      <c r="H371" s="156"/>
    </row>
    <row r="372" spans="8:8" s="158" customFormat="1" ht="16.5" customHeight="1" x14ac:dyDescent="0.25">
      <c r="H372" s="156"/>
    </row>
    <row r="373" spans="8:8" s="158" customFormat="1" ht="16.5" customHeight="1" x14ac:dyDescent="0.25">
      <c r="H373" s="156"/>
    </row>
    <row r="374" spans="8:8" s="158" customFormat="1" ht="16.5" customHeight="1" x14ac:dyDescent="0.25">
      <c r="H374" s="156"/>
    </row>
    <row r="375" spans="8:8" s="158" customFormat="1" ht="16.5" customHeight="1" x14ac:dyDescent="0.25">
      <c r="H375" s="156"/>
    </row>
    <row r="376" spans="8:8" s="158" customFormat="1" ht="16.5" customHeight="1" x14ac:dyDescent="0.25">
      <c r="H376" s="156"/>
    </row>
    <row r="377" spans="8:8" s="158" customFormat="1" ht="16.5" customHeight="1" x14ac:dyDescent="0.25">
      <c r="H377" s="156"/>
    </row>
    <row r="378" spans="8:8" s="158" customFormat="1" ht="16.5" customHeight="1" x14ac:dyDescent="0.25">
      <c r="H378" s="156"/>
    </row>
    <row r="379" spans="8:8" s="158" customFormat="1" ht="16.5" customHeight="1" x14ac:dyDescent="0.25">
      <c r="H379" s="156"/>
    </row>
    <row r="380" spans="8:8" s="158" customFormat="1" ht="16.5" customHeight="1" x14ac:dyDescent="0.25">
      <c r="H380" s="156"/>
    </row>
    <row r="381" spans="8:8" s="158" customFormat="1" ht="16.5" customHeight="1" x14ac:dyDescent="0.25">
      <c r="H381" s="156"/>
    </row>
    <row r="382" spans="8:8" s="158" customFormat="1" ht="16.5" customHeight="1" x14ac:dyDescent="0.25">
      <c r="H382" s="156"/>
    </row>
    <row r="383" spans="8:8" s="158" customFormat="1" ht="16.5" customHeight="1" x14ac:dyDescent="0.25">
      <c r="H383" s="156"/>
    </row>
    <row r="384" spans="8:8" s="158" customFormat="1" ht="16.5" customHeight="1" x14ac:dyDescent="0.25">
      <c r="H384" s="156"/>
    </row>
    <row r="385" spans="8:8" s="158" customFormat="1" ht="16.5" customHeight="1" x14ac:dyDescent="0.25">
      <c r="H385" s="156"/>
    </row>
    <row r="386" spans="8:8" s="158" customFormat="1" ht="16.5" customHeight="1" x14ac:dyDescent="0.25">
      <c r="H386" s="156"/>
    </row>
    <row r="387" spans="8:8" s="158" customFormat="1" ht="16.5" customHeight="1" x14ac:dyDescent="0.25">
      <c r="H387" s="156"/>
    </row>
    <row r="388" spans="8:8" s="158" customFormat="1" ht="16.5" customHeight="1" x14ac:dyDescent="0.25">
      <c r="H388" s="156"/>
    </row>
    <row r="389" spans="8:8" s="158" customFormat="1" ht="16.5" customHeight="1" x14ac:dyDescent="0.25">
      <c r="H389" s="156"/>
    </row>
    <row r="390" spans="8:8" s="158" customFormat="1" ht="16.5" customHeight="1" x14ac:dyDescent="0.25">
      <c r="H390" s="156"/>
    </row>
    <row r="391" spans="8:8" s="158" customFormat="1" x14ac:dyDescent="0.25">
      <c r="H391" s="156"/>
    </row>
    <row r="392" spans="8:8" s="158" customFormat="1" x14ac:dyDescent="0.25">
      <c r="H392" s="156"/>
    </row>
    <row r="393" spans="8:8" s="158" customFormat="1" x14ac:dyDescent="0.25">
      <c r="H393" s="156"/>
    </row>
    <row r="394" spans="8:8" s="158" customFormat="1" x14ac:dyDescent="0.25">
      <c r="H394" s="156"/>
    </row>
    <row r="395" spans="8:8" s="158" customFormat="1" x14ac:dyDescent="0.25">
      <c r="H395" s="156"/>
    </row>
    <row r="396" spans="8:8" s="158" customFormat="1" x14ac:dyDescent="0.25">
      <c r="H396" s="156"/>
    </row>
    <row r="397" spans="8:8" s="158" customFormat="1" x14ac:dyDescent="0.25">
      <c r="H397" s="156"/>
    </row>
    <row r="398" spans="8:8" s="158" customFormat="1" x14ac:dyDescent="0.25">
      <c r="H398" s="156"/>
    </row>
    <row r="399" spans="8:8" s="158" customFormat="1" x14ac:dyDescent="0.25">
      <c r="H399" s="156"/>
    </row>
    <row r="400" spans="8:8" s="158" customFormat="1" x14ac:dyDescent="0.25">
      <c r="H400" s="156"/>
    </row>
    <row r="401" spans="8:8" s="158" customFormat="1" x14ac:dyDescent="0.25">
      <c r="H401" s="156"/>
    </row>
    <row r="402" spans="8:8" s="158" customFormat="1" x14ac:dyDescent="0.25">
      <c r="H402" s="156"/>
    </row>
    <row r="403" spans="8:8" s="158" customFormat="1" x14ac:dyDescent="0.25">
      <c r="H403" s="156"/>
    </row>
    <row r="404" spans="8:8" s="158" customFormat="1" x14ac:dyDescent="0.25">
      <c r="H404" s="156"/>
    </row>
    <row r="405" spans="8:8" s="158" customFormat="1" x14ac:dyDescent="0.25">
      <c r="H405" s="156"/>
    </row>
    <row r="406" spans="8:8" s="158" customFormat="1" x14ac:dyDescent="0.25">
      <c r="H406" s="156"/>
    </row>
    <row r="407" spans="8:8" s="158" customFormat="1" x14ac:dyDescent="0.25">
      <c r="H407" s="156"/>
    </row>
    <row r="408" spans="8:8" s="158" customFormat="1" x14ac:dyDescent="0.25">
      <c r="H408" s="156"/>
    </row>
    <row r="409" spans="8:8" s="158" customFormat="1" x14ac:dyDescent="0.25">
      <c r="H409" s="156"/>
    </row>
    <row r="410" spans="8:8" s="158" customFormat="1" x14ac:dyDescent="0.25">
      <c r="H410" s="156"/>
    </row>
    <row r="411" spans="8:8" s="158" customFormat="1" x14ac:dyDescent="0.25">
      <c r="H411" s="156"/>
    </row>
    <row r="412" spans="8:8" s="158" customFormat="1" x14ac:dyDescent="0.25">
      <c r="H412" s="156"/>
    </row>
    <row r="413" spans="8:8" s="158" customFormat="1" x14ac:dyDescent="0.25">
      <c r="H413" s="156"/>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27:C30 C53:D57 B78:D87 C101:C105 C174:C178 C193:C207 C217:C219 C231:C233 C312:C314 F53:G57 C66:D66 C70:D76 C89:D89 C93:D99 C112:D129 C138:D155 C164:D166 C45:C48 D46:D51 C38:C43 C14:C20" name="HTT General"/>
    <protectedRange sqref="B157:D162" name="Range7"/>
    <protectedRange sqref="B180:D191 F180:G191" name="Range9"/>
    <protectedRange sqref="B321:G365" name="Range11"/>
    <protectedRange sqref="F45:G45 B49:B51 F54:F57 E46:G51 C46:D48 C51:D51" name="Range13"/>
  </protectedRanges>
  <dataValidations count="1">
    <dataValidation type="list" allowBlank="1" showInputMessage="1" showErrorMessage="1" sqref="C299" xr:uid="{54E8C448-707C-48FF-A592-00C9BBE94526}">
      <formula1>J299:J302</formula1>
    </dataValidation>
  </dataValidations>
  <hyperlinks>
    <hyperlink ref="B6" location="'A. HTT General'!B13" display="1. Basic Facts" xr:uid="{70C2F2FD-E9BB-440D-BD21-AF5D9E19EB31}"/>
    <hyperlink ref="B7" location="'A. HTT General'!B26" display="2. Regulatory Summary" xr:uid="{E70530EC-340D-4DEC-8092-C3C441F5AEB6}"/>
    <hyperlink ref="B8" location="'A. HTT General'!B36" display="3. General Cover Pool / Covered Bond Information" xr:uid="{EC736E63-FCA3-40E1-9389-8699FBC1110A}"/>
    <hyperlink ref="B9" location="'A. HTT General'!B285" display="4. References to Capital Requirements Regulation (CRR) 129(7)" xr:uid="{6BFADB03-AB26-4128-9617-B79E4DAA4576}"/>
    <hyperlink ref="B11" location="'A. HTT General'!B319" display="6. Other relevant information" xr:uid="{3144C8B9-E393-46A2-BF31-EACD487AF001}"/>
    <hyperlink ref="C289" location="'A. HTT General'!A39" display="'A. HTT General'!A39" xr:uid="{796DC4DB-E15A-4875-BED4-79A679F29427}"/>
    <hyperlink ref="C291" location="'B1. HTT Mortgage Assets'!B43" display="'B1. HTT Mortgage Assets'!B43" xr:uid="{337BF2BD-732C-4D14-9935-B502C3B5B870}"/>
    <hyperlink ref="C292" location="'A. HTT General'!A52" display="'A. HTT General'!A52" xr:uid="{BCB74870-DD5E-4A06-ACE3-B2677B8FB540}"/>
    <hyperlink ref="C297" location="'A. HTT General'!B163" display="'A. HTT General'!B163" xr:uid="{7B48A04D-2C45-4792-958A-E6F509221C37}"/>
    <hyperlink ref="C298" location="'A. HTT General'!B137" display="'A. HTT General'!B137" xr:uid="{459D589F-7BED-470C-92D1-5A626C6C6D5B}"/>
    <hyperlink ref="C302" location="'C. HTT Harmonised Glossary'!B18" display="'C. HTT Harmonised Glossary'!B18" xr:uid="{7B71ABEC-C096-4B90-8B44-1B9A5A281929}"/>
    <hyperlink ref="C303" location="'A. HTT General'!B65" display="'A. HTT General'!B65" xr:uid="{27D51486-F9B3-44AE-A2F5-9DB126D55473}"/>
    <hyperlink ref="C304" location="'A. HTT General'!B88" display="'A. HTT General'!B88" xr:uid="{65E57A2C-D064-404F-9B93-0301482ADD02}"/>
    <hyperlink ref="C307" location="'B1. HTT Mortgage Assets'!B179" display="'B1. HTT Mortgage Assets'!B179" xr:uid="{BBDBF6F6-8779-4F37-A657-AAB934194F65}"/>
    <hyperlink ref="B27" r:id="rId1" display="Basel Compliance (Y/N)" xr:uid="{676E3241-B756-4AEE-9B71-493906C11F1E}"/>
    <hyperlink ref="B29" r:id="rId2" xr:uid="{BACE0BD3-54D4-4EFF-A00C-7F449B11F3DC}"/>
    <hyperlink ref="B30" r:id="rId3" xr:uid="{F8A2B112-076F-4050-B404-CE4BD7FEEFEF}"/>
    <hyperlink ref="B10" location="'A. HTT General'!B311" display="5. References to Capital Requirements Regulation (CRR) 129(1)" xr:uid="{FE35BDF7-27E3-4453-91F1-AA31D214078F}"/>
    <hyperlink ref="C293" location="'B1. HTT Mortgage Assets'!B186" display="'B1. HTT Mortgage Assets'!B186" xr:uid="{E25DFACF-FA4A-4DA1-AF31-5A2C72E323DA}"/>
    <hyperlink ref="C288" location="'A. HTT General'!A38" display="'A. HTT General'!A38" xr:uid="{246A2B45-FEE7-4CE8-8070-4BCD5506C69A}"/>
    <hyperlink ref="C296" location="'A. HTT General'!B111" display="'A. HTT General'!B111" xr:uid="{0CCFB619-6CD7-4662-BDF1-59B8DD5B1847}"/>
    <hyperlink ref="C295" location="'B1. HTT Mortgage Assets'!B149" display="'B1. HTT Mortgage Assets'!B149" xr:uid="{97AB88B7-6459-446F-8317-27494D48155A}"/>
    <hyperlink ref="C294" location="'C. HTT Harmonised Glossary'!B20" display="link to Glossary HG.1.15" xr:uid="{30E75583-72D6-4E15-8ACB-598C88281DB4}"/>
    <hyperlink ref="C306" location="'A. HTT General'!B44" display="'A. HTT General'!B44" xr:uid="{3CC4E66C-81EC-4B0D-8385-0F68DF18FF7A}"/>
    <hyperlink ref="C300" location="'B1. HTT Mortgage Assets'!B215" display="215 LTV residential mortgage" xr:uid="{E41383C0-6F15-46DD-BA20-1BF4F5F8D172}"/>
    <hyperlink ref="C301" location="'A. HTT General'!B230" display="230 Derivatives and Swaps" xr:uid="{B4623153-5D70-48EB-BF82-D77B2F21872A}"/>
    <hyperlink ref="B28" r:id="rId4" display="CBD Compliance (Y/N)" xr:uid="{4EF898CC-6450-43B8-B2FD-E6B06DA1F0D9}"/>
    <hyperlink ref="C305" location="'C. HTT Harmonised Glossary'!B12" display="link to Glossary HG 1.7" xr:uid="{BC8ADCD3-A49B-42D8-AF5F-9D6DBF75FBF0}"/>
    <hyperlink ref="B44" location="'C. HTT Harmonised Glossary'!B6" display="2. Over-collateralisation (OC) " xr:uid="{CA6D450C-7C79-4DBB-A9A1-A5969133AB02}"/>
  </hyperlinks>
  <pageMargins left="0.7" right="0.7" top="0.75" bottom="0.75" header="0.3" footer="0.3"/>
  <pageSetup scale="33" orientation="portrait" r:id="rId5"/>
  <headerFooter>
    <oddFooter>&amp;R&amp;1#&amp;"Calibri"&amp;10&amp;K0078D7Classification : Internal</oddFooter>
  </headerFooter>
  <rowBreaks count="2" manualBreakCount="2">
    <brk id="162"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D28D8-8FE1-470F-BC28-691395B6578E}">
  <sheetPr>
    <tabColor theme="9" tint="-0.249977111117893"/>
  </sheetPr>
  <dimension ref="A1:N423"/>
  <sheetViews>
    <sheetView view="pageBreakPreview" zoomScale="60" zoomScaleNormal="85" workbookViewId="0"/>
  </sheetViews>
  <sheetFormatPr defaultColWidth="8.88671875" defaultRowHeight="14.4" x14ac:dyDescent="0.25"/>
  <cols>
    <col min="1" max="1" width="13.88671875" style="160" customWidth="1"/>
    <col min="2" max="2" width="62.88671875" style="160" customWidth="1"/>
    <col min="3" max="3" width="41" style="160" customWidth="1"/>
    <col min="4" max="4" width="40.88671875" style="160" customWidth="1"/>
    <col min="5" max="5" width="6.6640625" style="160" customWidth="1"/>
    <col min="6" max="6" width="41.5546875" style="160" customWidth="1"/>
    <col min="7" max="7" width="41.5546875" style="156" customWidth="1"/>
    <col min="8" max="16384" width="8.88671875" style="158"/>
  </cols>
  <sheetData>
    <row r="1" spans="1:7" ht="31.2" x14ac:dyDescent="0.25">
      <c r="A1" s="121" t="s">
        <v>833</v>
      </c>
      <c r="B1" s="121"/>
      <c r="C1" s="156"/>
      <c r="D1" s="156"/>
      <c r="E1" s="156"/>
      <c r="F1" s="157" t="s">
        <v>1464</v>
      </c>
    </row>
    <row r="2" spans="1:7" ht="15" thickBot="1" x14ac:dyDescent="0.3">
      <c r="A2" s="156"/>
      <c r="B2" s="156"/>
      <c r="C2" s="156"/>
      <c r="D2" s="156"/>
      <c r="E2" s="156"/>
      <c r="F2" s="156"/>
    </row>
    <row r="3" spans="1:7" ht="18.600000000000001" thickBot="1" x14ac:dyDescent="0.3">
      <c r="A3" s="161"/>
      <c r="B3" s="162" t="s">
        <v>0</v>
      </c>
      <c r="C3" s="237" t="s">
        <v>1</v>
      </c>
      <c r="D3" s="161"/>
      <c r="E3" s="161"/>
      <c r="F3" s="156"/>
      <c r="G3" s="161"/>
    </row>
    <row r="4" spans="1:7" ht="15" thickBot="1" x14ac:dyDescent="0.3"/>
    <row r="5" spans="1:7" ht="18" x14ac:dyDescent="0.25">
      <c r="A5" s="164"/>
      <c r="B5" s="165" t="s">
        <v>484</v>
      </c>
      <c r="C5" s="164"/>
      <c r="E5" s="166"/>
      <c r="F5" s="166"/>
    </row>
    <row r="6" spans="1:7" x14ac:dyDescent="0.25">
      <c r="B6" s="238" t="s">
        <v>485</v>
      </c>
    </row>
    <row r="7" spans="1:7" x14ac:dyDescent="0.25">
      <c r="B7" s="239" t="s">
        <v>486</v>
      </c>
    </row>
    <row r="8" spans="1:7" ht="15" thickBot="1" x14ac:dyDescent="0.3">
      <c r="B8" s="240" t="s">
        <v>487</v>
      </c>
    </row>
    <row r="9" spans="1:7" x14ac:dyDescent="0.25">
      <c r="B9" s="241"/>
    </row>
    <row r="10" spans="1:7" ht="36" x14ac:dyDescent="0.25">
      <c r="A10" s="171" t="s">
        <v>5</v>
      </c>
      <c r="B10" s="171" t="s">
        <v>485</v>
      </c>
      <c r="C10" s="172"/>
      <c r="D10" s="172"/>
      <c r="E10" s="172"/>
      <c r="F10" s="172"/>
      <c r="G10" s="173"/>
    </row>
    <row r="11" spans="1:7" ht="15" customHeight="1" x14ac:dyDescent="0.25">
      <c r="A11" s="181"/>
      <c r="B11" s="182" t="s">
        <v>488</v>
      </c>
      <c r="C11" s="181" t="s">
        <v>59</v>
      </c>
      <c r="D11" s="181"/>
      <c r="E11" s="181"/>
      <c r="F11" s="184" t="s">
        <v>489</v>
      </c>
      <c r="G11" s="184"/>
    </row>
    <row r="12" spans="1:7" x14ac:dyDescent="0.25">
      <c r="A12" s="160" t="s">
        <v>490</v>
      </c>
      <c r="B12" s="160" t="s">
        <v>491</v>
      </c>
      <c r="C12" s="187">
        <v>15138.8475818197</v>
      </c>
      <c r="F12" s="194">
        <f>IF($C$15=0,"",IF(C12="[for completion]","",C12/$C$15))</f>
        <v>1</v>
      </c>
    </row>
    <row r="13" spans="1:7" x14ac:dyDescent="0.25">
      <c r="A13" s="160" t="s">
        <v>492</v>
      </c>
      <c r="B13" s="160" t="s">
        <v>493</v>
      </c>
      <c r="C13" s="187">
        <v>0</v>
      </c>
      <c r="F13" s="194">
        <f>IF($C$15=0,"",IF(C13="[for completion]","",C13/$C$15))</f>
        <v>0</v>
      </c>
    </row>
    <row r="14" spans="1:7" x14ac:dyDescent="0.25">
      <c r="A14" s="160" t="s">
        <v>494</v>
      </c>
      <c r="B14" s="160" t="s">
        <v>70</v>
      </c>
      <c r="C14" s="187">
        <v>0</v>
      </c>
      <c r="F14" s="194">
        <f>IF($C$15=0,"",IF(C14="[for completion]","",C14/$C$15))</f>
        <v>0</v>
      </c>
    </row>
    <row r="15" spans="1:7" x14ac:dyDescent="0.25">
      <c r="A15" s="160" t="s">
        <v>495</v>
      </c>
      <c r="B15" s="242" t="s">
        <v>72</v>
      </c>
      <c r="C15" s="187">
        <f>SUM(C12:C14)</f>
        <v>15138.8475818197</v>
      </c>
      <c r="F15" s="243">
        <f>SUM(F12:F14)</f>
        <v>1</v>
      </c>
    </row>
    <row r="16" spans="1:7" x14ac:dyDescent="0.25">
      <c r="A16" s="160" t="s">
        <v>496</v>
      </c>
      <c r="B16" s="199" t="s">
        <v>497</v>
      </c>
      <c r="C16" s="187"/>
      <c r="F16" s="194">
        <f t="shared" ref="F16:F26" si="0">IF($C$15=0,"",IF(C16="[for completion]","",C16/$C$15))</f>
        <v>0</v>
      </c>
    </row>
    <row r="17" spans="1:7" x14ac:dyDescent="0.25">
      <c r="A17" s="160" t="s">
        <v>498</v>
      </c>
      <c r="B17" s="199" t="s">
        <v>499</v>
      </c>
      <c r="C17" s="187"/>
      <c r="F17" s="194">
        <f t="shared" si="0"/>
        <v>0</v>
      </c>
    </row>
    <row r="18" spans="1:7" hidden="1" x14ac:dyDescent="0.25">
      <c r="A18" s="160" t="s">
        <v>500</v>
      </c>
      <c r="B18" s="199"/>
      <c r="C18" s="187"/>
      <c r="F18" s="194">
        <f t="shared" si="0"/>
        <v>0</v>
      </c>
    </row>
    <row r="19" spans="1:7" hidden="1" x14ac:dyDescent="0.25">
      <c r="A19" s="160" t="s">
        <v>501</v>
      </c>
      <c r="B19" s="199"/>
      <c r="C19" s="187"/>
      <c r="F19" s="194">
        <f t="shared" si="0"/>
        <v>0</v>
      </c>
    </row>
    <row r="20" spans="1:7" hidden="1" x14ac:dyDescent="0.25">
      <c r="A20" s="160" t="s">
        <v>502</v>
      </c>
      <c r="B20" s="199"/>
      <c r="C20" s="187"/>
      <c r="F20" s="194">
        <f t="shared" si="0"/>
        <v>0</v>
      </c>
    </row>
    <row r="21" spans="1:7" hidden="1" x14ac:dyDescent="0.25">
      <c r="A21" s="160" t="s">
        <v>503</v>
      </c>
      <c r="B21" s="199"/>
      <c r="C21" s="187"/>
      <c r="F21" s="194">
        <f t="shared" si="0"/>
        <v>0</v>
      </c>
    </row>
    <row r="22" spans="1:7" hidden="1" x14ac:dyDescent="0.25">
      <c r="A22" s="160" t="s">
        <v>504</v>
      </c>
      <c r="B22" s="199"/>
      <c r="C22" s="187"/>
      <c r="F22" s="194">
        <f t="shared" si="0"/>
        <v>0</v>
      </c>
    </row>
    <row r="23" spans="1:7" hidden="1" x14ac:dyDescent="0.25">
      <c r="A23" s="160" t="s">
        <v>505</v>
      </c>
      <c r="B23" s="199"/>
      <c r="C23" s="187"/>
      <c r="F23" s="194">
        <f t="shared" si="0"/>
        <v>0</v>
      </c>
    </row>
    <row r="24" spans="1:7" hidden="1" x14ac:dyDescent="0.25">
      <c r="A24" s="160" t="s">
        <v>506</v>
      </c>
      <c r="B24" s="199"/>
      <c r="C24" s="187"/>
      <c r="F24" s="194">
        <f t="shared" si="0"/>
        <v>0</v>
      </c>
    </row>
    <row r="25" spans="1:7" hidden="1" x14ac:dyDescent="0.25">
      <c r="A25" s="160" t="s">
        <v>507</v>
      </c>
      <c r="B25" s="199"/>
      <c r="C25" s="187"/>
      <c r="F25" s="194">
        <f t="shared" si="0"/>
        <v>0</v>
      </c>
    </row>
    <row r="26" spans="1:7" hidden="1" x14ac:dyDescent="0.25">
      <c r="A26" s="160" t="s">
        <v>1505</v>
      </c>
      <c r="B26" s="199"/>
      <c r="C26" s="200"/>
      <c r="D26" s="158"/>
      <c r="E26" s="158"/>
      <c r="F26" s="194">
        <f t="shared" si="0"/>
        <v>0</v>
      </c>
    </row>
    <row r="27" spans="1:7" ht="15" customHeight="1" x14ac:dyDescent="0.25">
      <c r="A27" s="181"/>
      <c r="B27" s="182" t="s">
        <v>508</v>
      </c>
      <c r="C27" s="181" t="s">
        <v>509</v>
      </c>
      <c r="D27" s="181" t="s">
        <v>510</v>
      </c>
      <c r="E27" s="183"/>
      <c r="F27" s="181" t="s">
        <v>511</v>
      </c>
      <c r="G27" s="184"/>
    </row>
    <row r="28" spans="1:7" x14ac:dyDescent="0.25">
      <c r="A28" s="160" t="s">
        <v>512</v>
      </c>
      <c r="B28" s="160" t="s">
        <v>513</v>
      </c>
      <c r="C28" s="187">
        <v>230176</v>
      </c>
      <c r="D28" s="244"/>
      <c r="F28" s="244">
        <f>IF(AND(C28="[For completion]",D28="[For completion]"),"[For completion]",SUM(C28:D28))</f>
        <v>230176</v>
      </c>
    </row>
    <row r="29" spans="1:7" x14ac:dyDescent="0.25">
      <c r="A29" s="160" t="s">
        <v>514</v>
      </c>
      <c r="B29" s="176" t="s">
        <v>1506</v>
      </c>
      <c r="C29" s="187">
        <v>106572</v>
      </c>
      <c r="D29" s="244"/>
      <c r="F29" s="244">
        <f>IF(AND(C29="[For completion]",D29="[For completion]"),"[For completion]",SUM(C29:D29))</f>
        <v>106572</v>
      </c>
    </row>
    <row r="30" spans="1:7" x14ac:dyDescent="0.25">
      <c r="A30" s="160" t="s">
        <v>516</v>
      </c>
      <c r="B30" s="176" t="s">
        <v>517</v>
      </c>
      <c r="C30" s="244"/>
      <c r="D30" s="244"/>
      <c r="F30" s="244"/>
    </row>
    <row r="31" spans="1:7" x14ac:dyDescent="0.25">
      <c r="A31" s="160" t="s">
        <v>518</v>
      </c>
      <c r="B31" s="176"/>
    </row>
    <row r="32" spans="1:7" x14ac:dyDescent="0.25">
      <c r="A32" s="160" t="s">
        <v>519</v>
      </c>
      <c r="B32" s="176"/>
    </row>
    <row r="33" spans="1:7" x14ac:dyDescent="0.25">
      <c r="A33" s="160" t="s">
        <v>520</v>
      </c>
      <c r="B33" s="176"/>
    </row>
    <row r="34" spans="1:7" x14ac:dyDescent="0.25">
      <c r="A34" s="160" t="s">
        <v>521</v>
      </c>
      <c r="B34" s="176"/>
    </row>
    <row r="35" spans="1:7" ht="15" customHeight="1" x14ac:dyDescent="0.25">
      <c r="A35" s="181"/>
      <c r="B35" s="182" t="s">
        <v>522</v>
      </c>
      <c r="C35" s="181" t="s">
        <v>523</v>
      </c>
      <c r="D35" s="181" t="s">
        <v>524</v>
      </c>
      <c r="E35" s="183"/>
      <c r="F35" s="184" t="s">
        <v>489</v>
      </c>
      <c r="G35" s="184"/>
    </row>
    <row r="36" spans="1:7" x14ac:dyDescent="0.25">
      <c r="A36" s="160" t="s">
        <v>525</v>
      </c>
      <c r="B36" s="160" t="s">
        <v>526</v>
      </c>
      <c r="C36" s="245">
        <v>4.8129102975776796E-3</v>
      </c>
      <c r="D36" s="243"/>
      <c r="E36" s="246"/>
      <c r="F36" s="245">
        <v>4.8129102975776796E-3</v>
      </c>
    </row>
    <row r="37" spans="1:7" x14ac:dyDescent="0.25">
      <c r="A37" s="160" t="s">
        <v>527</v>
      </c>
      <c r="C37" s="243"/>
      <c r="D37" s="243"/>
      <c r="E37" s="246"/>
      <c r="F37" s="243"/>
    </row>
    <row r="38" spans="1:7" x14ac:dyDescent="0.25">
      <c r="A38" s="160" t="s">
        <v>528</v>
      </c>
      <c r="C38" s="243"/>
      <c r="D38" s="243"/>
      <c r="E38" s="246"/>
      <c r="F38" s="243"/>
    </row>
    <row r="39" spans="1:7" x14ac:dyDescent="0.25">
      <c r="A39" s="160" t="s">
        <v>529</v>
      </c>
      <c r="C39" s="243"/>
      <c r="D39" s="243"/>
      <c r="E39" s="246"/>
      <c r="F39" s="243"/>
    </row>
    <row r="40" spans="1:7" x14ac:dyDescent="0.25">
      <c r="A40" s="160" t="s">
        <v>530</v>
      </c>
      <c r="C40" s="243"/>
      <c r="D40" s="243"/>
      <c r="E40" s="246"/>
      <c r="F40" s="243"/>
    </row>
    <row r="41" spans="1:7" x14ac:dyDescent="0.25">
      <c r="A41" s="160" t="s">
        <v>531</v>
      </c>
      <c r="C41" s="243"/>
      <c r="D41" s="243"/>
      <c r="E41" s="246"/>
      <c r="F41" s="243"/>
    </row>
    <row r="42" spans="1:7" x14ac:dyDescent="0.25">
      <c r="A42" s="160" t="s">
        <v>532</v>
      </c>
      <c r="C42" s="243"/>
      <c r="D42" s="243"/>
      <c r="E42" s="246"/>
      <c r="F42" s="243"/>
    </row>
    <row r="43" spans="1:7" ht="15" customHeight="1" x14ac:dyDescent="0.25">
      <c r="A43" s="181"/>
      <c r="B43" s="182" t="s">
        <v>533</v>
      </c>
      <c r="C43" s="181" t="s">
        <v>523</v>
      </c>
      <c r="D43" s="181" t="s">
        <v>524</v>
      </c>
      <c r="E43" s="183"/>
      <c r="F43" s="184" t="s">
        <v>489</v>
      </c>
      <c r="G43" s="184"/>
    </row>
    <row r="44" spans="1:7" x14ac:dyDescent="0.25">
      <c r="A44" s="160" t="s">
        <v>534</v>
      </c>
      <c r="B44" s="247" t="s">
        <v>535</v>
      </c>
      <c r="C44" s="248">
        <f>SUM(C45:C71)</f>
        <v>1</v>
      </c>
      <c r="D44" s="248">
        <f>SUM(D45:D71)</f>
        <v>0</v>
      </c>
      <c r="E44" s="243"/>
      <c r="F44" s="248">
        <f>SUM(F45:F71)</f>
        <v>1</v>
      </c>
      <c r="G44" s="160"/>
    </row>
    <row r="45" spans="1:7" x14ac:dyDescent="0.25">
      <c r="A45" s="160" t="s">
        <v>536</v>
      </c>
      <c r="B45" s="160" t="s">
        <v>537</v>
      </c>
      <c r="C45" s="187"/>
      <c r="D45" s="243"/>
      <c r="E45" s="243"/>
      <c r="F45" s="187"/>
      <c r="G45" s="160"/>
    </row>
    <row r="46" spans="1:7" x14ac:dyDescent="0.25">
      <c r="A46" s="160" t="s">
        <v>538</v>
      </c>
      <c r="B46" s="160" t="s">
        <v>8</v>
      </c>
      <c r="C46" s="249">
        <v>1</v>
      </c>
      <c r="D46" s="243"/>
      <c r="E46" s="243"/>
      <c r="F46" s="249">
        <v>1</v>
      </c>
      <c r="G46" s="160"/>
    </row>
    <row r="47" spans="1:7" x14ac:dyDescent="0.25">
      <c r="A47" s="160" t="s">
        <v>539</v>
      </c>
      <c r="B47" s="160" t="s">
        <v>540</v>
      </c>
      <c r="C47" s="187"/>
      <c r="D47" s="243"/>
      <c r="E47" s="243"/>
      <c r="F47" s="187"/>
      <c r="G47" s="160"/>
    </row>
    <row r="48" spans="1:7" x14ac:dyDescent="0.25">
      <c r="A48" s="160" t="s">
        <v>541</v>
      </c>
      <c r="B48" s="160" t="s">
        <v>542</v>
      </c>
      <c r="C48" s="187"/>
      <c r="D48" s="243"/>
      <c r="E48" s="243"/>
      <c r="F48" s="187"/>
      <c r="G48" s="160"/>
    </row>
    <row r="49" spans="1:7" x14ac:dyDescent="0.25">
      <c r="A49" s="160" t="s">
        <v>543</v>
      </c>
      <c r="B49" s="160" t="s">
        <v>544</v>
      </c>
      <c r="C49" s="187"/>
      <c r="D49" s="243"/>
      <c r="E49" s="243"/>
      <c r="F49" s="187"/>
      <c r="G49" s="160"/>
    </row>
    <row r="50" spans="1:7" x14ac:dyDescent="0.25">
      <c r="A50" s="160" t="s">
        <v>545</v>
      </c>
      <c r="B50" s="160" t="s">
        <v>1507</v>
      </c>
      <c r="C50" s="187"/>
      <c r="D50" s="243"/>
      <c r="E50" s="243"/>
      <c r="F50" s="187"/>
      <c r="G50" s="160"/>
    </row>
    <row r="51" spans="1:7" x14ac:dyDescent="0.25">
      <c r="A51" s="160" t="s">
        <v>546</v>
      </c>
      <c r="B51" s="160" t="s">
        <v>547</v>
      </c>
      <c r="C51" s="187"/>
      <c r="D51" s="243"/>
      <c r="E51" s="243"/>
      <c r="F51" s="187"/>
      <c r="G51" s="160"/>
    </row>
    <row r="52" spans="1:7" x14ac:dyDescent="0.25">
      <c r="A52" s="160" t="s">
        <v>548</v>
      </c>
      <c r="B52" s="160" t="s">
        <v>549</v>
      </c>
      <c r="C52" s="187"/>
      <c r="D52" s="243"/>
      <c r="E52" s="243"/>
      <c r="F52" s="187"/>
      <c r="G52" s="160"/>
    </row>
    <row r="53" spans="1:7" x14ac:dyDescent="0.25">
      <c r="A53" s="160" t="s">
        <v>550</v>
      </c>
      <c r="B53" s="160" t="s">
        <v>551</v>
      </c>
      <c r="C53" s="187"/>
      <c r="D53" s="243"/>
      <c r="E53" s="243"/>
      <c r="F53" s="187"/>
      <c r="G53" s="160"/>
    </row>
    <row r="54" spans="1:7" x14ac:dyDescent="0.25">
      <c r="A54" s="160" t="s">
        <v>552</v>
      </c>
      <c r="B54" s="160" t="s">
        <v>553</v>
      </c>
      <c r="C54" s="187"/>
      <c r="D54" s="243"/>
      <c r="E54" s="243"/>
      <c r="F54" s="187"/>
      <c r="G54" s="160"/>
    </row>
    <row r="55" spans="1:7" x14ac:dyDescent="0.25">
      <c r="A55" s="160" t="s">
        <v>554</v>
      </c>
      <c r="B55" s="160" t="s">
        <v>555</v>
      </c>
      <c r="C55" s="187"/>
      <c r="D55" s="243"/>
      <c r="E55" s="243"/>
      <c r="F55" s="187"/>
      <c r="G55" s="160"/>
    </row>
    <row r="56" spans="1:7" x14ac:dyDescent="0.25">
      <c r="A56" s="160" t="s">
        <v>556</v>
      </c>
      <c r="B56" s="160" t="s">
        <v>557</v>
      </c>
      <c r="C56" s="187"/>
      <c r="D56" s="243"/>
      <c r="E56" s="243"/>
      <c r="F56" s="187"/>
      <c r="G56" s="160"/>
    </row>
    <row r="57" spans="1:7" x14ac:dyDescent="0.25">
      <c r="A57" s="160" t="s">
        <v>558</v>
      </c>
      <c r="B57" s="160" t="s">
        <v>559</v>
      </c>
      <c r="C57" s="187"/>
      <c r="D57" s="243"/>
      <c r="E57" s="243"/>
      <c r="F57" s="187"/>
      <c r="G57" s="160"/>
    </row>
    <row r="58" spans="1:7" x14ac:dyDescent="0.25">
      <c r="A58" s="160" t="s">
        <v>560</v>
      </c>
      <c r="B58" s="160" t="s">
        <v>561</v>
      </c>
      <c r="C58" s="187"/>
      <c r="D58" s="243"/>
      <c r="E58" s="243"/>
      <c r="F58" s="187"/>
      <c r="G58" s="160"/>
    </row>
    <row r="59" spans="1:7" x14ac:dyDescent="0.25">
      <c r="A59" s="160" t="s">
        <v>562</v>
      </c>
      <c r="B59" s="160" t="s">
        <v>563</v>
      </c>
      <c r="C59" s="187"/>
      <c r="D59" s="243"/>
      <c r="E59" s="243"/>
      <c r="F59" s="187"/>
      <c r="G59" s="160"/>
    </row>
    <row r="60" spans="1:7" x14ac:dyDescent="0.25">
      <c r="A60" s="160" t="s">
        <v>564</v>
      </c>
      <c r="B60" s="160" t="s">
        <v>565</v>
      </c>
      <c r="C60" s="187"/>
      <c r="D60" s="243"/>
      <c r="E60" s="243"/>
      <c r="F60" s="187"/>
      <c r="G60" s="160"/>
    </row>
    <row r="61" spans="1:7" x14ac:dyDescent="0.25">
      <c r="A61" s="160" t="s">
        <v>566</v>
      </c>
      <c r="B61" s="160" t="s">
        <v>567</v>
      </c>
      <c r="C61" s="187"/>
      <c r="D61" s="243"/>
      <c r="E61" s="243"/>
      <c r="F61" s="187"/>
      <c r="G61" s="160"/>
    </row>
    <row r="62" spans="1:7" x14ac:dyDescent="0.25">
      <c r="A62" s="160" t="s">
        <v>568</v>
      </c>
      <c r="B62" s="160" t="s">
        <v>569</v>
      </c>
      <c r="C62" s="187"/>
      <c r="D62" s="243"/>
      <c r="E62" s="243"/>
      <c r="F62" s="187"/>
      <c r="G62" s="160"/>
    </row>
    <row r="63" spans="1:7" x14ac:dyDescent="0.25">
      <c r="A63" s="160" t="s">
        <v>570</v>
      </c>
      <c r="B63" s="160" t="s">
        <v>571</v>
      </c>
      <c r="C63" s="187"/>
      <c r="D63" s="243"/>
      <c r="E63" s="243"/>
      <c r="F63" s="187"/>
      <c r="G63" s="160"/>
    </row>
    <row r="64" spans="1:7" x14ac:dyDescent="0.25">
      <c r="A64" s="160" t="s">
        <v>572</v>
      </c>
      <c r="B64" s="160" t="s">
        <v>573</v>
      </c>
      <c r="C64" s="187"/>
      <c r="D64" s="243"/>
      <c r="E64" s="243"/>
      <c r="F64" s="187"/>
      <c r="G64" s="160"/>
    </row>
    <row r="65" spans="1:7" x14ac:dyDescent="0.25">
      <c r="A65" s="160" t="s">
        <v>574</v>
      </c>
      <c r="B65" s="160" t="s">
        <v>575</v>
      </c>
      <c r="C65" s="187"/>
      <c r="D65" s="243"/>
      <c r="E65" s="243"/>
      <c r="F65" s="187"/>
      <c r="G65" s="160"/>
    </row>
    <row r="66" spans="1:7" x14ac:dyDescent="0.25">
      <c r="A66" s="160" t="s">
        <v>576</v>
      </c>
      <c r="B66" s="160" t="s">
        <v>577</v>
      </c>
      <c r="C66" s="187"/>
      <c r="D66" s="243"/>
      <c r="E66" s="243"/>
      <c r="F66" s="187"/>
      <c r="G66" s="160"/>
    </row>
    <row r="67" spans="1:7" x14ac:dyDescent="0.25">
      <c r="A67" s="160" t="s">
        <v>578</v>
      </c>
      <c r="B67" s="160" t="s">
        <v>579</v>
      </c>
      <c r="C67" s="187"/>
      <c r="D67" s="243"/>
      <c r="E67" s="243"/>
      <c r="F67" s="187"/>
      <c r="G67" s="160"/>
    </row>
    <row r="68" spans="1:7" x14ac:dyDescent="0.25">
      <c r="A68" s="160" t="s">
        <v>580</v>
      </c>
      <c r="B68" s="160" t="s">
        <v>581</v>
      </c>
      <c r="C68" s="187"/>
      <c r="D68" s="243"/>
      <c r="E68" s="243"/>
      <c r="F68" s="187"/>
      <c r="G68" s="160"/>
    </row>
    <row r="69" spans="1:7" x14ac:dyDescent="0.25">
      <c r="A69" s="160" t="s">
        <v>582</v>
      </c>
      <c r="B69" s="160" t="s">
        <v>583</v>
      </c>
      <c r="C69" s="187"/>
      <c r="D69" s="243"/>
      <c r="E69" s="243"/>
      <c r="F69" s="187"/>
      <c r="G69" s="160"/>
    </row>
    <row r="70" spans="1:7" x14ac:dyDescent="0.25">
      <c r="A70" s="160" t="s">
        <v>584</v>
      </c>
      <c r="B70" s="160" t="s">
        <v>585</v>
      </c>
      <c r="C70" s="187"/>
      <c r="D70" s="243"/>
      <c r="E70" s="243"/>
      <c r="F70" s="187"/>
      <c r="G70" s="160"/>
    </row>
    <row r="71" spans="1:7" x14ac:dyDescent="0.25">
      <c r="A71" s="160" t="s">
        <v>586</v>
      </c>
      <c r="B71" s="160" t="s">
        <v>587</v>
      </c>
      <c r="C71" s="187"/>
      <c r="D71" s="243"/>
      <c r="E71" s="243"/>
      <c r="F71" s="187"/>
      <c r="G71" s="160"/>
    </row>
    <row r="72" spans="1:7" x14ac:dyDescent="0.25">
      <c r="A72" s="160" t="s">
        <v>588</v>
      </c>
      <c r="B72" s="247" t="s">
        <v>262</v>
      </c>
      <c r="C72" s="248">
        <f>SUM(C73:C75)</f>
        <v>0</v>
      </c>
      <c r="D72" s="248">
        <f>SUM(D73:D75)</f>
        <v>0</v>
      </c>
      <c r="E72" s="243"/>
      <c r="F72" s="248">
        <f>SUM(F73:F75)</f>
        <v>0</v>
      </c>
      <c r="G72" s="160"/>
    </row>
    <row r="73" spans="1:7" x14ac:dyDescent="0.25">
      <c r="A73" s="160" t="s">
        <v>589</v>
      </c>
      <c r="B73" s="160" t="s">
        <v>590</v>
      </c>
      <c r="C73" s="187"/>
      <c r="D73" s="243"/>
      <c r="E73" s="243"/>
      <c r="F73" s="187"/>
      <c r="G73" s="160"/>
    </row>
    <row r="74" spans="1:7" x14ac:dyDescent="0.25">
      <c r="A74" s="160" t="s">
        <v>591</v>
      </c>
      <c r="B74" s="160" t="s">
        <v>592</v>
      </c>
      <c r="C74" s="187"/>
      <c r="D74" s="243"/>
      <c r="E74" s="243"/>
      <c r="F74" s="187"/>
      <c r="G74" s="160"/>
    </row>
    <row r="75" spans="1:7" x14ac:dyDescent="0.25">
      <c r="A75" s="160" t="s">
        <v>593</v>
      </c>
      <c r="B75" s="160" t="s">
        <v>594</v>
      </c>
      <c r="C75" s="187"/>
      <c r="D75" s="243"/>
      <c r="E75" s="243"/>
      <c r="F75" s="187"/>
      <c r="G75" s="160"/>
    </row>
    <row r="76" spans="1:7" x14ac:dyDescent="0.25">
      <c r="A76" s="160" t="s">
        <v>595</v>
      </c>
      <c r="B76" s="247" t="s">
        <v>70</v>
      </c>
      <c r="C76" s="248">
        <f>SUM(C77:C87)</f>
        <v>0</v>
      </c>
      <c r="D76" s="248">
        <f>SUM(D77:D87)</f>
        <v>0</v>
      </c>
      <c r="E76" s="243"/>
      <c r="F76" s="248">
        <f>SUM(F77:F87)</f>
        <v>0</v>
      </c>
      <c r="G76" s="160"/>
    </row>
    <row r="77" spans="1:7" x14ac:dyDescent="0.25">
      <c r="A77" s="160" t="s">
        <v>596</v>
      </c>
      <c r="B77" s="178" t="s">
        <v>264</v>
      </c>
      <c r="C77" s="187"/>
      <c r="D77" s="243"/>
      <c r="E77" s="243"/>
      <c r="F77" s="187"/>
      <c r="G77" s="160"/>
    </row>
    <row r="78" spans="1:7" x14ac:dyDescent="0.25">
      <c r="A78" s="160" t="s">
        <v>597</v>
      </c>
      <c r="B78" s="160" t="s">
        <v>598</v>
      </c>
      <c r="C78" s="187"/>
      <c r="D78" s="243"/>
      <c r="E78" s="243"/>
      <c r="F78" s="187"/>
      <c r="G78" s="160"/>
    </row>
    <row r="79" spans="1:7" x14ac:dyDescent="0.25">
      <c r="A79" s="160" t="s">
        <v>599</v>
      </c>
      <c r="B79" s="178" t="s">
        <v>266</v>
      </c>
      <c r="C79" s="187"/>
      <c r="D79" s="243"/>
      <c r="E79" s="243"/>
      <c r="F79" s="187"/>
      <c r="G79" s="160"/>
    </row>
    <row r="80" spans="1:7" x14ac:dyDescent="0.25">
      <c r="A80" s="160" t="s">
        <v>600</v>
      </c>
      <c r="B80" s="178" t="s">
        <v>268</v>
      </c>
      <c r="C80" s="187"/>
      <c r="D80" s="243"/>
      <c r="E80" s="243"/>
      <c r="F80" s="187"/>
      <c r="G80" s="160"/>
    </row>
    <row r="81" spans="1:7" x14ac:dyDescent="0.25">
      <c r="A81" s="160" t="s">
        <v>601</v>
      </c>
      <c r="B81" s="178" t="s">
        <v>270</v>
      </c>
      <c r="C81" s="187"/>
      <c r="D81" s="243"/>
      <c r="E81" s="243"/>
      <c r="F81" s="187"/>
      <c r="G81" s="160"/>
    </row>
    <row r="82" spans="1:7" x14ac:dyDescent="0.25">
      <c r="A82" s="160" t="s">
        <v>602</v>
      </c>
      <c r="B82" s="178" t="s">
        <v>272</v>
      </c>
      <c r="C82" s="187"/>
      <c r="D82" s="243"/>
      <c r="E82" s="243"/>
      <c r="F82" s="187"/>
      <c r="G82" s="160"/>
    </row>
    <row r="83" spans="1:7" x14ac:dyDescent="0.25">
      <c r="A83" s="160" t="s">
        <v>603</v>
      </c>
      <c r="B83" s="178" t="s">
        <v>274</v>
      </c>
      <c r="C83" s="187"/>
      <c r="D83" s="243"/>
      <c r="E83" s="243"/>
      <c r="F83" s="187"/>
      <c r="G83" s="160"/>
    </row>
    <row r="84" spans="1:7" x14ac:dyDescent="0.25">
      <c r="A84" s="160" t="s">
        <v>604</v>
      </c>
      <c r="B84" s="178" t="s">
        <v>276</v>
      </c>
      <c r="C84" s="187"/>
      <c r="D84" s="243"/>
      <c r="E84" s="243"/>
      <c r="F84" s="187"/>
      <c r="G84" s="160"/>
    </row>
    <row r="85" spans="1:7" x14ac:dyDescent="0.25">
      <c r="A85" s="160" t="s">
        <v>605</v>
      </c>
      <c r="B85" s="178" t="s">
        <v>278</v>
      </c>
      <c r="C85" s="187"/>
      <c r="D85" s="243"/>
      <c r="E85" s="243"/>
      <c r="F85" s="187"/>
      <c r="G85" s="160"/>
    </row>
    <row r="86" spans="1:7" x14ac:dyDescent="0.25">
      <c r="A86" s="160" t="s">
        <v>606</v>
      </c>
      <c r="B86" s="178" t="s">
        <v>280</v>
      </c>
      <c r="C86" s="187"/>
      <c r="D86" s="243"/>
      <c r="E86" s="243"/>
      <c r="F86" s="187"/>
      <c r="G86" s="160"/>
    </row>
    <row r="87" spans="1:7" x14ac:dyDescent="0.25">
      <c r="A87" s="160" t="s">
        <v>607</v>
      </c>
      <c r="B87" s="178" t="s">
        <v>70</v>
      </c>
      <c r="C87" s="187"/>
      <c r="D87" s="243"/>
      <c r="E87" s="243"/>
      <c r="F87" s="187"/>
      <c r="G87" s="160"/>
    </row>
    <row r="88" spans="1:7" hidden="1" x14ac:dyDescent="0.25">
      <c r="A88" s="160" t="s">
        <v>608</v>
      </c>
      <c r="B88" s="199" t="s">
        <v>178</v>
      </c>
      <c r="C88" s="243"/>
      <c r="D88" s="243"/>
      <c r="E88" s="243"/>
      <c r="F88" s="243"/>
      <c r="G88" s="160"/>
    </row>
    <row r="89" spans="1:7" hidden="1" x14ac:dyDescent="0.25">
      <c r="A89" s="160" t="s">
        <v>609</v>
      </c>
      <c r="B89" s="199" t="s">
        <v>178</v>
      </c>
      <c r="C89" s="243"/>
      <c r="D89" s="243"/>
      <c r="E89" s="243"/>
      <c r="F89" s="243"/>
      <c r="G89" s="160"/>
    </row>
    <row r="90" spans="1:7" hidden="1" x14ac:dyDescent="0.25">
      <c r="A90" s="160" t="s">
        <v>610</v>
      </c>
      <c r="B90" s="199" t="s">
        <v>178</v>
      </c>
      <c r="C90" s="243"/>
      <c r="D90" s="243"/>
      <c r="E90" s="243"/>
      <c r="F90" s="243"/>
      <c r="G90" s="160"/>
    </row>
    <row r="91" spans="1:7" hidden="1" x14ac:dyDescent="0.25">
      <c r="A91" s="160" t="s">
        <v>611</v>
      </c>
      <c r="B91" s="199" t="s">
        <v>178</v>
      </c>
      <c r="C91" s="243"/>
      <c r="D91" s="243"/>
      <c r="E91" s="243"/>
      <c r="F91" s="243"/>
      <c r="G91" s="160"/>
    </row>
    <row r="92" spans="1:7" hidden="1" x14ac:dyDescent="0.25">
      <c r="A92" s="160" t="s">
        <v>612</v>
      </c>
      <c r="B92" s="199" t="s">
        <v>178</v>
      </c>
      <c r="C92" s="243"/>
      <c r="D92" s="243"/>
      <c r="E92" s="243"/>
      <c r="F92" s="243"/>
      <c r="G92" s="160"/>
    </row>
    <row r="93" spans="1:7" hidden="1" x14ac:dyDescent="0.25">
      <c r="A93" s="160" t="s">
        <v>613</v>
      </c>
      <c r="B93" s="199" t="s">
        <v>178</v>
      </c>
      <c r="C93" s="243"/>
      <c r="D93" s="243"/>
      <c r="E93" s="243"/>
      <c r="F93" s="243"/>
      <c r="G93" s="160"/>
    </row>
    <row r="94" spans="1:7" hidden="1" x14ac:dyDescent="0.25">
      <c r="A94" s="160" t="s">
        <v>614</v>
      </c>
      <c r="B94" s="199" t="s">
        <v>178</v>
      </c>
      <c r="C94" s="243"/>
      <c r="D94" s="243"/>
      <c r="E94" s="243"/>
      <c r="F94" s="243"/>
      <c r="G94" s="160"/>
    </row>
    <row r="95" spans="1:7" hidden="1" x14ac:dyDescent="0.25">
      <c r="A95" s="160" t="s">
        <v>615</v>
      </c>
      <c r="B95" s="199" t="s">
        <v>178</v>
      </c>
      <c r="C95" s="243"/>
      <c r="D95" s="243"/>
      <c r="E95" s="243"/>
      <c r="F95" s="243"/>
      <c r="G95" s="160"/>
    </row>
    <row r="96" spans="1:7" hidden="1" x14ac:dyDescent="0.25">
      <c r="A96" s="160" t="s">
        <v>616</v>
      </c>
      <c r="B96" s="199" t="s">
        <v>178</v>
      </c>
      <c r="C96" s="243"/>
      <c r="D96" s="243"/>
      <c r="E96" s="243"/>
      <c r="F96" s="243"/>
      <c r="G96" s="160"/>
    </row>
    <row r="97" spans="1:7" hidden="1" x14ac:dyDescent="0.25">
      <c r="A97" s="160" t="s">
        <v>617</v>
      </c>
      <c r="B97" s="199" t="s">
        <v>178</v>
      </c>
      <c r="C97" s="243"/>
      <c r="D97" s="243"/>
      <c r="E97" s="243"/>
      <c r="F97" s="243"/>
      <c r="G97" s="160"/>
    </row>
    <row r="98" spans="1:7" ht="15" customHeight="1" x14ac:dyDescent="0.25">
      <c r="A98" s="181"/>
      <c r="B98" s="213" t="s">
        <v>1508</v>
      </c>
      <c r="C98" s="181" t="s">
        <v>523</v>
      </c>
      <c r="D98" s="181" t="s">
        <v>524</v>
      </c>
      <c r="E98" s="183"/>
      <c r="F98" s="184" t="s">
        <v>489</v>
      </c>
      <c r="G98" s="184"/>
    </row>
    <row r="99" spans="1:7" x14ac:dyDescent="0.25">
      <c r="A99" s="160" t="s">
        <v>618</v>
      </c>
      <c r="B99" s="245" t="s">
        <v>619</v>
      </c>
      <c r="C99" s="245">
        <v>0.15691901745234599</v>
      </c>
      <c r="D99" s="243"/>
      <c r="E99" s="243"/>
      <c r="F99" s="245">
        <v>0.15691901745234599</v>
      </c>
      <c r="G99" s="160"/>
    </row>
    <row r="100" spans="1:7" x14ac:dyDescent="0.25">
      <c r="A100" s="160" t="s">
        <v>620</v>
      </c>
      <c r="B100" s="245" t="s">
        <v>621</v>
      </c>
      <c r="C100" s="245">
        <v>0.146498044160463</v>
      </c>
      <c r="D100" s="243"/>
      <c r="E100" s="243"/>
      <c r="F100" s="245">
        <v>0.146498044160463</v>
      </c>
      <c r="G100" s="160"/>
    </row>
    <row r="101" spans="1:7" x14ac:dyDescent="0.25">
      <c r="A101" s="160" t="s">
        <v>622</v>
      </c>
      <c r="B101" s="245" t="s">
        <v>623</v>
      </c>
      <c r="C101" s="245">
        <v>0.152174565701193</v>
      </c>
      <c r="D101" s="243"/>
      <c r="E101" s="243"/>
      <c r="F101" s="245">
        <v>0.152174565701193</v>
      </c>
      <c r="G101" s="160"/>
    </row>
    <row r="102" spans="1:7" x14ac:dyDescent="0.25">
      <c r="A102" s="160" t="s">
        <v>624</v>
      </c>
      <c r="B102" s="245" t="s">
        <v>625</v>
      </c>
      <c r="C102" s="245">
        <v>8.3852987284477307E-2</v>
      </c>
      <c r="D102" s="243"/>
      <c r="E102" s="243"/>
      <c r="F102" s="245">
        <v>8.3852987284477307E-2</v>
      </c>
      <c r="G102" s="160"/>
    </row>
    <row r="103" spans="1:7" x14ac:dyDescent="0.25">
      <c r="A103" s="160" t="s">
        <v>626</v>
      </c>
      <c r="B103" s="245" t="s">
        <v>627</v>
      </c>
      <c r="C103" s="245">
        <v>0.107133125679109</v>
      </c>
      <c r="D103" s="243"/>
      <c r="E103" s="243"/>
      <c r="F103" s="245">
        <v>0.107133125679109</v>
      </c>
      <c r="G103" s="160"/>
    </row>
    <row r="104" spans="1:7" x14ac:dyDescent="0.25">
      <c r="A104" s="160" t="s">
        <v>628</v>
      </c>
      <c r="B104" s="245" t="s">
        <v>629</v>
      </c>
      <c r="C104" s="245">
        <v>8.0867270905756794E-2</v>
      </c>
      <c r="D104" s="243"/>
      <c r="E104" s="243"/>
      <c r="F104" s="245">
        <v>8.0867270905756794E-2</v>
      </c>
      <c r="G104" s="160"/>
    </row>
    <row r="105" spans="1:7" x14ac:dyDescent="0.25">
      <c r="A105" s="160" t="s">
        <v>630</v>
      </c>
      <c r="B105" s="245" t="s">
        <v>631</v>
      </c>
      <c r="C105" s="245">
        <v>7.4716690025887295E-2</v>
      </c>
      <c r="D105" s="243"/>
      <c r="E105" s="243"/>
      <c r="F105" s="245">
        <v>7.4716690025887295E-2</v>
      </c>
      <c r="G105" s="160"/>
    </row>
    <row r="106" spans="1:7" x14ac:dyDescent="0.25">
      <c r="A106" s="160" t="s">
        <v>632</v>
      </c>
      <c r="B106" s="245" t="s">
        <v>633</v>
      </c>
      <c r="C106" s="245">
        <v>6.9229113085766694E-2</v>
      </c>
      <c r="D106" s="243"/>
      <c r="E106" s="243"/>
      <c r="F106" s="245">
        <v>6.9229113085766694E-2</v>
      </c>
      <c r="G106" s="160"/>
    </row>
    <row r="107" spans="1:7" x14ac:dyDescent="0.25">
      <c r="A107" s="160" t="s">
        <v>634</v>
      </c>
      <c r="B107" s="245" t="s">
        <v>635</v>
      </c>
      <c r="C107" s="245">
        <v>5.2601784531227998E-2</v>
      </c>
      <c r="D107" s="243"/>
      <c r="E107" s="243"/>
      <c r="F107" s="245">
        <v>5.2601784531227998E-2</v>
      </c>
      <c r="G107" s="160"/>
    </row>
    <row r="108" spans="1:7" x14ac:dyDescent="0.25">
      <c r="A108" s="160" t="s">
        <v>636</v>
      </c>
      <c r="B108" s="245" t="s">
        <v>637</v>
      </c>
      <c r="C108" s="245">
        <v>4.3921534405861398E-2</v>
      </c>
      <c r="D108" s="243"/>
      <c r="E108" s="243"/>
      <c r="F108" s="245">
        <v>4.3921534405861398E-2</v>
      </c>
      <c r="G108" s="160"/>
    </row>
    <row r="109" spans="1:7" x14ac:dyDescent="0.25">
      <c r="A109" s="160" t="s">
        <v>638</v>
      </c>
      <c r="B109" s="245" t="s">
        <v>571</v>
      </c>
      <c r="C109" s="245">
        <v>2.9932729896440601E-2</v>
      </c>
      <c r="D109" s="243"/>
      <c r="E109" s="243"/>
      <c r="F109" s="245">
        <v>2.9932729896440601E-2</v>
      </c>
      <c r="G109" s="160"/>
    </row>
    <row r="110" spans="1:7" x14ac:dyDescent="0.25">
      <c r="A110" s="160" t="s">
        <v>639</v>
      </c>
      <c r="B110" s="245" t="s">
        <v>70</v>
      </c>
      <c r="C110" s="245">
        <v>2.1531368714712501E-3</v>
      </c>
      <c r="D110" s="243"/>
      <c r="E110" s="243"/>
      <c r="F110" s="245">
        <v>2.1531368714712501E-3</v>
      </c>
      <c r="G110" s="160"/>
    </row>
    <row r="111" spans="1:7" hidden="1" x14ac:dyDescent="0.25">
      <c r="A111" s="160" t="s">
        <v>640</v>
      </c>
      <c r="B111" s="178"/>
      <c r="C111" s="245"/>
      <c r="D111" s="243"/>
      <c r="E111" s="243"/>
      <c r="F111" s="243"/>
      <c r="G111" s="160"/>
    </row>
    <row r="112" spans="1:7" hidden="1" x14ac:dyDescent="0.25">
      <c r="A112" s="160" t="s">
        <v>641</v>
      </c>
      <c r="B112" s="178"/>
      <c r="C112" s="245"/>
      <c r="D112" s="243"/>
      <c r="E112" s="243"/>
      <c r="F112" s="243"/>
      <c r="G112" s="160"/>
    </row>
    <row r="113" spans="1:7" hidden="1" x14ac:dyDescent="0.25">
      <c r="A113" s="160" t="s">
        <v>642</v>
      </c>
      <c r="B113" s="178"/>
      <c r="C113" s="243"/>
      <c r="D113" s="243"/>
      <c r="E113" s="243"/>
      <c r="F113" s="243"/>
      <c r="G113" s="160"/>
    </row>
    <row r="114" spans="1:7" hidden="1" x14ac:dyDescent="0.25">
      <c r="A114" s="160" t="s">
        <v>643</v>
      </c>
      <c r="B114" s="178"/>
      <c r="C114" s="243"/>
      <c r="D114" s="243"/>
      <c r="E114" s="243"/>
      <c r="F114" s="243"/>
      <c r="G114" s="160"/>
    </row>
    <row r="115" spans="1:7" hidden="1" x14ac:dyDescent="0.25">
      <c r="A115" s="160" t="s">
        <v>644</v>
      </c>
      <c r="B115" s="178"/>
      <c r="C115" s="243"/>
      <c r="D115" s="243"/>
      <c r="E115" s="243"/>
      <c r="F115" s="243"/>
      <c r="G115" s="160"/>
    </row>
    <row r="116" spans="1:7" hidden="1" x14ac:dyDescent="0.25">
      <c r="A116" s="160" t="s">
        <v>645</v>
      </c>
      <c r="B116" s="178"/>
      <c r="C116" s="243"/>
      <c r="D116" s="243"/>
      <c r="E116" s="243"/>
      <c r="F116" s="243"/>
      <c r="G116" s="160"/>
    </row>
    <row r="117" spans="1:7" hidden="1" x14ac:dyDescent="0.25">
      <c r="A117" s="160" t="s">
        <v>646</v>
      </c>
      <c r="B117" s="178"/>
      <c r="C117" s="243"/>
      <c r="D117" s="243"/>
      <c r="E117" s="243"/>
      <c r="F117" s="243"/>
      <c r="G117" s="160"/>
    </row>
    <row r="118" spans="1:7" hidden="1" x14ac:dyDescent="0.25">
      <c r="A118" s="160" t="s">
        <v>647</v>
      </c>
      <c r="B118" s="178"/>
      <c r="C118" s="243"/>
      <c r="D118" s="243"/>
      <c r="E118" s="243"/>
      <c r="F118" s="243"/>
      <c r="G118" s="160"/>
    </row>
    <row r="119" spans="1:7" hidden="1" x14ac:dyDescent="0.25">
      <c r="A119" s="160" t="s">
        <v>648</v>
      </c>
      <c r="B119" s="178"/>
      <c r="C119" s="243"/>
      <c r="D119" s="243"/>
      <c r="E119" s="243"/>
      <c r="F119" s="243"/>
      <c r="G119" s="160"/>
    </row>
    <row r="120" spans="1:7" hidden="1" x14ac:dyDescent="0.25">
      <c r="A120" s="160" t="s">
        <v>649</v>
      </c>
      <c r="B120" s="178"/>
      <c r="C120" s="243"/>
      <c r="D120" s="243"/>
      <c r="E120" s="243"/>
      <c r="F120" s="243"/>
      <c r="G120" s="160"/>
    </row>
    <row r="121" spans="1:7" hidden="1" x14ac:dyDescent="0.25">
      <c r="A121" s="160" t="s">
        <v>650</v>
      </c>
      <c r="B121" s="178"/>
      <c r="C121" s="243"/>
      <c r="D121" s="243"/>
      <c r="E121" s="243"/>
      <c r="F121" s="243"/>
      <c r="G121" s="160"/>
    </row>
    <row r="122" spans="1:7" hidden="1" x14ac:dyDescent="0.25">
      <c r="A122" s="160" t="s">
        <v>651</v>
      </c>
      <c r="B122" s="178"/>
      <c r="C122" s="243"/>
      <c r="D122" s="243"/>
      <c r="E122" s="243"/>
      <c r="F122" s="243"/>
      <c r="G122" s="160"/>
    </row>
    <row r="123" spans="1:7" hidden="1" x14ac:dyDescent="0.25">
      <c r="A123" s="160" t="s">
        <v>652</v>
      </c>
      <c r="B123" s="178"/>
      <c r="C123" s="243"/>
      <c r="D123" s="243"/>
      <c r="E123" s="243"/>
      <c r="F123" s="243"/>
      <c r="G123" s="160"/>
    </row>
    <row r="124" spans="1:7" hidden="1" x14ac:dyDescent="0.25">
      <c r="A124" s="160" t="s">
        <v>653</v>
      </c>
      <c r="B124" s="178"/>
      <c r="C124" s="243"/>
      <c r="D124" s="243"/>
      <c r="E124" s="243"/>
      <c r="F124" s="243"/>
      <c r="G124" s="160"/>
    </row>
    <row r="125" spans="1:7" hidden="1" x14ac:dyDescent="0.25">
      <c r="A125" s="160" t="s">
        <v>654</v>
      </c>
      <c r="B125" s="178"/>
      <c r="C125" s="243"/>
      <c r="D125" s="243"/>
      <c r="E125" s="243"/>
      <c r="F125" s="243"/>
      <c r="G125" s="160"/>
    </row>
    <row r="126" spans="1:7" hidden="1" x14ac:dyDescent="0.25">
      <c r="A126" s="160" t="s">
        <v>655</v>
      </c>
      <c r="B126" s="178"/>
      <c r="C126" s="243"/>
      <c r="D126" s="243"/>
      <c r="E126" s="243"/>
      <c r="F126" s="243"/>
      <c r="G126" s="160"/>
    </row>
    <row r="127" spans="1:7" hidden="1" x14ac:dyDescent="0.25">
      <c r="A127" s="160" t="s">
        <v>656</v>
      </c>
      <c r="B127" s="178"/>
      <c r="C127" s="243"/>
      <c r="D127" s="243"/>
      <c r="E127" s="243"/>
      <c r="F127" s="243"/>
      <c r="G127" s="160"/>
    </row>
    <row r="128" spans="1:7" hidden="1" x14ac:dyDescent="0.25">
      <c r="A128" s="160" t="s">
        <v>657</v>
      </c>
      <c r="B128" s="178"/>
      <c r="C128" s="243"/>
      <c r="D128" s="243"/>
      <c r="E128" s="243"/>
      <c r="F128" s="243"/>
      <c r="G128" s="160"/>
    </row>
    <row r="129" spans="1:7" hidden="1" x14ac:dyDescent="0.25">
      <c r="A129" s="160" t="s">
        <v>658</v>
      </c>
      <c r="B129" s="178"/>
      <c r="C129" s="243"/>
      <c r="D129" s="243"/>
      <c r="E129" s="243"/>
      <c r="F129" s="243"/>
      <c r="G129" s="160"/>
    </row>
    <row r="130" spans="1:7" hidden="1" x14ac:dyDescent="0.25">
      <c r="A130" s="160" t="s">
        <v>1509</v>
      </c>
      <c r="B130" s="178"/>
      <c r="C130" s="243"/>
      <c r="D130" s="243"/>
      <c r="E130" s="243"/>
      <c r="F130" s="243"/>
      <c r="G130" s="160"/>
    </row>
    <row r="131" spans="1:7" hidden="1" x14ac:dyDescent="0.25">
      <c r="A131" s="160" t="s">
        <v>1510</v>
      </c>
      <c r="B131" s="178"/>
      <c r="C131" s="243"/>
      <c r="D131" s="243"/>
      <c r="E131" s="243"/>
      <c r="F131" s="243"/>
      <c r="G131" s="160"/>
    </row>
    <row r="132" spans="1:7" hidden="1" x14ac:dyDescent="0.25">
      <c r="A132" s="160" t="s">
        <v>1511</v>
      </c>
      <c r="B132" s="178"/>
      <c r="C132" s="243"/>
      <c r="D132" s="243"/>
      <c r="E132" s="243"/>
      <c r="F132" s="243"/>
      <c r="G132" s="160"/>
    </row>
    <row r="133" spans="1:7" hidden="1" x14ac:dyDescent="0.25">
      <c r="A133" s="160" t="s">
        <v>1512</v>
      </c>
      <c r="B133" s="178"/>
      <c r="C133" s="243"/>
      <c r="D133" s="243"/>
      <c r="E133" s="243"/>
      <c r="F133" s="243"/>
      <c r="G133" s="160"/>
    </row>
    <row r="134" spans="1:7" hidden="1" x14ac:dyDescent="0.25">
      <c r="A134" s="160" t="s">
        <v>1513</v>
      </c>
      <c r="B134" s="178"/>
      <c r="C134" s="243"/>
      <c r="D134" s="243"/>
      <c r="E134" s="243"/>
      <c r="F134" s="243"/>
      <c r="G134" s="160"/>
    </row>
    <row r="135" spans="1:7" hidden="1" x14ac:dyDescent="0.25">
      <c r="A135" s="160" t="s">
        <v>1514</v>
      </c>
      <c r="B135" s="178"/>
      <c r="C135" s="243"/>
      <c r="D135" s="243"/>
      <c r="E135" s="243"/>
      <c r="F135" s="243"/>
      <c r="G135" s="160"/>
    </row>
    <row r="136" spans="1:7" hidden="1" x14ac:dyDescent="0.25">
      <c r="A136" s="160" t="s">
        <v>1515</v>
      </c>
      <c r="B136" s="178"/>
      <c r="C136" s="243"/>
      <c r="D136" s="243"/>
      <c r="E136" s="243"/>
      <c r="F136" s="243"/>
      <c r="G136" s="160"/>
    </row>
    <row r="137" spans="1:7" hidden="1" x14ac:dyDescent="0.25">
      <c r="A137" s="160" t="s">
        <v>1516</v>
      </c>
      <c r="B137" s="178"/>
      <c r="C137" s="243"/>
      <c r="D137" s="243"/>
      <c r="E137" s="243"/>
      <c r="F137" s="243"/>
      <c r="G137" s="160"/>
    </row>
    <row r="138" spans="1:7" hidden="1" x14ac:dyDescent="0.25">
      <c r="A138" s="160" t="s">
        <v>1517</v>
      </c>
      <c r="B138" s="178"/>
      <c r="C138" s="243"/>
      <c r="D138" s="243"/>
      <c r="E138" s="243"/>
      <c r="F138" s="243"/>
      <c r="G138" s="160"/>
    </row>
    <row r="139" spans="1:7" hidden="1" x14ac:dyDescent="0.25">
      <c r="A139" s="160" t="s">
        <v>1518</v>
      </c>
      <c r="B139" s="178"/>
      <c r="C139" s="243"/>
      <c r="D139" s="243"/>
      <c r="E139" s="243"/>
      <c r="F139" s="243"/>
      <c r="G139" s="160"/>
    </row>
    <row r="140" spans="1:7" hidden="1" x14ac:dyDescent="0.25">
      <c r="A140" s="160" t="s">
        <v>1519</v>
      </c>
      <c r="B140" s="178"/>
      <c r="C140" s="243"/>
      <c r="D140" s="243"/>
      <c r="E140" s="243"/>
      <c r="F140" s="243"/>
      <c r="G140" s="160"/>
    </row>
    <row r="141" spans="1:7" hidden="1" x14ac:dyDescent="0.25">
      <c r="A141" s="160" t="s">
        <v>1520</v>
      </c>
      <c r="B141" s="178"/>
      <c r="C141" s="243"/>
      <c r="D141" s="243"/>
      <c r="E141" s="243"/>
      <c r="F141" s="243"/>
      <c r="G141" s="160"/>
    </row>
    <row r="142" spans="1:7" hidden="1" x14ac:dyDescent="0.25">
      <c r="A142" s="160" t="s">
        <v>1521</v>
      </c>
      <c r="B142" s="178"/>
      <c r="C142" s="243"/>
      <c r="D142" s="243"/>
      <c r="E142" s="243"/>
      <c r="F142" s="243"/>
      <c r="G142" s="160"/>
    </row>
    <row r="143" spans="1:7" hidden="1" x14ac:dyDescent="0.25">
      <c r="A143" s="160" t="s">
        <v>1522</v>
      </c>
      <c r="B143" s="178"/>
      <c r="C143" s="243"/>
      <c r="D143" s="243"/>
      <c r="E143" s="243"/>
      <c r="F143" s="243"/>
      <c r="G143" s="160"/>
    </row>
    <row r="144" spans="1:7" hidden="1" x14ac:dyDescent="0.25">
      <c r="A144" s="160" t="s">
        <v>1523</v>
      </c>
      <c r="B144" s="178"/>
      <c r="C144" s="243"/>
      <c r="D144" s="243"/>
      <c r="E144" s="243"/>
      <c r="F144" s="243"/>
      <c r="G144" s="160"/>
    </row>
    <row r="145" spans="1:7" hidden="1" x14ac:dyDescent="0.25">
      <c r="A145" s="160" t="s">
        <v>1524</v>
      </c>
      <c r="B145" s="178"/>
      <c r="C145" s="243"/>
      <c r="D145" s="243"/>
      <c r="E145" s="243"/>
      <c r="F145" s="243"/>
      <c r="G145" s="160"/>
    </row>
    <row r="146" spans="1:7" hidden="1" x14ac:dyDescent="0.25">
      <c r="A146" s="160" t="s">
        <v>1525</v>
      </c>
      <c r="B146" s="178"/>
      <c r="C146" s="243"/>
      <c r="D146" s="243"/>
      <c r="E146" s="243"/>
      <c r="F146" s="243"/>
      <c r="G146" s="160"/>
    </row>
    <row r="147" spans="1:7" hidden="1" x14ac:dyDescent="0.25">
      <c r="A147" s="160" t="s">
        <v>1526</v>
      </c>
      <c r="B147" s="178"/>
      <c r="C147" s="243"/>
      <c r="D147" s="243"/>
      <c r="E147" s="243"/>
      <c r="F147" s="243"/>
      <c r="G147" s="160"/>
    </row>
    <row r="148" spans="1:7" hidden="1" x14ac:dyDescent="0.25">
      <c r="A148" s="160" t="s">
        <v>1527</v>
      </c>
      <c r="B148" s="178"/>
      <c r="C148" s="243"/>
      <c r="D148" s="243"/>
      <c r="E148" s="243"/>
      <c r="F148" s="243"/>
      <c r="G148" s="160"/>
    </row>
    <row r="149" spans="1:7" ht="15" customHeight="1" x14ac:dyDescent="0.25">
      <c r="A149" s="181"/>
      <c r="B149" s="182" t="s">
        <v>659</v>
      </c>
      <c r="C149" s="181" t="s">
        <v>523</v>
      </c>
      <c r="D149" s="181" t="s">
        <v>524</v>
      </c>
      <c r="E149" s="183"/>
      <c r="F149" s="184" t="s">
        <v>489</v>
      </c>
      <c r="G149" s="184"/>
    </row>
    <row r="150" spans="1:7" x14ac:dyDescent="0.25">
      <c r="A150" s="160" t="s">
        <v>660</v>
      </c>
      <c r="B150" s="160" t="s">
        <v>661</v>
      </c>
      <c r="C150" s="245">
        <v>0.84776070809064097</v>
      </c>
      <c r="D150" s="243"/>
      <c r="E150" s="250"/>
      <c r="F150" s="245">
        <v>0.84776070809064097</v>
      </c>
    </row>
    <row r="151" spans="1:7" x14ac:dyDescent="0.25">
      <c r="A151" s="160" t="s">
        <v>662</v>
      </c>
      <c r="B151" s="160" t="s">
        <v>663</v>
      </c>
      <c r="C151" s="245">
        <v>0</v>
      </c>
      <c r="D151" s="243"/>
      <c r="E151" s="250"/>
      <c r="F151" s="245">
        <v>0</v>
      </c>
    </row>
    <row r="152" spans="1:7" x14ac:dyDescent="0.25">
      <c r="A152" s="160" t="s">
        <v>664</v>
      </c>
      <c r="B152" s="160" t="s">
        <v>70</v>
      </c>
      <c r="C152" s="245">
        <v>0.152239291909365</v>
      </c>
      <c r="D152" s="243"/>
      <c r="E152" s="250"/>
      <c r="F152" s="245">
        <v>0.152239291909365</v>
      </c>
    </row>
    <row r="153" spans="1:7" x14ac:dyDescent="0.25">
      <c r="A153" s="160" t="s">
        <v>665</v>
      </c>
      <c r="C153" s="243"/>
      <c r="D153" s="243"/>
      <c r="E153" s="250"/>
      <c r="F153" s="243"/>
    </row>
    <row r="154" spans="1:7" x14ac:dyDescent="0.25">
      <c r="A154" s="160" t="s">
        <v>666</v>
      </c>
      <c r="C154" s="243"/>
      <c r="D154" s="243"/>
      <c r="E154" s="250"/>
      <c r="F154" s="243"/>
    </row>
    <row r="155" spans="1:7" x14ac:dyDescent="0.25">
      <c r="A155" s="160" t="s">
        <v>667</v>
      </c>
      <c r="C155" s="243"/>
      <c r="D155" s="243"/>
      <c r="E155" s="250"/>
      <c r="F155" s="243"/>
    </row>
    <row r="156" spans="1:7" x14ac:dyDescent="0.25">
      <c r="A156" s="160" t="s">
        <v>668</v>
      </c>
      <c r="C156" s="243"/>
      <c r="D156" s="243"/>
      <c r="E156" s="250"/>
      <c r="F156" s="243"/>
    </row>
    <row r="157" spans="1:7" x14ac:dyDescent="0.25">
      <c r="A157" s="160" t="s">
        <v>669</v>
      </c>
      <c r="C157" s="243"/>
      <c r="D157" s="243"/>
      <c r="E157" s="250"/>
      <c r="F157" s="243"/>
    </row>
    <row r="158" spans="1:7" x14ac:dyDescent="0.25">
      <c r="A158" s="160" t="s">
        <v>670</v>
      </c>
      <c r="C158" s="243"/>
      <c r="D158" s="243"/>
      <c r="E158" s="250"/>
      <c r="F158" s="243"/>
    </row>
    <row r="159" spans="1:7" ht="15" customHeight="1" x14ac:dyDescent="0.25">
      <c r="A159" s="181"/>
      <c r="B159" s="182" t="s">
        <v>671</v>
      </c>
      <c r="C159" s="181" t="s">
        <v>523</v>
      </c>
      <c r="D159" s="181" t="s">
        <v>524</v>
      </c>
      <c r="E159" s="183"/>
      <c r="F159" s="184" t="s">
        <v>489</v>
      </c>
      <c r="G159" s="184"/>
    </row>
    <row r="160" spans="1:7" x14ac:dyDescent="0.25">
      <c r="A160" s="160" t="s">
        <v>672</v>
      </c>
      <c r="B160" s="160" t="s">
        <v>673</v>
      </c>
      <c r="C160" s="245">
        <v>4.5181125613643597E-2</v>
      </c>
      <c r="D160" s="243"/>
      <c r="E160" s="250"/>
      <c r="F160" s="245">
        <v>4.5181125613643597E-2</v>
      </c>
    </row>
    <row r="161" spans="1:7" x14ac:dyDescent="0.25">
      <c r="A161" s="160" t="s">
        <v>674</v>
      </c>
      <c r="B161" s="160" t="s">
        <v>675</v>
      </c>
      <c r="C161" s="245">
        <v>0.95481887438635604</v>
      </c>
      <c r="D161" s="243"/>
      <c r="E161" s="250"/>
      <c r="F161" s="245">
        <v>0.95481887438635604</v>
      </c>
    </row>
    <row r="162" spans="1:7" x14ac:dyDescent="0.25">
      <c r="A162" s="160" t="s">
        <v>676</v>
      </c>
      <c r="B162" s="160" t="s">
        <v>70</v>
      </c>
      <c r="C162" s="245">
        <v>0</v>
      </c>
      <c r="D162" s="243"/>
      <c r="E162" s="250"/>
      <c r="F162" s="245">
        <v>0</v>
      </c>
    </row>
    <row r="163" spans="1:7" x14ac:dyDescent="0.25">
      <c r="A163" s="160" t="s">
        <v>677</v>
      </c>
      <c r="E163" s="156"/>
    </row>
    <row r="164" spans="1:7" x14ac:dyDescent="0.25">
      <c r="A164" s="160" t="s">
        <v>678</v>
      </c>
      <c r="E164" s="156"/>
    </row>
    <row r="165" spans="1:7" x14ac:dyDescent="0.25">
      <c r="A165" s="160" t="s">
        <v>679</v>
      </c>
      <c r="E165" s="156"/>
    </row>
    <row r="166" spans="1:7" x14ac:dyDescent="0.25">
      <c r="A166" s="160" t="s">
        <v>680</v>
      </c>
      <c r="E166" s="156"/>
    </row>
    <row r="167" spans="1:7" x14ac:dyDescent="0.25">
      <c r="A167" s="160" t="s">
        <v>681</v>
      </c>
      <c r="E167" s="156"/>
    </row>
    <row r="168" spans="1:7" x14ac:dyDescent="0.25">
      <c r="A168" s="160" t="s">
        <v>682</v>
      </c>
      <c r="E168" s="156"/>
    </row>
    <row r="169" spans="1:7" ht="15" customHeight="1" x14ac:dyDescent="0.25">
      <c r="A169" s="181"/>
      <c r="B169" s="182" t="s">
        <v>683</v>
      </c>
      <c r="C169" s="181" t="s">
        <v>523</v>
      </c>
      <c r="D169" s="181" t="s">
        <v>524</v>
      </c>
      <c r="E169" s="183"/>
      <c r="F169" s="184" t="s">
        <v>489</v>
      </c>
      <c r="G169" s="184"/>
    </row>
    <row r="170" spans="1:7" x14ac:dyDescent="0.25">
      <c r="A170" s="160" t="s">
        <v>684</v>
      </c>
      <c r="B170" s="206" t="s">
        <v>685</v>
      </c>
      <c r="C170" s="245">
        <v>1.8393346271244199E-2</v>
      </c>
      <c r="D170" s="245"/>
      <c r="E170" s="250"/>
      <c r="F170" s="245">
        <v>1.8393346271244199E-2</v>
      </c>
    </row>
    <row r="171" spans="1:7" x14ac:dyDescent="0.25">
      <c r="A171" s="160" t="s">
        <v>686</v>
      </c>
      <c r="B171" s="206" t="s">
        <v>1528</v>
      </c>
      <c r="C171" s="245">
        <v>5.7484611202181499E-2</v>
      </c>
      <c r="D171" s="243"/>
      <c r="E171" s="250"/>
      <c r="F171" s="245">
        <v>5.7484611202181499E-2</v>
      </c>
    </row>
    <row r="172" spans="1:7" x14ac:dyDescent="0.25">
      <c r="A172" s="160" t="s">
        <v>687</v>
      </c>
      <c r="B172" s="206" t="s">
        <v>1529</v>
      </c>
      <c r="C172" s="245">
        <v>0.127846821620311</v>
      </c>
      <c r="D172" s="243"/>
      <c r="E172" s="243"/>
      <c r="F172" s="245">
        <v>0.127846821620311</v>
      </c>
    </row>
    <row r="173" spans="1:7" x14ac:dyDescent="0.25">
      <c r="A173" s="160" t="s">
        <v>688</v>
      </c>
      <c r="B173" s="206" t="s">
        <v>1530</v>
      </c>
      <c r="C173" s="245">
        <v>0.14286486538693399</v>
      </c>
      <c r="D173" s="243"/>
      <c r="E173" s="243"/>
      <c r="F173" s="245">
        <v>0.14286486538693399</v>
      </c>
    </row>
    <row r="174" spans="1:7" x14ac:dyDescent="0.25">
      <c r="A174" s="160" t="s">
        <v>689</v>
      </c>
      <c r="B174" s="206" t="s">
        <v>1531</v>
      </c>
      <c r="C174" s="245">
        <v>0.65341035551932902</v>
      </c>
      <c r="D174" s="243"/>
      <c r="E174" s="243"/>
      <c r="F174" s="245">
        <v>0.65341035551932902</v>
      </c>
    </row>
    <row r="175" spans="1:7" x14ac:dyDescent="0.25">
      <c r="A175" s="160" t="s">
        <v>690</v>
      </c>
      <c r="B175" s="176"/>
      <c r="C175" s="243"/>
      <c r="D175" s="243"/>
      <c r="E175" s="243"/>
      <c r="F175" s="243"/>
    </row>
    <row r="176" spans="1:7" x14ac:dyDescent="0.25">
      <c r="A176" s="160" t="s">
        <v>691</v>
      </c>
      <c r="B176" s="176"/>
      <c r="C176" s="243"/>
      <c r="D176" s="243"/>
      <c r="E176" s="243"/>
      <c r="F176" s="243"/>
    </row>
    <row r="177" spans="1:7" x14ac:dyDescent="0.25">
      <c r="A177" s="160" t="s">
        <v>692</v>
      </c>
      <c r="B177" s="206"/>
      <c r="C177" s="243"/>
      <c r="D177" s="243"/>
      <c r="E177" s="243"/>
      <c r="F177" s="243"/>
    </row>
    <row r="178" spans="1:7" x14ac:dyDescent="0.25">
      <c r="A178" s="160" t="s">
        <v>693</v>
      </c>
      <c r="B178" s="206"/>
      <c r="C178" s="243"/>
      <c r="D178" s="243"/>
      <c r="E178" s="243"/>
      <c r="F178" s="243"/>
    </row>
    <row r="179" spans="1:7" ht="15" customHeight="1" x14ac:dyDescent="0.25">
      <c r="A179" s="181"/>
      <c r="B179" s="213" t="s">
        <v>694</v>
      </c>
      <c r="C179" s="181" t="s">
        <v>523</v>
      </c>
      <c r="D179" s="181" t="s">
        <v>524</v>
      </c>
      <c r="E179" s="181"/>
      <c r="F179" s="181" t="s">
        <v>489</v>
      </c>
      <c r="G179" s="184"/>
    </row>
    <row r="180" spans="1:7" x14ac:dyDescent="0.25">
      <c r="A180" s="160" t="s">
        <v>695</v>
      </c>
      <c r="B180" s="160" t="s">
        <v>1532</v>
      </c>
      <c r="C180" s="188">
        <v>1.5007910527670901E-5</v>
      </c>
      <c r="D180" s="188"/>
      <c r="E180" s="250"/>
      <c r="F180" s="188">
        <v>1.5007910527670901E-5</v>
      </c>
    </row>
    <row r="181" spans="1:7" x14ac:dyDescent="0.25">
      <c r="A181" s="160" t="s">
        <v>696</v>
      </c>
      <c r="B181" s="160" t="s">
        <v>697</v>
      </c>
      <c r="C181" s="188">
        <v>6.6055226105909703E-20</v>
      </c>
      <c r="D181" s="188"/>
      <c r="E181" s="250"/>
      <c r="F181" s="188">
        <v>6.6055226105909703E-20</v>
      </c>
      <c r="G181" s="243"/>
    </row>
    <row r="182" spans="1:7" x14ac:dyDescent="0.25">
      <c r="A182" s="160" t="s">
        <v>698</v>
      </c>
      <c r="B182" s="251"/>
      <c r="C182" s="243"/>
      <c r="D182" s="243"/>
      <c r="E182" s="250"/>
      <c r="F182" s="243"/>
    </row>
    <row r="183" spans="1:7" x14ac:dyDescent="0.25">
      <c r="A183" s="160" t="s">
        <v>699</v>
      </c>
      <c r="B183" s="251"/>
      <c r="D183" s="243"/>
      <c r="E183" s="250"/>
      <c r="F183" s="243"/>
    </row>
    <row r="184" spans="1:7" x14ac:dyDescent="0.25">
      <c r="A184" s="160" t="s">
        <v>700</v>
      </c>
      <c r="B184" s="251"/>
      <c r="C184" s="243"/>
      <c r="D184" s="243"/>
      <c r="E184" s="250"/>
      <c r="F184" s="243"/>
    </row>
    <row r="185" spans="1:7" ht="18" x14ac:dyDescent="0.25">
      <c r="A185" s="252"/>
      <c r="B185" s="253" t="s">
        <v>486</v>
      </c>
      <c r="C185" s="252"/>
      <c r="D185" s="252"/>
      <c r="E185" s="252"/>
      <c r="F185" s="254"/>
      <c r="G185" s="254"/>
    </row>
    <row r="186" spans="1:7" ht="15" customHeight="1" x14ac:dyDescent="0.25">
      <c r="A186" s="181"/>
      <c r="B186" s="182" t="s">
        <v>701</v>
      </c>
      <c r="C186" s="181" t="s">
        <v>702</v>
      </c>
      <c r="D186" s="181" t="s">
        <v>703</v>
      </c>
      <c r="E186" s="183"/>
      <c r="F186" s="181" t="s">
        <v>523</v>
      </c>
      <c r="G186" s="181" t="s">
        <v>704</v>
      </c>
    </row>
    <row r="187" spans="1:7" x14ac:dyDescent="0.25">
      <c r="A187" s="160" t="s">
        <v>705</v>
      </c>
      <c r="B187" s="178" t="s">
        <v>706</v>
      </c>
      <c r="C187" s="255">
        <v>65.770747522851707</v>
      </c>
      <c r="E187" s="174"/>
      <c r="F187" s="205"/>
      <c r="G187" s="205"/>
    </row>
    <row r="188" spans="1:7" x14ac:dyDescent="0.25">
      <c r="A188" s="174"/>
      <c r="B188" s="256"/>
      <c r="C188" s="174"/>
      <c r="D188" s="174"/>
      <c r="E188" s="174"/>
      <c r="F188" s="205"/>
      <c r="G188" s="205"/>
    </row>
    <row r="189" spans="1:7" x14ac:dyDescent="0.25">
      <c r="B189" s="178" t="s">
        <v>707</v>
      </c>
      <c r="C189" s="174"/>
      <c r="D189" s="174"/>
      <c r="E189" s="174"/>
      <c r="F189" s="205"/>
      <c r="G189" s="205"/>
    </row>
    <row r="190" spans="1:7" x14ac:dyDescent="0.25">
      <c r="A190" s="160" t="s">
        <v>708</v>
      </c>
      <c r="B190" s="255" t="s">
        <v>709</v>
      </c>
      <c r="C190" s="255">
        <v>7078.9797195699402</v>
      </c>
      <c r="D190" s="255">
        <v>182801</v>
      </c>
      <c r="E190" s="174"/>
      <c r="F190" s="194">
        <f>IF($C$214=0,"",IF(C190="[for completion]","",IF(C190="","",C190/$C$214)))</f>
        <v>0.46760360597533057</v>
      </c>
      <c r="G190" s="194">
        <f>IF($D$214=0,"",IF(D190="[for completion]","",IF(D190="","",D190/$D$214)))</f>
        <v>0.79417923675795909</v>
      </c>
    </row>
    <row r="191" spans="1:7" x14ac:dyDescent="0.25">
      <c r="A191" s="160" t="s">
        <v>710</v>
      </c>
      <c r="B191" s="255" t="s">
        <v>711</v>
      </c>
      <c r="C191" s="255">
        <v>5145.7368411100497</v>
      </c>
      <c r="D191" s="255">
        <v>37678</v>
      </c>
      <c r="E191" s="174"/>
      <c r="F191" s="194">
        <f t="shared" ref="F191:F213" si="1">IF($C$214=0,"",IF(C191="[for completion]","",IF(C191="","",C191/$C$214)))</f>
        <v>0.33990281052102583</v>
      </c>
      <c r="G191" s="194">
        <f t="shared" ref="G191:G213" si="2">IF($D$214=0,"",IF(D191="[for completion]","",IF(D191="","",D191/$D$214)))</f>
        <v>0.1636921312387043</v>
      </c>
    </row>
    <row r="192" spans="1:7" x14ac:dyDescent="0.25">
      <c r="A192" s="160" t="s">
        <v>712</v>
      </c>
      <c r="B192" s="255" t="s">
        <v>713</v>
      </c>
      <c r="C192" s="255">
        <v>1657.2881999000001</v>
      </c>
      <c r="D192" s="255">
        <v>6909</v>
      </c>
      <c r="E192" s="174"/>
      <c r="F192" s="194">
        <f t="shared" si="1"/>
        <v>0.10947254676704798</v>
      </c>
      <c r="G192" s="194">
        <f t="shared" si="2"/>
        <v>3.001616154594745E-2</v>
      </c>
    </row>
    <row r="193" spans="1:7" x14ac:dyDescent="0.25">
      <c r="A193" s="160" t="s">
        <v>714</v>
      </c>
      <c r="B193" s="255" t="s">
        <v>715</v>
      </c>
      <c r="C193" s="255">
        <v>582.12016887000004</v>
      </c>
      <c r="D193" s="255">
        <v>1709</v>
      </c>
      <c r="E193" s="174"/>
      <c r="F193" s="194">
        <f t="shared" si="1"/>
        <v>3.8452079375517277E-2</v>
      </c>
      <c r="G193" s="194">
        <f t="shared" si="2"/>
        <v>7.4247532323091893E-3</v>
      </c>
    </row>
    <row r="194" spans="1:7" x14ac:dyDescent="0.25">
      <c r="A194" s="160" t="s">
        <v>716</v>
      </c>
      <c r="B194" s="255" t="s">
        <v>717</v>
      </c>
      <c r="C194" s="255">
        <v>674.72265236999999</v>
      </c>
      <c r="D194" s="255">
        <v>1079</v>
      </c>
      <c r="E194" s="174"/>
      <c r="F194" s="194">
        <f t="shared" si="1"/>
        <v>4.4568957361078403E-2</v>
      </c>
      <c r="G194" s="194">
        <f t="shared" si="2"/>
        <v>4.6877172250799392E-3</v>
      </c>
    </row>
    <row r="195" spans="1:7" hidden="1" x14ac:dyDescent="0.25">
      <c r="A195" s="160" t="s">
        <v>718</v>
      </c>
      <c r="B195" s="178"/>
      <c r="C195" s="255"/>
      <c r="D195" s="244"/>
      <c r="E195" s="174"/>
      <c r="F195" s="194" t="str">
        <f t="shared" si="1"/>
        <v/>
      </c>
      <c r="G195" s="194" t="str">
        <f t="shared" si="2"/>
        <v/>
      </c>
    </row>
    <row r="196" spans="1:7" hidden="1" x14ac:dyDescent="0.25">
      <c r="A196" s="160" t="s">
        <v>719</v>
      </c>
      <c r="B196" s="178"/>
      <c r="C196" s="255"/>
      <c r="D196" s="244"/>
      <c r="E196" s="174"/>
      <c r="F196" s="194" t="str">
        <f t="shared" si="1"/>
        <v/>
      </c>
      <c r="G196" s="194" t="str">
        <f t="shared" si="2"/>
        <v/>
      </c>
    </row>
    <row r="197" spans="1:7" hidden="1" x14ac:dyDescent="0.25">
      <c r="A197" s="160" t="s">
        <v>720</v>
      </c>
      <c r="B197" s="178"/>
      <c r="C197" s="255"/>
      <c r="D197" s="244"/>
      <c r="E197" s="174"/>
      <c r="F197" s="194" t="str">
        <f t="shared" si="1"/>
        <v/>
      </c>
      <c r="G197" s="194" t="str">
        <f t="shared" si="2"/>
        <v/>
      </c>
    </row>
    <row r="198" spans="1:7" hidden="1" x14ac:dyDescent="0.25">
      <c r="A198" s="160" t="s">
        <v>721</v>
      </c>
      <c r="B198" s="178"/>
      <c r="C198" s="187"/>
      <c r="D198" s="244"/>
      <c r="E198" s="174"/>
      <c r="F198" s="194" t="str">
        <f t="shared" si="1"/>
        <v/>
      </c>
      <c r="G198" s="194" t="str">
        <f t="shared" si="2"/>
        <v/>
      </c>
    </row>
    <row r="199" spans="1:7" hidden="1" x14ac:dyDescent="0.25">
      <c r="A199" s="160" t="s">
        <v>722</v>
      </c>
      <c r="B199" s="178"/>
      <c r="C199" s="187"/>
      <c r="D199" s="244"/>
      <c r="E199" s="178"/>
      <c r="F199" s="194" t="str">
        <f t="shared" si="1"/>
        <v/>
      </c>
      <c r="G199" s="194" t="str">
        <f t="shared" si="2"/>
        <v/>
      </c>
    </row>
    <row r="200" spans="1:7" hidden="1" x14ac:dyDescent="0.25">
      <c r="A200" s="160" t="s">
        <v>723</v>
      </c>
      <c r="B200" s="178"/>
      <c r="C200" s="187"/>
      <c r="D200" s="244"/>
      <c r="E200" s="178"/>
      <c r="F200" s="194" t="str">
        <f t="shared" si="1"/>
        <v/>
      </c>
      <c r="G200" s="194" t="str">
        <f t="shared" si="2"/>
        <v/>
      </c>
    </row>
    <row r="201" spans="1:7" hidden="1" x14ac:dyDescent="0.25">
      <c r="A201" s="160" t="s">
        <v>724</v>
      </c>
      <c r="B201" s="178"/>
      <c r="C201" s="187"/>
      <c r="D201" s="244"/>
      <c r="E201" s="178"/>
      <c r="F201" s="194" t="str">
        <f t="shared" si="1"/>
        <v/>
      </c>
      <c r="G201" s="194" t="str">
        <f t="shared" si="2"/>
        <v/>
      </c>
    </row>
    <row r="202" spans="1:7" hidden="1" x14ac:dyDescent="0.25">
      <c r="A202" s="160" t="s">
        <v>725</v>
      </c>
      <c r="B202" s="178"/>
      <c r="C202" s="187"/>
      <c r="D202" s="244"/>
      <c r="E202" s="178"/>
      <c r="F202" s="194" t="str">
        <f t="shared" si="1"/>
        <v/>
      </c>
      <c r="G202" s="194" t="str">
        <f t="shared" si="2"/>
        <v/>
      </c>
    </row>
    <row r="203" spans="1:7" hidden="1" x14ac:dyDescent="0.25">
      <c r="A203" s="160" t="s">
        <v>726</v>
      </c>
      <c r="B203" s="178"/>
      <c r="C203" s="187"/>
      <c r="D203" s="244"/>
      <c r="E203" s="178"/>
      <c r="F203" s="194" t="str">
        <f t="shared" si="1"/>
        <v/>
      </c>
      <c r="G203" s="194" t="str">
        <f t="shared" si="2"/>
        <v/>
      </c>
    </row>
    <row r="204" spans="1:7" hidden="1" x14ac:dyDescent="0.25">
      <c r="A204" s="160" t="s">
        <v>727</v>
      </c>
      <c r="B204" s="178"/>
      <c r="C204" s="187"/>
      <c r="D204" s="244"/>
      <c r="E204" s="178"/>
      <c r="F204" s="194" t="str">
        <f t="shared" si="1"/>
        <v/>
      </c>
      <c r="G204" s="194" t="str">
        <f t="shared" si="2"/>
        <v/>
      </c>
    </row>
    <row r="205" spans="1:7" hidden="1" x14ac:dyDescent="0.25">
      <c r="A205" s="160" t="s">
        <v>728</v>
      </c>
      <c r="B205" s="178"/>
      <c r="C205" s="187"/>
      <c r="D205" s="244"/>
      <c r="F205" s="194" t="str">
        <f t="shared" si="1"/>
        <v/>
      </c>
      <c r="G205" s="194" t="str">
        <f t="shared" si="2"/>
        <v/>
      </c>
    </row>
    <row r="206" spans="1:7" hidden="1" x14ac:dyDescent="0.25">
      <c r="A206" s="160" t="s">
        <v>729</v>
      </c>
      <c r="B206" s="178"/>
      <c r="C206" s="187"/>
      <c r="D206" s="244"/>
      <c r="E206" s="257"/>
      <c r="F206" s="194" t="str">
        <f t="shared" si="1"/>
        <v/>
      </c>
      <c r="G206" s="194" t="str">
        <f t="shared" si="2"/>
        <v/>
      </c>
    </row>
    <row r="207" spans="1:7" hidden="1" x14ac:dyDescent="0.25">
      <c r="A207" s="160" t="s">
        <v>730</v>
      </c>
      <c r="B207" s="178"/>
      <c r="C207" s="187"/>
      <c r="D207" s="244"/>
      <c r="E207" s="257"/>
      <c r="F207" s="194" t="str">
        <f t="shared" si="1"/>
        <v/>
      </c>
      <c r="G207" s="194" t="str">
        <f t="shared" si="2"/>
        <v/>
      </c>
    </row>
    <row r="208" spans="1:7" hidden="1" x14ac:dyDescent="0.25">
      <c r="A208" s="160" t="s">
        <v>731</v>
      </c>
      <c r="B208" s="178"/>
      <c r="C208" s="187"/>
      <c r="D208" s="244"/>
      <c r="E208" s="257"/>
      <c r="F208" s="194" t="str">
        <f t="shared" si="1"/>
        <v/>
      </c>
      <c r="G208" s="194" t="str">
        <f t="shared" si="2"/>
        <v/>
      </c>
    </row>
    <row r="209" spans="1:7" hidden="1" x14ac:dyDescent="0.25">
      <c r="A209" s="160" t="s">
        <v>732</v>
      </c>
      <c r="B209" s="178"/>
      <c r="C209" s="187"/>
      <c r="D209" s="244"/>
      <c r="E209" s="257"/>
      <c r="F209" s="194" t="str">
        <f t="shared" si="1"/>
        <v/>
      </c>
      <c r="G209" s="194" t="str">
        <f t="shared" si="2"/>
        <v/>
      </c>
    </row>
    <row r="210" spans="1:7" hidden="1" x14ac:dyDescent="0.25">
      <c r="A210" s="160" t="s">
        <v>733</v>
      </c>
      <c r="B210" s="178"/>
      <c r="C210" s="187"/>
      <c r="D210" s="244"/>
      <c r="E210" s="257"/>
      <c r="F210" s="194" t="str">
        <f t="shared" si="1"/>
        <v/>
      </c>
      <c r="G210" s="194" t="str">
        <f t="shared" si="2"/>
        <v/>
      </c>
    </row>
    <row r="211" spans="1:7" hidden="1" x14ac:dyDescent="0.25">
      <c r="A211" s="160" t="s">
        <v>734</v>
      </c>
      <c r="B211" s="178"/>
      <c r="C211" s="187"/>
      <c r="D211" s="244"/>
      <c r="E211" s="257"/>
      <c r="F211" s="194" t="str">
        <f t="shared" si="1"/>
        <v/>
      </c>
      <c r="G211" s="194" t="str">
        <f t="shared" si="2"/>
        <v/>
      </c>
    </row>
    <row r="212" spans="1:7" hidden="1" x14ac:dyDescent="0.25">
      <c r="A212" s="160" t="s">
        <v>735</v>
      </c>
      <c r="B212" s="178"/>
      <c r="C212" s="187"/>
      <c r="D212" s="244"/>
      <c r="E212" s="257"/>
      <c r="F212" s="194" t="str">
        <f t="shared" si="1"/>
        <v/>
      </c>
      <c r="G212" s="194" t="str">
        <f t="shared" si="2"/>
        <v/>
      </c>
    </row>
    <row r="213" spans="1:7" hidden="1" x14ac:dyDescent="0.25">
      <c r="A213" s="160" t="s">
        <v>736</v>
      </c>
      <c r="B213" s="178"/>
      <c r="C213" s="187"/>
      <c r="D213" s="244"/>
      <c r="E213" s="257"/>
      <c r="F213" s="194" t="str">
        <f t="shared" si="1"/>
        <v/>
      </c>
      <c r="G213" s="194" t="str">
        <f t="shared" si="2"/>
        <v/>
      </c>
    </row>
    <row r="214" spans="1:7" x14ac:dyDescent="0.25">
      <c r="A214" s="160" t="s">
        <v>737</v>
      </c>
      <c r="B214" s="196" t="s">
        <v>72</v>
      </c>
      <c r="C214" s="197">
        <f>SUM(C190:C213)</f>
        <v>15138.84758181999</v>
      </c>
      <c r="D214" s="193">
        <f>SUM(D190:D213)</f>
        <v>230176</v>
      </c>
      <c r="E214" s="257"/>
      <c r="F214" s="258">
        <f>SUM(F190:F213)</f>
        <v>1</v>
      </c>
      <c r="G214" s="258">
        <f>SUM(G190:G213)</f>
        <v>1</v>
      </c>
    </row>
    <row r="215" spans="1:7" ht="15" customHeight="1" x14ac:dyDescent="0.25">
      <c r="A215" s="181"/>
      <c r="B215" s="181" t="s">
        <v>738</v>
      </c>
      <c r="C215" s="181" t="s">
        <v>702</v>
      </c>
      <c r="D215" s="181" t="s">
        <v>703</v>
      </c>
      <c r="E215" s="183"/>
      <c r="F215" s="181" t="s">
        <v>523</v>
      </c>
      <c r="G215" s="181" t="s">
        <v>704</v>
      </c>
    </row>
    <row r="216" spans="1:7" x14ac:dyDescent="0.25">
      <c r="A216" s="160" t="s">
        <v>739</v>
      </c>
      <c r="B216" s="160" t="s">
        <v>740</v>
      </c>
      <c r="C216" s="245">
        <v>0.59475957657584799</v>
      </c>
      <c r="D216" s="255"/>
      <c r="F216" s="246"/>
      <c r="G216" s="246"/>
    </row>
    <row r="217" spans="1:7" x14ac:dyDescent="0.25">
      <c r="F217" s="246"/>
      <c r="G217" s="246"/>
    </row>
    <row r="218" spans="1:7" x14ac:dyDescent="0.25">
      <c r="B218" s="178" t="s">
        <v>741</v>
      </c>
      <c r="F218" s="246"/>
      <c r="G218" s="246"/>
    </row>
    <row r="219" spans="1:7" x14ac:dyDescent="0.25">
      <c r="A219" s="160" t="s">
        <v>742</v>
      </c>
      <c r="B219" s="160" t="s">
        <v>743</v>
      </c>
      <c r="C219" s="255">
        <v>4287.6412668599896</v>
      </c>
      <c r="D219" s="255">
        <v>101743</v>
      </c>
      <c r="F219" s="194">
        <f t="shared" ref="F219:F233" si="3">IF($C$227=0,"",IF(C219="[for completion]","",C219/$C$227))</f>
        <v>0.28322111334345923</v>
      </c>
      <c r="G219" s="194">
        <f t="shared" ref="G219:G233" si="4">IF($D$227=0,"",IF(D219="[for completion]","",D219/$D$227))</f>
        <v>0.44202262616432642</v>
      </c>
    </row>
    <row r="220" spans="1:7" x14ac:dyDescent="0.25">
      <c r="A220" s="160" t="s">
        <v>744</v>
      </c>
      <c r="B220" s="160" t="s">
        <v>745</v>
      </c>
      <c r="C220" s="255">
        <v>1742.66344746</v>
      </c>
      <c r="D220" s="255">
        <v>27840</v>
      </c>
      <c r="F220" s="194">
        <f t="shared" si="3"/>
        <v>0.11511202804847175</v>
      </c>
      <c r="G220" s="194">
        <f t="shared" si="4"/>
        <v>0.12095092450994022</v>
      </c>
    </row>
    <row r="221" spans="1:7" x14ac:dyDescent="0.25">
      <c r="A221" s="160" t="s">
        <v>746</v>
      </c>
      <c r="B221" s="160" t="s">
        <v>747</v>
      </c>
      <c r="C221" s="255">
        <v>1923.12307714999</v>
      </c>
      <c r="D221" s="255">
        <v>26967</v>
      </c>
      <c r="F221" s="194">
        <f t="shared" si="3"/>
        <v>0.1270323296906325</v>
      </c>
      <c r="G221" s="194">
        <f t="shared" si="4"/>
        <v>0.11715817461420826</v>
      </c>
    </row>
    <row r="222" spans="1:7" x14ac:dyDescent="0.25">
      <c r="A222" s="160" t="s">
        <v>748</v>
      </c>
      <c r="B222" s="160" t="s">
        <v>749</v>
      </c>
      <c r="C222" s="255">
        <v>2216.5965345</v>
      </c>
      <c r="D222" s="255">
        <v>26969</v>
      </c>
      <c r="F222" s="194">
        <f t="shared" si="3"/>
        <v>0.14641778527197</v>
      </c>
      <c r="G222" s="194">
        <f t="shared" si="4"/>
        <v>0.11716686361740582</v>
      </c>
    </row>
    <row r="223" spans="1:7" x14ac:dyDescent="0.25">
      <c r="A223" s="160" t="s">
        <v>750</v>
      </c>
      <c r="B223" s="160" t="s">
        <v>751</v>
      </c>
      <c r="C223" s="255">
        <v>2359.30644536</v>
      </c>
      <c r="D223" s="255">
        <v>24566</v>
      </c>
      <c r="F223" s="194">
        <f t="shared" si="3"/>
        <v>0.1558445207013813</v>
      </c>
      <c r="G223" s="194">
        <f t="shared" si="4"/>
        <v>0.10672702627554567</v>
      </c>
    </row>
    <row r="224" spans="1:7" x14ac:dyDescent="0.25">
      <c r="A224" s="160" t="s">
        <v>752</v>
      </c>
      <c r="B224" s="160" t="s">
        <v>753</v>
      </c>
      <c r="C224" s="255">
        <v>1753.4692983499999</v>
      </c>
      <c r="D224" s="255">
        <v>14731</v>
      </c>
      <c r="F224" s="194">
        <f t="shared" si="3"/>
        <v>0.11582581097227741</v>
      </c>
      <c r="G224" s="194">
        <f t="shared" si="4"/>
        <v>6.3998853051577917E-2</v>
      </c>
    </row>
    <row r="225" spans="1:7" x14ac:dyDescent="0.25">
      <c r="A225" s="160" t="s">
        <v>754</v>
      </c>
      <c r="B225" s="160" t="s">
        <v>755</v>
      </c>
      <c r="C225" s="255">
        <v>338.50411030999999</v>
      </c>
      <c r="D225" s="255">
        <v>2726</v>
      </c>
      <c r="F225" s="194">
        <f t="shared" si="3"/>
        <v>2.2359965544306335E-2</v>
      </c>
      <c r="G225" s="194">
        <f t="shared" si="4"/>
        <v>1.184311135826498E-2</v>
      </c>
    </row>
    <row r="226" spans="1:7" x14ac:dyDescent="0.25">
      <c r="A226" s="160" t="s">
        <v>756</v>
      </c>
      <c r="B226" s="160" t="s">
        <v>757</v>
      </c>
      <c r="C226" s="255">
        <v>517.54340182999999</v>
      </c>
      <c r="D226" s="255">
        <v>4634</v>
      </c>
      <c r="F226" s="194">
        <f t="shared" si="3"/>
        <v>3.4186446427501543E-2</v>
      </c>
      <c r="G226" s="194">
        <f t="shared" si="4"/>
        <v>2.0132420408730711E-2</v>
      </c>
    </row>
    <row r="227" spans="1:7" x14ac:dyDescent="0.25">
      <c r="A227" s="160" t="s">
        <v>758</v>
      </c>
      <c r="B227" s="196" t="s">
        <v>72</v>
      </c>
      <c r="C227" s="187">
        <f>SUM(C219:C226)</f>
        <v>15138.847581819979</v>
      </c>
      <c r="D227" s="244">
        <f>SUM(D219:D226)</f>
        <v>230176</v>
      </c>
      <c r="F227" s="243">
        <f>SUM(F219:F226)</f>
        <v>1</v>
      </c>
      <c r="G227" s="243">
        <f>SUM(G219:G226)</f>
        <v>1</v>
      </c>
    </row>
    <row r="228" spans="1:7" x14ac:dyDescent="0.25">
      <c r="A228" s="160" t="s">
        <v>759</v>
      </c>
      <c r="B228" s="199" t="s">
        <v>760</v>
      </c>
      <c r="C228" s="255">
        <v>103.95837634999999</v>
      </c>
      <c r="D228" s="255">
        <v>0</v>
      </c>
      <c r="F228" s="194">
        <f t="shared" si="3"/>
        <v>6.8669940554023472E-3</v>
      </c>
      <c r="G228" s="194">
        <f t="shared" si="4"/>
        <v>0</v>
      </c>
    </row>
    <row r="229" spans="1:7" x14ac:dyDescent="0.25">
      <c r="A229" s="160" t="s">
        <v>761</v>
      </c>
      <c r="B229" s="199" t="s">
        <v>762</v>
      </c>
      <c r="C229" s="255">
        <v>58.99953094</v>
      </c>
      <c r="D229" s="255">
        <v>0</v>
      </c>
      <c r="F229" s="194">
        <f t="shared" si="3"/>
        <v>3.8972273563842256E-3</v>
      </c>
      <c r="G229" s="194">
        <f t="shared" si="4"/>
        <v>0</v>
      </c>
    </row>
    <row r="230" spans="1:7" x14ac:dyDescent="0.25">
      <c r="A230" s="160" t="s">
        <v>763</v>
      </c>
      <c r="B230" s="199" t="s">
        <v>764</v>
      </c>
      <c r="C230" s="255">
        <v>46.18620567</v>
      </c>
      <c r="D230" s="255">
        <v>0</v>
      </c>
      <c r="F230" s="194">
        <f t="shared" si="3"/>
        <v>3.0508402585058283E-3</v>
      </c>
      <c r="G230" s="194">
        <f t="shared" si="4"/>
        <v>0</v>
      </c>
    </row>
    <row r="231" spans="1:7" x14ac:dyDescent="0.25">
      <c r="A231" s="160" t="s">
        <v>765</v>
      </c>
      <c r="B231" s="199" t="s">
        <v>766</v>
      </c>
      <c r="C231" s="255">
        <v>32.261819989999999</v>
      </c>
      <c r="D231" s="255">
        <v>0</v>
      </c>
      <c r="F231" s="194">
        <f t="shared" si="3"/>
        <v>2.1310618140275585E-3</v>
      </c>
      <c r="G231" s="194">
        <f t="shared" si="4"/>
        <v>0</v>
      </c>
    </row>
    <row r="232" spans="1:7" x14ac:dyDescent="0.25">
      <c r="A232" s="160" t="s">
        <v>767</v>
      </c>
      <c r="B232" s="199" t="s">
        <v>768</v>
      </c>
      <c r="C232" s="255">
        <v>41.133966989999998</v>
      </c>
      <c r="D232" s="255">
        <v>0</v>
      </c>
      <c r="F232" s="194">
        <f t="shared" si="3"/>
        <v>2.7171134901574131E-3</v>
      </c>
      <c r="G232" s="194">
        <f t="shared" si="4"/>
        <v>0</v>
      </c>
    </row>
    <row r="233" spans="1:7" x14ac:dyDescent="0.25">
      <c r="A233" s="160" t="s">
        <v>769</v>
      </c>
      <c r="B233" s="199" t="s">
        <v>770</v>
      </c>
      <c r="C233" s="255">
        <v>235.00350189</v>
      </c>
      <c r="D233" s="255">
        <v>0</v>
      </c>
      <c r="F233" s="194">
        <f t="shared" si="3"/>
        <v>1.552320945302417E-2</v>
      </c>
      <c r="G233" s="194">
        <f t="shared" si="4"/>
        <v>0</v>
      </c>
    </row>
    <row r="234" spans="1:7" x14ac:dyDescent="0.25">
      <c r="A234" s="160" t="s">
        <v>771</v>
      </c>
      <c r="B234" s="199"/>
      <c r="F234" s="194"/>
      <c r="G234" s="194"/>
    </row>
    <row r="235" spans="1:7" x14ac:dyDescent="0.25">
      <c r="A235" s="160" t="s">
        <v>772</v>
      </c>
      <c r="B235" s="199"/>
      <c r="F235" s="194"/>
      <c r="G235" s="194"/>
    </row>
    <row r="236" spans="1:7" x14ac:dyDescent="0.25">
      <c r="A236" s="160" t="s">
        <v>773</v>
      </c>
      <c r="B236" s="199"/>
      <c r="F236" s="194"/>
      <c r="G236" s="194"/>
    </row>
    <row r="237" spans="1:7" ht="15" customHeight="1" x14ac:dyDescent="0.25">
      <c r="A237" s="181"/>
      <c r="B237" s="181" t="s">
        <v>774</v>
      </c>
      <c r="C237" s="181" t="s">
        <v>702</v>
      </c>
      <c r="D237" s="181" t="s">
        <v>703</v>
      </c>
      <c r="E237" s="183"/>
      <c r="F237" s="181" t="s">
        <v>523</v>
      </c>
      <c r="G237" s="181" t="s">
        <v>704</v>
      </c>
    </row>
    <row r="238" spans="1:7" x14ac:dyDescent="0.25">
      <c r="A238" s="160" t="s">
        <v>775</v>
      </c>
      <c r="B238" s="160" t="s">
        <v>740</v>
      </c>
      <c r="C238" s="245">
        <v>0.50545018476012904</v>
      </c>
      <c r="F238" s="246"/>
      <c r="G238" s="246"/>
    </row>
    <row r="239" spans="1:7" x14ac:dyDescent="0.25">
      <c r="F239" s="246"/>
      <c r="G239" s="246"/>
    </row>
    <row r="240" spans="1:7" x14ac:dyDescent="0.25">
      <c r="B240" s="178" t="s">
        <v>741</v>
      </c>
      <c r="F240" s="246"/>
      <c r="G240" s="246"/>
    </row>
    <row r="241" spans="1:7" x14ac:dyDescent="0.25">
      <c r="A241" s="160" t="s">
        <v>776</v>
      </c>
      <c r="B241" s="160" t="s">
        <v>743</v>
      </c>
      <c r="C241" s="255">
        <v>5828.6376843199496</v>
      </c>
      <c r="D241" s="244" t="s">
        <v>1533</v>
      </c>
      <c r="F241" s="194">
        <f>IF($C$249=0,"",IF(C241="[Mark as ND1 if not relevant]","",C241/$C$249))</f>
        <v>0.3850119801271718</v>
      </c>
      <c r="G241" s="194" t="str">
        <f>IF($D$249=0,"",IF(D241="[Mark as ND1 if not relevant]","",D241/$D$249))</f>
        <v/>
      </c>
    </row>
    <row r="242" spans="1:7" x14ac:dyDescent="0.25">
      <c r="A242" s="160" t="s">
        <v>777</v>
      </c>
      <c r="B242" s="160" t="s">
        <v>745</v>
      </c>
      <c r="C242" s="255">
        <v>2022.97553928001</v>
      </c>
      <c r="D242" s="244" t="s">
        <v>1533</v>
      </c>
      <c r="F242" s="194">
        <f t="shared" ref="F242:F248" si="5">IF($C$249=0,"",IF(C242="[Mark as ND1 if not relevant]","",C242/$C$249))</f>
        <v>0.13362810665386277</v>
      </c>
      <c r="G242" s="194" t="str">
        <f t="shared" ref="G242:G248" si="6">IF($D$249=0,"",IF(D242="[Mark as ND1 if not relevant]","",D242/$D$249))</f>
        <v/>
      </c>
    </row>
    <row r="243" spans="1:7" x14ac:dyDescent="0.25">
      <c r="A243" s="160" t="s">
        <v>778</v>
      </c>
      <c r="B243" s="160" t="s">
        <v>747</v>
      </c>
      <c r="C243" s="255">
        <v>2044.59908038</v>
      </c>
      <c r="D243" s="244" t="s">
        <v>1533</v>
      </c>
      <c r="F243" s="194">
        <f t="shared" si="5"/>
        <v>0.135056454550433</v>
      </c>
      <c r="G243" s="194" t="str">
        <f t="shared" si="6"/>
        <v/>
      </c>
    </row>
    <row r="244" spans="1:7" x14ac:dyDescent="0.25">
      <c r="A244" s="160" t="s">
        <v>779</v>
      </c>
      <c r="B244" s="160" t="s">
        <v>749</v>
      </c>
      <c r="C244" s="255">
        <v>2017.92780715</v>
      </c>
      <c r="D244" s="244" t="s">
        <v>1533</v>
      </c>
      <c r="F244" s="194">
        <f t="shared" si="5"/>
        <v>0.13329467756669289</v>
      </c>
      <c r="G244" s="194" t="str">
        <f t="shared" si="6"/>
        <v/>
      </c>
    </row>
    <row r="245" spans="1:7" x14ac:dyDescent="0.25">
      <c r="A245" s="160" t="s">
        <v>780</v>
      </c>
      <c r="B245" s="160" t="s">
        <v>751</v>
      </c>
      <c r="C245" s="255">
        <v>1787.08668214</v>
      </c>
      <c r="D245" s="244" t="s">
        <v>1533</v>
      </c>
      <c r="F245" s="194">
        <f t="shared" si="5"/>
        <v>0.1180464148596151</v>
      </c>
      <c r="G245" s="194" t="str">
        <f t="shared" si="6"/>
        <v/>
      </c>
    </row>
    <row r="246" spans="1:7" x14ac:dyDescent="0.25">
      <c r="A246" s="160" t="s">
        <v>781</v>
      </c>
      <c r="B246" s="160" t="s">
        <v>753</v>
      </c>
      <c r="C246" s="255">
        <v>836.43105670000205</v>
      </c>
      <c r="D246" s="244" t="s">
        <v>1533</v>
      </c>
      <c r="F246" s="194">
        <f t="shared" si="5"/>
        <v>5.5250642572322407E-2</v>
      </c>
      <c r="G246" s="194" t="str">
        <f t="shared" si="6"/>
        <v/>
      </c>
    </row>
    <row r="247" spans="1:7" x14ac:dyDescent="0.25">
      <c r="A247" s="160" t="s">
        <v>782</v>
      </c>
      <c r="B247" s="160" t="s">
        <v>755</v>
      </c>
      <c r="C247" s="255">
        <v>249.98592332000001</v>
      </c>
      <c r="D247" s="244" t="s">
        <v>1533</v>
      </c>
      <c r="F247" s="194">
        <f t="shared" si="5"/>
        <v>1.6512876688196846E-2</v>
      </c>
      <c r="G247" s="194" t="str">
        <f t="shared" si="6"/>
        <v/>
      </c>
    </row>
    <row r="248" spans="1:7" x14ac:dyDescent="0.25">
      <c r="A248" s="160" t="s">
        <v>783</v>
      </c>
      <c r="B248" s="160" t="s">
        <v>757</v>
      </c>
      <c r="C248" s="255">
        <v>351.20380853</v>
      </c>
      <c r="D248" s="244" t="s">
        <v>1533</v>
      </c>
      <c r="F248" s="194">
        <f t="shared" si="5"/>
        <v>2.3198846981705264E-2</v>
      </c>
      <c r="G248" s="194" t="str">
        <f t="shared" si="6"/>
        <v/>
      </c>
    </row>
    <row r="249" spans="1:7" x14ac:dyDescent="0.25">
      <c r="A249" s="160" t="s">
        <v>784</v>
      </c>
      <c r="B249" s="196" t="s">
        <v>72</v>
      </c>
      <c r="C249" s="187">
        <f>SUM(C241:C248)</f>
        <v>15138.84758181996</v>
      </c>
      <c r="D249" s="244">
        <f>SUM(D241:D248)</f>
        <v>0</v>
      </c>
      <c r="F249" s="243">
        <f>SUM(F241:F248)</f>
        <v>1</v>
      </c>
      <c r="G249" s="243">
        <f>SUM(G241:G248)</f>
        <v>0</v>
      </c>
    </row>
    <row r="250" spans="1:7" x14ac:dyDescent="0.25">
      <c r="A250" s="160" t="s">
        <v>785</v>
      </c>
      <c r="B250" s="199" t="s">
        <v>760</v>
      </c>
      <c r="C250" s="255">
        <v>61.357764179999997</v>
      </c>
      <c r="D250" s="244"/>
      <c r="F250" s="194">
        <f t="shared" ref="F250:F255" si="7">IF($C$249=0,"",IF(C250="[for completion]","",C250/$C$249))</f>
        <v>4.0530009862628988E-3</v>
      </c>
      <c r="G250" s="194" t="str">
        <f t="shared" ref="G250:G255" si="8">IF($D$249=0,"",IF(D250="[for completion]","",D250/$D$249))</f>
        <v/>
      </c>
    </row>
    <row r="251" spans="1:7" x14ac:dyDescent="0.25">
      <c r="A251" s="160" t="s">
        <v>786</v>
      </c>
      <c r="B251" s="199" t="s">
        <v>762</v>
      </c>
      <c r="C251" s="255">
        <v>47.330445849999997</v>
      </c>
      <c r="D251" s="244"/>
      <c r="F251" s="194">
        <f t="shared" si="7"/>
        <v>3.1264233023151973E-3</v>
      </c>
      <c r="G251" s="194" t="str">
        <f t="shared" si="8"/>
        <v/>
      </c>
    </row>
    <row r="252" spans="1:7" x14ac:dyDescent="0.25">
      <c r="A252" s="160" t="s">
        <v>787</v>
      </c>
      <c r="B252" s="199" t="s">
        <v>764</v>
      </c>
      <c r="C252" s="255">
        <v>34.881394899999997</v>
      </c>
      <c r="D252" s="244"/>
      <c r="F252" s="194">
        <f t="shared" si="7"/>
        <v>2.3040984270089751E-3</v>
      </c>
      <c r="G252" s="194" t="str">
        <f t="shared" si="8"/>
        <v/>
      </c>
    </row>
    <row r="253" spans="1:7" x14ac:dyDescent="0.25">
      <c r="A253" s="160" t="s">
        <v>788</v>
      </c>
      <c r="B253" s="199" t="s">
        <v>766</v>
      </c>
      <c r="C253" s="255">
        <v>25.36914591</v>
      </c>
      <c r="D253" s="244"/>
      <c r="F253" s="194">
        <f t="shared" si="7"/>
        <v>1.6757646691988278E-3</v>
      </c>
      <c r="G253" s="194" t="str">
        <f t="shared" si="8"/>
        <v/>
      </c>
    </row>
    <row r="254" spans="1:7" x14ac:dyDescent="0.25">
      <c r="A254" s="160" t="s">
        <v>789</v>
      </c>
      <c r="B254" s="199" t="s">
        <v>768</v>
      </c>
      <c r="C254" s="255">
        <v>19.569350889999999</v>
      </c>
      <c r="D254" s="244"/>
      <c r="F254" s="194">
        <f t="shared" si="7"/>
        <v>1.292657897784807E-3</v>
      </c>
      <c r="G254" s="194" t="str">
        <f t="shared" si="8"/>
        <v/>
      </c>
    </row>
    <row r="255" spans="1:7" x14ac:dyDescent="0.25">
      <c r="A255" s="160" t="s">
        <v>790</v>
      </c>
      <c r="B255" s="199" t="s">
        <v>770</v>
      </c>
      <c r="C255" s="255">
        <v>162.69570680000001</v>
      </c>
      <c r="D255" s="244"/>
      <c r="F255" s="194">
        <f t="shared" si="7"/>
        <v>1.0746901699134557E-2</v>
      </c>
      <c r="G255" s="194" t="str">
        <f t="shared" si="8"/>
        <v/>
      </c>
    </row>
    <row r="256" spans="1:7" x14ac:dyDescent="0.25">
      <c r="A256" s="160" t="s">
        <v>791</v>
      </c>
      <c r="B256" s="199"/>
      <c r="F256" s="195"/>
      <c r="G256" s="195"/>
    </row>
    <row r="257" spans="1:14" x14ac:dyDescent="0.25">
      <c r="A257" s="160" t="s">
        <v>792</v>
      </c>
      <c r="B257" s="199"/>
      <c r="F257" s="195"/>
      <c r="G257" s="195"/>
    </row>
    <row r="258" spans="1:14" x14ac:dyDescent="0.25">
      <c r="A258" s="160" t="s">
        <v>793</v>
      </c>
      <c r="B258" s="199"/>
      <c r="F258" s="195"/>
      <c r="G258" s="195"/>
    </row>
    <row r="259" spans="1:14" ht="15" customHeight="1" x14ac:dyDescent="0.25">
      <c r="A259" s="181"/>
      <c r="B259" s="202" t="s">
        <v>794</v>
      </c>
      <c r="C259" s="181" t="s">
        <v>523</v>
      </c>
      <c r="D259" s="181"/>
      <c r="E259" s="183"/>
      <c r="F259" s="181"/>
      <c r="G259" s="181"/>
    </row>
    <row r="260" spans="1:14" x14ac:dyDescent="0.25">
      <c r="A260" s="160" t="s">
        <v>795</v>
      </c>
      <c r="B260" s="160" t="s">
        <v>1534</v>
      </c>
      <c r="C260" s="245">
        <v>0.81266812565424695</v>
      </c>
      <c r="E260" s="257"/>
      <c r="F260" s="257"/>
      <c r="G260" s="257"/>
    </row>
    <row r="261" spans="1:14" x14ac:dyDescent="0.25">
      <c r="A261" s="160" t="s">
        <v>797</v>
      </c>
      <c r="B261" s="160" t="s">
        <v>798</v>
      </c>
      <c r="C261" s="245"/>
      <c r="E261" s="257"/>
      <c r="F261" s="257"/>
    </row>
    <row r="262" spans="1:14" x14ac:dyDescent="0.25">
      <c r="A262" s="160" t="s">
        <v>799</v>
      </c>
      <c r="B262" s="160" t="s">
        <v>800</v>
      </c>
      <c r="C262" s="245"/>
      <c r="E262" s="257"/>
      <c r="F262" s="257"/>
    </row>
    <row r="263" spans="1:14" x14ac:dyDescent="0.25">
      <c r="A263" s="160" t="s">
        <v>801</v>
      </c>
      <c r="B263" s="160" t="s">
        <v>802</v>
      </c>
      <c r="C263" s="245"/>
      <c r="E263" s="257"/>
      <c r="F263" s="257"/>
    </row>
    <row r="264" spans="1:14" x14ac:dyDescent="0.25">
      <c r="A264" s="160" t="s">
        <v>803</v>
      </c>
      <c r="B264" s="178" t="s">
        <v>804</v>
      </c>
      <c r="C264" s="245"/>
      <c r="D264" s="174"/>
      <c r="E264" s="174"/>
      <c r="F264" s="205"/>
      <c r="G264" s="205"/>
      <c r="H264" s="156"/>
      <c r="I264" s="160"/>
      <c r="J264" s="160"/>
      <c r="K264" s="160"/>
      <c r="L264" s="156"/>
      <c r="M264" s="156"/>
      <c r="N264" s="156"/>
    </row>
    <row r="265" spans="1:14" x14ac:dyDescent="0.25">
      <c r="A265" s="160" t="s">
        <v>805</v>
      </c>
      <c r="B265" s="160" t="s">
        <v>70</v>
      </c>
      <c r="C265" s="245">
        <v>0.18733187434575299</v>
      </c>
      <c r="E265" s="257"/>
      <c r="F265" s="257"/>
    </row>
    <row r="266" spans="1:14" x14ac:dyDescent="0.25">
      <c r="A266" s="160" t="s">
        <v>807</v>
      </c>
      <c r="B266" s="199" t="s">
        <v>809</v>
      </c>
      <c r="C266" s="259"/>
      <c r="E266" s="257"/>
      <c r="F266" s="257"/>
    </row>
    <row r="267" spans="1:14" x14ac:dyDescent="0.25">
      <c r="A267" s="160" t="s">
        <v>808</v>
      </c>
      <c r="B267" s="199" t="s">
        <v>811</v>
      </c>
      <c r="C267" s="243"/>
      <c r="E267" s="257"/>
      <c r="F267" s="257"/>
    </row>
    <row r="268" spans="1:14" x14ac:dyDescent="0.25">
      <c r="A268" s="160" t="s">
        <v>810</v>
      </c>
      <c r="B268" s="199" t="s">
        <v>813</v>
      </c>
      <c r="C268" s="243"/>
      <c r="E268" s="257"/>
      <c r="F268" s="257"/>
    </row>
    <row r="269" spans="1:14" x14ac:dyDescent="0.25">
      <c r="A269" s="160" t="s">
        <v>812</v>
      </c>
      <c r="B269" s="199" t="s">
        <v>815</v>
      </c>
      <c r="C269" s="243"/>
      <c r="E269" s="257"/>
      <c r="F269" s="257"/>
    </row>
    <row r="270" spans="1:14" x14ac:dyDescent="0.25">
      <c r="A270" s="160" t="s">
        <v>814</v>
      </c>
      <c r="B270" s="199" t="s">
        <v>178</v>
      </c>
      <c r="C270" s="243"/>
      <c r="E270" s="257"/>
      <c r="F270" s="257"/>
    </row>
    <row r="271" spans="1:14" x14ac:dyDescent="0.25">
      <c r="A271" s="160" t="s">
        <v>816</v>
      </c>
      <c r="B271" s="199" t="s">
        <v>178</v>
      </c>
      <c r="C271" s="243"/>
      <c r="E271" s="257"/>
      <c r="F271" s="257"/>
    </row>
    <row r="272" spans="1:14" x14ac:dyDescent="0.25">
      <c r="A272" s="160" t="s">
        <v>817</v>
      </c>
      <c r="B272" s="199" t="s">
        <v>178</v>
      </c>
      <c r="C272" s="243"/>
      <c r="E272" s="257"/>
      <c r="F272" s="257"/>
    </row>
    <row r="273" spans="1:7" x14ac:dyDescent="0.25">
      <c r="A273" s="160" t="s">
        <v>818</v>
      </c>
      <c r="B273" s="199" t="s">
        <v>178</v>
      </c>
      <c r="C273" s="243"/>
      <c r="E273" s="257"/>
      <c r="F273" s="257"/>
    </row>
    <row r="274" spans="1:7" x14ac:dyDescent="0.25">
      <c r="A274" s="160" t="s">
        <v>819</v>
      </c>
      <c r="B274" s="199" t="s">
        <v>178</v>
      </c>
      <c r="C274" s="243"/>
      <c r="E274" s="257"/>
      <c r="F274" s="257"/>
    </row>
    <row r="275" spans="1:7" x14ac:dyDescent="0.25">
      <c r="A275" s="160" t="s">
        <v>820</v>
      </c>
      <c r="B275" s="199" t="s">
        <v>178</v>
      </c>
      <c r="C275" s="243"/>
      <c r="E275" s="257"/>
      <c r="F275" s="257"/>
    </row>
    <row r="276" spans="1:7" ht="15" customHeight="1" x14ac:dyDescent="0.25">
      <c r="A276" s="181"/>
      <c r="B276" s="202" t="s">
        <v>821</v>
      </c>
      <c r="C276" s="181" t="s">
        <v>523</v>
      </c>
      <c r="D276" s="181"/>
      <c r="E276" s="183"/>
      <c r="F276" s="181"/>
      <c r="G276" s="184"/>
    </row>
    <row r="277" spans="1:7" x14ac:dyDescent="0.25">
      <c r="A277" s="160" t="s">
        <v>822</v>
      </c>
      <c r="B277" s="160" t="s">
        <v>823</v>
      </c>
      <c r="C277" s="245">
        <v>1</v>
      </c>
      <c r="E277" s="156"/>
      <c r="F277" s="156"/>
    </row>
    <row r="278" spans="1:7" x14ac:dyDescent="0.25">
      <c r="A278" s="160" t="s">
        <v>824</v>
      </c>
      <c r="B278" s="160" t="s">
        <v>825</v>
      </c>
      <c r="C278" s="243"/>
      <c r="E278" s="156"/>
      <c r="F278" s="156"/>
    </row>
    <row r="279" spans="1:7" x14ac:dyDescent="0.25">
      <c r="A279" s="160" t="s">
        <v>826</v>
      </c>
      <c r="B279" s="160" t="s">
        <v>70</v>
      </c>
      <c r="C279" s="243"/>
      <c r="E279" s="156"/>
      <c r="F279" s="156"/>
    </row>
    <row r="280" spans="1:7" x14ac:dyDescent="0.25">
      <c r="A280" s="160" t="s">
        <v>827</v>
      </c>
      <c r="C280" s="243"/>
      <c r="E280" s="156"/>
      <c r="F280" s="156"/>
    </row>
    <row r="281" spans="1:7" x14ac:dyDescent="0.25">
      <c r="A281" s="160" t="s">
        <v>828</v>
      </c>
      <c r="C281" s="243"/>
      <c r="E281" s="156"/>
      <c r="F281" s="156"/>
    </row>
    <row r="282" spans="1:7" x14ac:dyDescent="0.25">
      <c r="A282" s="160" t="s">
        <v>829</v>
      </c>
      <c r="C282" s="243"/>
      <c r="E282" s="156"/>
      <c r="F282" s="156"/>
    </row>
    <row r="283" spans="1:7" x14ac:dyDescent="0.25">
      <c r="A283" s="160" t="s">
        <v>830</v>
      </c>
      <c r="C283" s="243"/>
      <c r="E283" s="156"/>
      <c r="F283" s="156"/>
    </row>
    <row r="284" spans="1:7" x14ac:dyDescent="0.25">
      <c r="A284" s="160" t="s">
        <v>831</v>
      </c>
      <c r="C284" s="243"/>
      <c r="E284" s="156"/>
      <c r="F284" s="156"/>
    </row>
    <row r="285" spans="1:7" x14ac:dyDescent="0.25">
      <c r="A285" s="160" t="s">
        <v>832</v>
      </c>
      <c r="C285" s="243"/>
      <c r="E285" s="156"/>
      <c r="F285" s="156"/>
    </row>
    <row r="286" spans="1:7" ht="15" customHeight="1" x14ac:dyDescent="0.25">
      <c r="A286" s="181"/>
      <c r="B286" s="202" t="s">
        <v>1535</v>
      </c>
      <c r="C286" s="181" t="s">
        <v>59</v>
      </c>
      <c r="D286" s="181" t="s">
        <v>1536</v>
      </c>
      <c r="E286" s="183"/>
      <c r="F286" s="181" t="s">
        <v>523</v>
      </c>
      <c r="G286" s="181" t="s">
        <v>1537</v>
      </c>
    </row>
    <row r="287" spans="1:7" s="122" customFormat="1" x14ac:dyDescent="0.3">
      <c r="A287" s="160" t="s">
        <v>1538</v>
      </c>
      <c r="B287" s="178"/>
      <c r="C287" s="187"/>
      <c r="D287" s="160"/>
      <c r="E287" s="166"/>
      <c r="F287" s="194" t="str">
        <f>IF($C$305=0,"",IF(C287="[For completion]","",C287/$C$305))</f>
        <v/>
      </c>
      <c r="G287" s="194" t="str">
        <f>IF($D$305=0,"",IF(D287="[For completion]","",D287/$D$305))</f>
        <v/>
      </c>
    </row>
    <row r="288" spans="1:7" s="122" customFormat="1" x14ac:dyDescent="0.3">
      <c r="A288" s="160" t="s">
        <v>1539</v>
      </c>
      <c r="B288" s="178"/>
      <c r="C288" s="187"/>
      <c r="D288" s="160"/>
      <c r="E288" s="166"/>
      <c r="F288" s="194" t="str">
        <f t="shared" ref="F288:F303" si="9">IF($C$305=0,"",IF(C288="[For completion]","",C288/$C$305))</f>
        <v/>
      </c>
      <c r="G288" s="194" t="str">
        <f t="shared" ref="G288:G303" si="10">IF($D$305=0,"",IF(D288="[For completion]","",D288/$D$305))</f>
        <v/>
      </c>
    </row>
    <row r="289" spans="1:7" s="122" customFormat="1" x14ac:dyDescent="0.3">
      <c r="A289" s="160" t="s">
        <v>1540</v>
      </c>
      <c r="B289" s="178"/>
      <c r="C289" s="187"/>
      <c r="D289" s="160"/>
      <c r="E289" s="166"/>
      <c r="F289" s="194" t="str">
        <f t="shared" si="9"/>
        <v/>
      </c>
      <c r="G289" s="194" t="str">
        <f t="shared" si="10"/>
        <v/>
      </c>
    </row>
    <row r="290" spans="1:7" s="122" customFormat="1" x14ac:dyDescent="0.3">
      <c r="A290" s="160" t="s">
        <v>1541</v>
      </c>
      <c r="B290" s="178"/>
      <c r="C290" s="187"/>
      <c r="D290" s="160"/>
      <c r="E290" s="166"/>
      <c r="F290" s="194" t="str">
        <f t="shared" si="9"/>
        <v/>
      </c>
      <c r="G290" s="194" t="str">
        <f t="shared" si="10"/>
        <v/>
      </c>
    </row>
    <row r="291" spans="1:7" s="122" customFormat="1" x14ac:dyDescent="0.3">
      <c r="A291" s="160" t="s">
        <v>1542</v>
      </c>
      <c r="B291" s="178"/>
      <c r="C291" s="187"/>
      <c r="D291" s="160"/>
      <c r="E291" s="166"/>
      <c r="F291" s="194" t="str">
        <f t="shared" si="9"/>
        <v/>
      </c>
      <c r="G291" s="194" t="str">
        <f t="shared" si="10"/>
        <v/>
      </c>
    </row>
    <row r="292" spans="1:7" s="122" customFormat="1" x14ac:dyDescent="0.3">
      <c r="A292" s="160" t="s">
        <v>1543</v>
      </c>
      <c r="B292" s="178"/>
      <c r="C292" s="187"/>
      <c r="D292" s="160"/>
      <c r="E292" s="166"/>
      <c r="F292" s="194" t="str">
        <f t="shared" si="9"/>
        <v/>
      </c>
      <c r="G292" s="194" t="str">
        <f t="shared" si="10"/>
        <v/>
      </c>
    </row>
    <row r="293" spans="1:7" s="122" customFormat="1" x14ac:dyDescent="0.3">
      <c r="A293" s="160" t="s">
        <v>1544</v>
      </c>
      <c r="B293" s="178"/>
      <c r="C293" s="187"/>
      <c r="D293" s="160"/>
      <c r="E293" s="166"/>
      <c r="F293" s="194" t="str">
        <f t="shared" si="9"/>
        <v/>
      </c>
      <c r="G293" s="194" t="str">
        <f t="shared" si="10"/>
        <v/>
      </c>
    </row>
    <row r="294" spans="1:7" s="122" customFormat="1" x14ac:dyDescent="0.3">
      <c r="A294" s="160" t="s">
        <v>1545</v>
      </c>
      <c r="B294" s="178"/>
      <c r="C294" s="187"/>
      <c r="D294" s="160"/>
      <c r="E294" s="166"/>
      <c r="F294" s="194" t="str">
        <f t="shared" si="9"/>
        <v/>
      </c>
      <c r="G294" s="194" t="str">
        <f t="shared" si="10"/>
        <v/>
      </c>
    </row>
    <row r="295" spans="1:7" s="122" customFormat="1" x14ac:dyDescent="0.3">
      <c r="A295" s="160" t="s">
        <v>1546</v>
      </c>
      <c r="B295" s="178"/>
      <c r="C295" s="187"/>
      <c r="D295" s="160"/>
      <c r="E295" s="166"/>
      <c r="F295" s="194" t="str">
        <f t="shared" si="9"/>
        <v/>
      </c>
      <c r="G295" s="194" t="str">
        <f t="shared" si="10"/>
        <v/>
      </c>
    </row>
    <row r="296" spans="1:7" s="122" customFormat="1" x14ac:dyDescent="0.3">
      <c r="A296" s="160" t="s">
        <v>1547</v>
      </c>
      <c r="B296" s="178"/>
      <c r="C296" s="187"/>
      <c r="D296" s="160"/>
      <c r="E296" s="166"/>
      <c r="F296" s="194" t="str">
        <f t="shared" si="9"/>
        <v/>
      </c>
      <c r="G296" s="194" t="str">
        <f t="shared" si="10"/>
        <v/>
      </c>
    </row>
    <row r="297" spans="1:7" s="122" customFormat="1" x14ac:dyDescent="0.3">
      <c r="A297" s="160" t="s">
        <v>1548</v>
      </c>
      <c r="B297" s="178"/>
      <c r="C297" s="187"/>
      <c r="D297" s="160"/>
      <c r="E297" s="166"/>
      <c r="F297" s="194" t="str">
        <f t="shared" si="9"/>
        <v/>
      </c>
      <c r="G297" s="194" t="str">
        <f t="shared" si="10"/>
        <v/>
      </c>
    </row>
    <row r="298" spans="1:7" s="122" customFormat="1" x14ac:dyDescent="0.3">
      <c r="A298" s="160" t="s">
        <v>1549</v>
      </c>
      <c r="B298" s="178"/>
      <c r="C298" s="187"/>
      <c r="D298" s="160"/>
      <c r="E298" s="166"/>
      <c r="F298" s="194" t="str">
        <f t="shared" si="9"/>
        <v/>
      </c>
      <c r="G298" s="194" t="str">
        <f t="shared" si="10"/>
        <v/>
      </c>
    </row>
    <row r="299" spans="1:7" s="122" customFormat="1" x14ac:dyDescent="0.3">
      <c r="A299" s="160" t="s">
        <v>1550</v>
      </c>
      <c r="B299" s="178"/>
      <c r="C299" s="187"/>
      <c r="D299" s="160"/>
      <c r="E299" s="166"/>
      <c r="F299" s="194" t="str">
        <f t="shared" si="9"/>
        <v/>
      </c>
      <c r="G299" s="194" t="str">
        <f t="shared" si="10"/>
        <v/>
      </c>
    </row>
    <row r="300" spans="1:7" s="122" customFormat="1" x14ac:dyDescent="0.3">
      <c r="A300" s="160" t="s">
        <v>1551</v>
      </c>
      <c r="B300" s="178"/>
      <c r="C300" s="187"/>
      <c r="D300" s="160"/>
      <c r="E300" s="166"/>
      <c r="F300" s="194" t="str">
        <f t="shared" si="9"/>
        <v/>
      </c>
      <c r="G300" s="194" t="str">
        <f t="shared" si="10"/>
        <v/>
      </c>
    </row>
    <row r="301" spans="1:7" s="122" customFormat="1" x14ac:dyDescent="0.3">
      <c r="A301" s="160" t="s">
        <v>1552</v>
      </c>
      <c r="B301" s="178"/>
      <c r="C301" s="187"/>
      <c r="D301" s="160"/>
      <c r="E301" s="166"/>
      <c r="F301" s="194" t="str">
        <f t="shared" si="9"/>
        <v/>
      </c>
      <c r="G301" s="194" t="str">
        <f t="shared" si="10"/>
        <v/>
      </c>
    </row>
    <row r="302" spans="1:7" s="122" customFormat="1" x14ac:dyDescent="0.3">
      <c r="A302" s="160" t="s">
        <v>1553</v>
      </c>
      <c r="B302" s="178"/>
      <c r="C302" s="187"/>
      <c r="D302" s="160"/>
      <c r="E302" s="166"/>
      <c r="F302" s="194" t="str">
        <f t="shared" si="9"/>
        <v/>
      </c>
      <c r="G302" s="194" t="str">
        <f t="shared" si="10"/>
        <v/>
      </c>
    </row>
    <row r="303" spans="1:7" s="122" customFormat="1" x14ac:dyDescent="0.3">
      <c r="A303" s="160" t="s">
        <v>1554</v>
      </c>
      <c r="B303" s="178"/>
      <c r="C303" s="187"/>
      <c r="D303" s="160"/>
      <c r="E303" s="166"/>
      <c r="F303" s="194" t="str">
        <f t="shared" si="9"/>
        <v/>
      </c>
      <c r="G303" s="194" t="str">
        <f t="shared" si="10"/>
        <v/>
      </c>
    </row>
    <row r="304" spans="1:7" s="122" customFormat="1" x14ac:dyDescent="0.3">
      <c r="A304" s="160" t="s">
        <v>1555</v>
      </c>
      <c r="B304" s="178" t="s">
        <v>1556</v>
      </c>
      <c r="C304" s="187"/>
      <c r="D304" s="160"/>
      <c r="E304" s="166"/>
      <c r="F304" s="194"/>
      <c r="G304" s="194"/>
    </row>
    <row r="305" spans="1:7" s="122" customFormat="1" x14ac:dyDescent="0.3">
      <c r="A305" s="160" t="s">
        <v>1557</v>
      </c>
      <c r="B305" s="178" t="s">
        <v>72</v>
      </c>
      <c r="C305" s="187">
        <f>SUM(C287:C304)</f>
        <v>0</v>
      </c>
      <c r="D305" s="160">
        <f>SUM(D287:D304)</f>
        <v>0</v>
      </c>
      <c r="E305" s="166"/>
      <c r="F305" s="246">
        <f>SUM(F287:F304)</f>
        <v>0</v>
      </c>
      <c r="G305" s="246">
        <f>SUM(G287:G304)</f>
        <v>0</v>
      </c>
    </row>
    <row r="306" spans="1:7" s="122" customFormat="1" x14ac:dyDescent="0.3">
      <c r="A306" s="160" t="s">
        <v>1558</v>
      </c>
      <c r="B306" s="178"/>
      <c r="C306" s="160"/>
      <c r="D306" s="160"/>
      <c r="E306" s="166"/>
      <c r="F306" s="166"/>
      <c r="G306" s="166"/>
    </row>
    <row r="307" spans="1:7" s="122" customFormat="1" x14ac:dyDescent="0.3">
      <c r="A307" s="160" t="s">
        <v>1559</v>
      </c>
      <c r="B307" s="178"/>
      <c r="C307" s="160"/>
      <c r="D307" s="160"/>
      <c r="E307" s="166"/>
      <c r="F307" s="166"/>
      <c r="G307" s="166"/>
    </row>
    <row r="308" spans="1:7" s="122" customFormat="1" x14ac:dyDescent="0.3">
      <c r="A308" s="160" t="s">
        <v>1560</v>
      </c>
      <c r="B308" s="178"/>
      <c r="C308" s="160"/>
      <c r="D308" s="160"/>
      <c r="E308" s="166"/>
      <c r="F308" s="166"/>
      <c r="G308" s="166"/>
    </row>
    <row r="309" spans="1:7" ht="15" customHeight="1" x14ac:dyDescent="0.25">
      <c r="A309" s="181"/>
      <c r="B309" s="202" t="s">
        <v>1561</v>
      </c>
      <c r="C309" s="181" t="s">
        <v>59</v>
      </c>
      <c r="D309" s="181" t="s">
        <v>1536</v>
      </c>
      <c r="E309" s="183"/>
      <c r="F309" s="181" t="s">
        <v>523</v>
      </c>
      <c r="G309" s="181" t="s">
        <v>1537</v>
      </c>
    </row>
    <row r="310" spans="1:7" s="122" customFormat="1" x14ac:dyDescent="0.3">
      <c r="A310" s="160" t="s">
        <v>1562</v>
      </c>
      <c r="B310" s="178"/>
      <c r="C310" s="187"/>
      <c r="D310" s="160"/>
      <c r="E310" s="166"/>
      <c r="F310" s="194" t="str">
        <f>IF($C$328=0,"",IF(C310="[For completion]","",C310/$C$328))</f>
        <v/>
      </c>
      <c r="G310" s="194" t="str">
        <f>IF($D$328=0,"",IF(D310="[For completion]","",D310/$D$328))</f>
        <v/>
      </c>
    </row>
    <row r="311" spans="1:7" s="122" customFormat="1" x14ac:dyDescent="0.3">
      <c r="A311" s="160" t="s">
        <v>1563</v>
      </c>
      <c r="B311" s="178"/>
      <c r="C311" s="187"/>
      <c r="D311" s="160"/>
      <c r="E311" s="166"/>
      <c r="F311" s="194" t="str">
        <f t="shared" ref="F311:F326" si="11">IF($C$328=0,"",IF(C311="[For completion]","",C311/$C$328))</f>
        <v/>
      </c>
      <c r="G311" s="194" t="str">
        <f t="shared" ref="G311:G327" si="12">IF($D$328=0,"",IF(D311="[For completion]","",D311/$D$328))</f>
        <v/>
      </c>
    </row>
    <row r="312" spans="1:7" s="122" customFormat="1" x14ac:dyDescent="0.3">
      <c r="A312" s="160" t="s">
        <v>1564</v>
      </c>
      <c r="B312" s="178"/>
      <c r="C312" s="187"/>
      <c r="D312" s="160"/>
      <c r="E312" s="166"/>
      <c r="F312" s="194" t="str">
        <f t="shared" si="11"/>
        <v/>
      </c>
      <c r="G312" s="194" t="str">
        <f t="shared" si="12"/>
        <v/>
      </c>
    </row>
    <row r="313" spans="1:7" s="122" customFormat="1" x14ac:dyDescent="0.3">
      <c r="A313" s="160" t="s">
        <v>1565</v>
      </c>
      <c r="B313" s="178"/>
      <c r="C313" s="187"/>
      <c r="D313" s="160"/>
      <c r="E313" s="166"/>
      <c r="F313" s="194" t="str">
        <f t="shared" si="11"/>
        <v/>
      </c>
      <c r="G313" s="194" t="str">
        <f t="shared" si="12"/>
        <v/>
      </c>
    </row>
    <row r="314" spans="1:7" s="122" customFormat="1" x14ac:dyDescent="0.3">
      <c r="A314" s="160" t="s">
        <v>1566</v>
      </c>
      <c r="B314" s="178"/>
      <c r="C314" s="187"/>
      <c r="D314" s="160"/>
      <c r="E314" s="166"/>
      <c r="F314" s="194" t="str">
        <f t="shared" si="11"/>
        <v/>
      </c>
      <c r="G314" s="194" t="str">
        <f t="shared" si="12"/>
        <v/>
      </c>
    </row>
    <row r="315" spans="1:7" s="122" customFormat="1" x14ac:dyDescent="0.3">
      <c r="A315" s="160" t="s">
        <v>1567</v>
      </c>
      <c r="B315" s="178"/>
      <c r="C315" s="187"/>
      <c r="D315" s="160"/>
      <c r="E315" s="166"/>
      <c r="F315" s="194" t="str">
        <f t="shared" si="11"/>
        <v/>
      </c>
      <c r="G315" s="194" t="str">
        <f t="shared" si="12"/>
        <v/>
      </c>
    </row>
    <row r="316" spans="1:7" s="122" customFormat="1" x14ac:dyDescent="0.3">
      <c r="A316" s="160" t="s">
        <v>1568</v>
      </c>
      <c r="B316" s="178"/>
      <c r="C316" s="187"/>
      <c r="D316" s="160"/>
      <c r="E316" s="166"/>
      <c r="F316" s="194" t="str">
        <f t="shared" si="11"/>
        <v/>
      </c>
      <c r="G316" s="194" t="str">
        <f t="shared" si="12"/>
        <v/>
      </c>
    </row>
    <row r="317" spans="1:7" s="122" customFormat="1" x14ac:dyDescent="0.3">
      <c r="A317" s="160" t="s">
        <v>1569</v>
      </c>
      <c r="B317" s="178"/>
      <c r="C317" s="187"/>
      <c r="D317" s="160"/>
      <c r="E317" s="166"/>
      <c r="F317" s="194" t="str">
        <f t="shared" si="11"/>
        <v/>
      </c>
      <c r="G317" s="194" t="str">
        <f t="shared" si="12"/>
        <v/>
      </c>
    </row>
    <row r="318" spans="1:7" s="122" customFormat="1" x14ac:dyDescent="0.3">
      <c r="A318" s="160" t="s">
        <v>1570</v>
      </c>
      <c r="B318" s="178"/>
      <c r="C318" s="187"/>
      <c r="D318" s="160"/>
      <c r="E318" s="166"/>
      <c r="F318" s="194" t="str">
        <f t="shared" si="11"/>
        <v/>
      </c>
      <c r="G318" s="194" t="str">
        <f t="shared" si="12"/>
        <v/>
      </c>
    </row>
    <row r="319" spans="1:7" s="122" customFormat="1" x14ac:dyDescent="0.3">
      <c r="A319" s="160" t="s">
        <v>1571</v>
      </c>
      <c r="B319" s="178"/>
      <c r="C319" s="187"/>
      <c r="D319" s="160"/>
      <c r="E319" s="166"/>
      <c r="F319" s="194" t="str">
        <f t="shared" si="11"/>
        <v/>
      </c>
      <c r="G319" s="194" t="str">
        <f t="shared" si="12"/>
        <v/>
      </c>
    </row>
    <row r="320" spans="1:7" s="122" customFormat="1" x14ac:dyDescent="0.3">
      <c r="A320" s="160" t="s">
        <v>1572</v>
      </c>
      <c r="B320" s="178"/>
      <c r="C320" s="187"/>
      <c r="D320" s="160"/>
      <c r="E320" s="166"/>
      <c r="F320" s="194" t="str">
        <f t="shared" si="11"/>
        <v/>
      </c>
      <c r="G320" s="194" t="str">
        <f t="shared" si="12"/>
        <v/>
      </c>
    </row>
    <row r="321" spans="1:7" s="122" customFormat="1" x14ac:dyDescent="0.3">
      <c r="A321" s="160" t="s">
        <v>1573</v>
      </c>
      <c r="B321" s="178"/>
      <c r="C321" s="187"/>
      <c r="D321" s="160"/>
      <c r="E321" s="166"/>
      <c r="F321" s="194" t="str">
        <f>IF($C$328=0,"",IF(C321="[For completion]","",C321/$C$328))</f>
        <v/>
      </c>
      <c r="G321" s="194" t="str">
        <f t="shared" si="12"/>
        <v/>
      </c>
    </row>
    <row r="322" spans="1:7" s="122" customFormat="1" x14ac:dyDescent="0.3">
      <c r="A322" s="160" t="s">
        <v>1574</v>
      </c>
      <c r="B322" s="178"/>
      <c r="C322" s="187"/>
      <c r="D322" s="160"/>
      <c r="E322" s="166"/>
      <c r="F322" s="194" t="str">
        <f t="shared" si="11"/>
        <v/>
      </c>
      <c r="G322" s="194" t="str">
        <f t="shared" si="12"/>
        <v/>
      </c>
    </row>
    <row r="323" spans="1:7" s="122" customFormat="1" x14ac:dyDescent="0.3">
      <c r="A323" s="160" t="s">
        <v>1575</v>
      </c>
      <c r="B323" s="178"/>
      <c r="C323" s="187"/>
      <c r="D323" s="160"/>
      <c r="E323" s="166"/>
      <c r="F323" s="194" t="str">
        <f t="shared" si="11"/>
        <v/>
      </c>
      <c r="G323" s="194" t="str">
        <f t="shared" si="12"/>
        <v/>
      </c>
    </row>
    <row r="324" spans="1:7" s="122" customFormat="1" x14ac:dyDescent="0.3">
      <c r="A324" s="160" t="s">
        <v>1576</v>
      </c>
      <c r="B324" s="178"/>
      <c r="C324" s="187"/>
      <c r="D324" s="160"/>
      <c r="E324" s="166"/>
      <c r="F324" s="194" t="str">
        <f t="shared" si="11"/>
        <v/>
      </c>
      <c r="G324" s="194" t="str">
        <f t="shared" si="12"/>
        <v/>
      </c>
    </row>
    <row r="325" spans="1:7" s="122" customFormat="1" x14ac:dyDescent="0.3">
      <c r="A325" s="160" t="s">
        <v>1577</v>
      </c>
      <c r="B325" s="178"/>
      <c r="C325" s="187"/>
      <c r="D325" s="160"/>
      <c r="E325" s="166"/>
      <c r="F325" s="194" t="str">
        <f t="shared" si="11"/>
        <v/>
      </c>
      <c r="G325" s="194" t="str">
        <f t="shared" si="12"/>
        <v/>
      </c>
    </row>
    <row r="326" spans="1:7" s="122" customFormat="1" x14ac:dyDescent="0.3">
      <c r="A326" s="160" t="s">
        <v>1578</v>
      </c>
      <c r="B326" s="178"/>
      <c r="C326" s="187"/>
      <c r="D326" s="160"/>
      <c r="E326" s="166"/>
      <c r="F326" s="194" t="str">
        <f t="shared" si="11"/>
        <v/>
      </c>
      <c r="G326" s="194" t="str">
        <f t="shared" si="12"/>
        <v/>
      </c>
    </row>
    <row r="327" spans="1:7" s="122" customFormat="1" x14ac:dyDescent="0.3">
      <c r="A327" s="160" t="s">
        <v>1579</v>
      </c>
      <c r="B327" s="178" t="s">
        <v>1556</v>
      </c>
      <c r="C327" s="187"/>
      <c r="D327" s="160"/>
      <c r="E327" s="166"/>
      <c r="F327" s="194"/>
      <c r="G327" s="194" t="str">
        <f t="shared" si="12"/>
        <v/>
      </c>
    </row>
    <row r="328" spans="1:7" s="122" customFormat="1" x14ac:dyDescent="0.3">
      <c r="A328" s="160" t="s">
        <v>1580</v>
      </c>
      <c r="B328" s="178" t="s">
        <v>72</v>
      </c>
      <c r="C328" s="187">
        <f>SUM(C310:C327)</f>
        <v>0</v>
      </c>
      <c r="D328" s="160">
        <f>SUM(D310:D327)</f>
        <v>0</v>
      </c>
      <c r="E328" s="166"/>
      <c r="F328" s="246">
        <f>SUM(F310:F327)</f>
        <v>0</v>
      </c>
      <c r="G328" s="246">
        <f>SUM(G310:G327)</f>
        <v>0</v>
      </c>
    </row>
    <row r="329" spans="1:7" s="122" customFormat="1" x14ac:dyDescent="0.3">
      <c r="A329" s="160" t="s">
        <v>1581</v>
      </c>
      <c r="B329" s="178"/>
      <c r="C329" s="160"/>
      <c r="D329" s="160"/>
      <c r="E329" s="166"/>
      <c r="F329" s="166"/>
      <c r="G329" s="166"/>
    </row>
    <row r="330" spans="1:7" s="122" customFormat="1" x14ac:dyDescent="0.3">
      <c r="A330" s="160" t="s">
        <v>1582</v>
      </c>
      <c r="B330" s="178"/>
      <c r="C330" s="160"/>
      <c r="D330" s="160"/>
      <c r="E330" s="166"/>
      <c r="F330" s="166"/>
      <c r="G330" s="166"/>
    </row>
    <row r="331" spans="1:7" s="122" customFormat="1" x14ac:dyDescent="0.3">
      <c r="A331" s="160" t="s">
        <v>1583</v>
      </c>
      <c r="B331" s="178"/>
      <c r="C331" s="160"/>
      <c r="D331" s="160"/>
      <c r="E331" s="166"/>
      <c r="F331" s="166"/>
      <c r="G331" s="166"/>
    </row>
    <row r="332" spans="1:7" ht="15" customHeight="1" x14ac:dyDescent="0.25">
      <c r="A332" s="181"/>
      <c r="B332" s="202" t="s">
        <v>1584</v>
      </c>
      <c r="C332" s="181" t="s">
        <v>59</v>
      </c>
      <c r="D332" s="181" t="s">
        <v>1536</v>
      </c>
      <c r="E332" s="183"/>
      <c r="F332" s="181" t="s">
        <v>523</v>
      </c>
      <c r="G332" s="181" t="s">
        <v>1537</v>
      </c>
    </row>
    <row r="333" spans="1:7" s="122" customFormat="1" x14ac:dyDescent="0.3">
      <c r="A333" s="160" t="s">
        <v>1585</v>
      </c>
      <c r="B333" s="178" t="s">
        <v>1586</v>
      </c>
      <c r="C333" s="187"/>
      <c r="D333" s="160"/>
      <c r="E333" s="166"/>
      <c r="F333" s="194" t="str">
        <f>IF($C$346=0,"",IF(C333="[For completion]","",C333/$C$346))</f>
        <v/>
      </c>
      <c r="G333" s="194" t="str">
        <f>IF($D$346=0,"",IF(D333="[For completion]","",D333/$D$346))</f>
        <v/>
      </c>
    </row>
    <row r="334" spans="1:7" s="122" customFormat="1" x14ac:dyDescent="0.3">
      <c r="A334" s="160" t="s">
        <v>1587</v>
      </c>
      <c r="B334" s="178" t="s">
        <v>1588</v>
      </c>
      <c r="C334" s="187"/>
      <c r="D334" s="160"/>
      <c r="E334" s="166"/>
      <c r="F334" s="194" t="str">
        <f t="shared" ref="F334:F345" si="13">IF($C$346=0,"",IF(C334="[For completion]","",C334/$C$346))</f>
        <v/>
      </c>
      <c r="G334" s="194" t="str">
        <f t="shared" ref="G334:G345" si="14">IF($D$346=0,"",IF(D334="[For completion]","",D334/$D$346))</f>
        <v/>
      </c>
    </row>
    <row r="335" spans="1:7" s="122" customFormat="1" x14ac:dyDescent="0.3">
      <c r="A335" s="160" t="s">
        <v>1589</v>
      </c>
      <c r="B335" s="178" t="s">
        <v>1590</v>
      </c>
      <c r="C335" s="187"/>
      <c r="D335" s="160"/>
      <c r="E335" s="166"/>
      <c r="F335" s="194" t="str">
        <f t="shared" si="13"/>
        <v/>
      </c>
      <c r="G335" s="194" t="str">
        <f t="shared" si="14"/>
        <v/>
      </c>
    </row>
    <row r="336" spans="1:7" s="122" customFormat="1" x14ac:dyDescent="0.3">
      <c r="A336" s="160" t="s">
        <v>1591</v>
      </c>
      <c r="B336" s="178" t="s">
        <v>1592</v>
      </c>
      <c r="C336" s="187"/>
      <c r="D336" s="160"/>
      <c r="E336" s="166"/>
      <c r="F336" s="194" t="str">
        <f t="shared" si="13"/>
        <v/>
      </c>
      <c r="G336" s="194" t="str">
        <f t="shared" si="14"/>
        <v/>
      </c>
    </row>
    <row r="337" spans="1:7" s="122" customFormat="1" x14ac:dyDescent="0.3">
      <c r="A337" s="160" t="s">
        <v>1593</v>
      </c>
      <c r="B337" s="178" t="s">
        <v>1594</v>
      </c>
      <c r="C337" s="187"/>
      <c r="D337" s="160"/>
      <c r="E337" s="166"/>
      <c r="F337" s="194" t="str">
        <f t="shared" si="13"/>
        <v/>
      </c>
      <c r="G337" s="194" t="str">
        <f t="shared" si="14"/>
        <v/>
      </c>
    </row>
    <row r="338" spans="1:7" s="122" customFormat="1" x14ac:dyDescent="0.3">
      <c r="A338" s="160" t="s">
        <v>1595</v>
      </c>
      <c r="B338" s="178" t="s">
        <v>1596</v>
      </c>
      <c r="C338" s="187"/>
      <c r="D338" s="160"/>
      <c r="E338" s="166"/>
      <c r="F338" s="194" t="str">
        <f t="shared" si="13"/>
        <v/>
      </c>
      <c r="G338" s="194" t="str">
        <f t="shared" si="14"/>
        <v/>
      </c>
    </row>
    <row r="339" spans="1:7" s="122" customFormat="1" x14ac:dyDescent="0.3">
      <c r="A339" s="160" t="s">
        <v>1597</v>
      </c>
      <c r="B339" s="178" t="s">
        <v>1598</v>
      </c>
      <c r="C339" s="187"/>
      <c r="D339" s="160"/>
      <c r="E339" s="166"/>
      <c r="F339" s="194" t="str">
        <f t="shared" si="13"/>
        <v/>
      </c>
      <c r="G339" s="194" t="str">
        <f t="shared" si="14"/>
        <v/>
      </c>
    </row>
    <row r="340" spans="1:7" s="122" customFormat="1" x14ac:dyDescent="0.3">
      <c r="A340" s="160" t="s">
        <v>1599</v>
      </c>
      <c r="B340" s="178" t="s">
        <v>1600</v>
      </c>
      <c r="C340" s="187"/>
      <c r="D340" s="160"/>
      <c r="E340" s="166"/>
      <c r="F340" s="194" t="str">
        <f t="shared" si="13"/>
        <v/>
      </c>
      <c r="G340" s="194" t="str">
        <f t="shared" si="14"/>
        <v/>
      </c>
    </row>
    <row r="341" spans="1:7" s="122" customFormat="1" x14ac:dyDescent="0.3">
      <c r="A341" s="160" t="s">
        <v>1601</v>
      </c>
      <c r="B341" s="178" t="s">
        <v>1602</v>
      </c>
      <c r="C341" s="187"/>
      <c r="D341" s="160"/>
      <c r="E341" s="166"/>
      <c r="F341" s="194" t="str">
        <f t="shared" si="13"/>
        <v/>
      </c>
      <c r="G341" s="194" t="str">
        <f t="shared" si="14"/>
        <v/>
      </c>
    </row>
    <row r="342" spans="1:7" s="122" customFormat="1" x14ac:dyDescent="0.3">
      <c r="A342" s="160" t="s">
        <v>1603</v>
      </c>
      <c r="B342" s="160" t="s">
        <v>1604</v>
      </c>
      <c r="C342" s="187"/>
      <c r="D342" s="160"/>
      <c r="F342" s="194" t="str">
        <f t="shared" si="13"/>
        <v/>
      </c>
      <c r="G342" s="194" t="str">
        <f t="shared" si="14"/>
        <v/>
      </c>
    </row>
    <row r="343" spans="1:7" s="122" customFormat="1" x14ac:dyDescent="0.3">
      <c r="A343" s="160" t="s">
        <v>1605</v>
      </c>
      <c r="B343" s="160" t="s">
        <v>1606</v>
      </c>
      <c r="C343" s="187"/>
      <c r="D343" s="160"/>
      <c r="F343" s="194" t="str">
        <f t="shared" si="13"/>
        <v/>
      </c>
      <c r="G343" s="194" t="str">
        <f t="shared" si="14"/>
        <v/>
      </c>
    </row>
    <row r="344" spans="1:7" s="122" customFormat="1" x14ac:dyDescent="0.3">
      <c r="A344" s="160" t="s">
        <v>1607</v>
      </c>
      <c r="B344" s="178" t="s">
        <v>1608</v>
      </c>
      <c r="C344" s="187"/>
      <c r="D344" s="160"/>
      <c r="E344" s="166"/>
      <c r="F344" s="194" t="str">
        <f t="shared" si="13"/>
        <v/>
      </c>
      <c r="G344" s="194" t="str">
        <f t="shared" si="14"/>
        <v/>
      </c>
    </row>
    <row r="345" spans="1:7" s="122" customFormat="1" x14ac:dyDescent="0.3">
      <c r="A345" s="160" t="s">
        <v>1609</v>
      </c>
      <c r="B345" s="160" t="s">
        <v>1556</v>
      </c>
      <c r="C345" s="187"/>
      <c r="D345" s="160"/>
      <c r="F345" s="194" t="str">
        <f t="shared" si="13"/>
        <v/>
      </c>
      <c r="G345" s="194" t="str">
        <f t="shared" si="14"/>
        <v/>
      </c>
    </row>
    <row r="346" spans="1:7" s="122" customFormat="1" x14ac:dyDescent="0.3">
      <c r="A346" s="160" t="s">
        <v>1610</v>
      </c>
      <c r="B346" s="178" t="s">
        <v>72</v>
      </c>
      <c r="C346" s="187">
        <f>SUM(C333:C345)</f>
        <v>0</v>
      </c>
      <c r="D346" s="160">
        <f>SUM(D333:D345)</f>
        <v>0</v>
      </c>
      <c r="E346" s="166"/>
      <c r="F346" s="246">
        <f>SUM(F333:F345)</f>
        <v>0</v>
      </c>
      <c r="G346" s="246">
        <f>SUM(G333:G345)</f>
        <v>0</v>
      </c>
    </row>
    <row r="347" spans="1:7" s="122" customFormat="1" x14ac:dyDescent="0.3">
      <c r="A347" s="160" t="s">
        <v>1611</v>
      </c>
      <c r="B347" s="178"/>
      <c r="C347" s="187"/>
      <c r="D347" s="160"/>
      <c r="E347" s="166"/>
      <c r="F347" s="246"/>
      <c r="G347" s="246"/>
    </row>
    <row r="348" spans="1:7" s="122" customFormat="1" x14ac:dyDescent="0.3">
      <c r="A348" s="160" t="s">
        <v>1612</v>
      </c>
      <c r="B348" s="178"/>
      <c r="C348" s="187"/>
      <c r="D348" s="160"/>
      <c r="E348" s="166"/>
      <c r="F348" s="246"/>
      <c r="G348" s="246"/>
    </row>
    <row r="349" spans="1:7" s="122" customFormat="1" x14ac:dyDescent="0.3">
      <c r="A349" s="160" t="s">
        <v>1613</v>
      </c>
    </row>
    <row r="350" spans="1:7" s="122" customFormat="1" x14ac:dyDescent="0.3">
      <c r="A350" s="160" t="s">
        <v>1614</v>
      </c>
    </row>
    <row r="351" spans="1:7" s="122" customFormat="1" x14ac:dyDescent="0.3">
      <c r="A351" s="160" t="s">
        <v>1615</v>
      </c>
      <c r="B351" s="178"/>
      <c r="C351" s="187"/>
      <c r="D351" s="160"/>
      <c r="E351" s="166"/>
      <c r="F351" s="246"/>
      <c r="G351" s="246"/>
    </row>
    <row r="352" spans="1:7" s="122" customFormat="1" x14ac:dyDescent="0.3">
      <c r="A352" s="160" t="s">
        <v>1616</v>
      </c>
      <c r="B352" s="178"/>
      <c r="C352" s="187"/>
      <c r="D352" s="160"/>
      <c r="E352" s="166"/>
      <c r="F352" s="246"/>
      <c r="G352" s="246"/>
    </row>
    <row r="353" spans="1:7" s="122" customFormat="1" x14ac:dyDescent="0.3">
      <c r="A353" s="160" t="s">
        <v>1617</v>
      </c>
      <c r="B353" s="178"/>
      <c r="C353" s="187"/>
      <c r="D353" s="160"/>
      <c r="E353" s="166"/>
      <c r="F353" s="246"/>
      <c r="G353" s="246"/>
    </row>
    <row r="354" spans="1:7" s="122" customFormat="1" x14ac:dyDescent="0.3">
      <c r="A354" s="160" t="s">
        <v>1618</v>
      </c>
      <c r="B354" s="178"/>
      <c r="C354" s="187"/>
      <c r="D354" s="160"/>
      <c r="E354" s="166"/>
      <c r="F354" s="246"/>
      <c r="G354" s="246"/>
    </row>
    <row r="355" spans="1:7" s="122" customFormat="1" x14ac:dyDescent="0.3">
      <c r="A355" s="160" t="s">
        <v>1619</v>
      </c>
      <c r="B355" s="178"/>
      <c r="C355" s="160"/>
      <c r="D355" s="160"/>
      <c r="E355" s="166"/>
      <c r="F355" s="166"/>
      <c r="G355" s="166"/>
    </row>
    <row r="356" spans="1:7" s="122" customFormat="1" x14ac:dyDescent="0.3">
      <c r="A356" s="160" t="s">
        <v>1620</v>
      </c>
      <c r="B356" s="178"/>
      <c r="C356" s="160"/>
      <c r="D356" s="160"/>
      <c r="E356" s="166"/>
      <c r="F356" s="166"/>
      <c r="G356" s="166"/>
    </row>
    <row r="357" spans="1:7" ht="15" customHeight="1" x14ac:dyDescent="0.25">
      <c r="A357" s="181"/>
      <c r="B357" s="202" t="s">
        <v>1621</v>
      </c>
      <c r="C357" s="181" t="s">
        <v>59</v>
      </c>
      <c r="D357" s="181" t="s">
        <v>1536</v>
      </c>
      <c r="E357" s="183"/>
      <c r="F357" s="181" t="s">
        <v>523</v>
      </c>
      <c r="G357" s="181" t="s">
        <v>1537</v>
      </c>
    </row>
    <row r="358" spans="1:7" s="122" customFormat="1" x14ac:dyDescent="0.3">
      <c r="A358" s="160" t="s">
        <v>1622</v>
      </c>
      <c r="B358" s="178" t="s">
        <v>1623</v>
      </c>
      <c r="C358" s="187"/>
      <c r="D358" s="160"/>
      <c r="E358" s="166"/>
      <c r="F358" s="194" t="str">
        <f>IF($C$365=0,"",IF(C358="[For completion]","",C358/$C$365))</f>
        <v/>
      </c>
      <c r="G358" s="194" t="str">
        <f>IF($D$365=0,"",IF(D358="[For completion]","",D358/$D$365))</f>
        <v/>
      </c>
    </row>
    <row r="359" spans="1:7" s="122" customFormat="1" x14ac:dyDescent="0.3">
      <c r="A359" s="160" t="s">
        <v>1624</v>
      </c>
      <c r="B359" s="260" t="s">
        <v>1625</v>
      </c>
      <c r="C359" s="187"/>
      <c r="D359" s="160"/>
      <c r="E359" s="166"/>
      <c r="F359" s="194" t="str">
        <f t="shared" ref="F359:F364" si="15">IF($C$365=0,"",IF(C359="[For completion]","",C359/$C$365))</f>
        <v/>
      </c>
      <c r="G359" s="194" t="str">
        <f t="shared" ref="G359:G364" si="16">IF($D$365=0,"",IF(D359="[For completion]","",D359/$D$365))</f>
        <v/>
      </c>
    </row>
    <row r="360" spans="1:7" s="122" customFormat="1" x14ac:dyDescent="0.3">
      <c r="A360" s="160" t="s">
        <v>1626</v>
      </c>
      <c r="B360" s="178" t="s">
        <v>1627</v>
      </c>
      <c r="C360" s="187"/>
      <c r="D360" s="160"/>
      <c r="E360" s="166"/>
      <c r="F360" s="194" t="str">
        <f t="shared" si="15"/>
        <v/>
      </c>
      <c r="G360" s="194" t="str">
        <f t="shared" si="16"/>
        <v/>
      </c>
    </row>
    <row r="361" spans="1:7" s="122" customFormat="1" x14ac:dyDescent="0.3">
      <c r="A361" s="160" t="s">
        <v>1628</v>
      </c>
      <c r="B361" s="178" t="s">
        <v>1629</v>
      </c>
      <c r="C361" s="187"/>
      <c r="D361" s="160"/>
      <c r="E361" s="166"/>
      <c r="F361" s="194" t="str">
        <f t="shared" si="15"/>
        <v/>
      </c>
      <c r="G361" s="194" t="str">
        <f t="shared" si="16"/>
        <v/>
      </c>
    </row>
    <row r="362" spans="1:7" s="122" customFormat="1" x14ac:dyDescent="0.3">
      <c r="A362" s="160" t="s">
        <v>1630</v>
      </c>
      <c r="B362" s="178" t="s">
        <v>1631</v>
      </c>
      <c r="C362" s="187"/>
      <c r="D362" s="160"/>
      <c r="E362" s="166"/>
      <c r="F362" s="194" t="str">
        <f t="shared" si="15"/>
        <v/>
      </c>
      <c r="G362" s="194" t="str">
        <f t="shared" si="16"/>
        <v/>
      </c>
    </row>
    <row r="363" spans="1:7" s="122" customFormat="1" x14ac:dyDescent="0.3">
      <c r="A363" s="160" t="s">
        <v>1632</v>
      </c>
      <c r="B363" s="178" t="s">
        <v>1633</v>
      </c>
      <c r="C363" s="187"/>
      <c r="D363" s="160"/>
      <c r="E363" s="166"/>
      <c r="F363" s="194" t="str">
        <f t="shared" si="15"/>
        <v/>
      </c>
      <c r="G363" s="194" t="str">
        <f t="shared" si="16"/>
        <v/>
      </c>
    </row>
    <row r="364" spans="1:7" s="122" customFormat="1" x14ac:dyDescent="0.3">
      <c r="A364" s="160" t="s">
        <v>1634</v>
      </c>
      <c r="B364" s="178" t="s">
        <v>1635</v>
      </c>
      <c r="C364" s="187"/>
      <c r="D364" s="160"/>
      <c r="E364" s="166"/>
      <c r="F364" s="194" t="str">
        <f t="shared" si="15"/>
        <v/>
      </c>
      <c r="G364" s="194" t="str">
        <f t="shared" si="16"/>
        <v/>
      </c>
    </row>
    <row r="365" spans="1:7" s="122" customFormat="1" x14ac:dyDescent="0.3">
      <c r="A365" s="160" t="s">
        <v>1636</v>
      </c>
      <c r="B365" s="178" t="s">
        <v>72</v>
      </c>
      <c r="C365" s="187">
        <f>SUM(C358:C364)</f>
        <v>0</v>
      </c>
      <c r="D365" s="160">
        <f>SUM(D358:D364)</f>
        <v>0</v>
      </c>
      <c r="E365" s="166"/>
      <c r="F365" s="246">
        <f>SUM(F358:F364)</f>
        <v>0</v>
      </c>
      <c r="G365" s="246">
        <f>SUM(G358:G364)</f>
        <v>0</v>
      </c>
    </row>
    <row r="366" spans="1:7" s="122" customFormat="1" x14ac:dyDescent="0.3">
      <c r="A366" s="160" t="s">
        <v>1637</v>
      </c>
      <c r="B366" s="178"/>
      <c r="C366" s="160"/>
      <c r="D366" s="160"/>
      <c r="E366" s="166"/>
      <c r="F366" s="166"/>
      <c r="G366" s="166"/>
    </row>
    <row r="367" spans="1:7" ht="15" customHeight="1" x14ac:dyDescent="0.25">
      <c r="A367" s="181"/>
      <c r="B367" s="202" t="s">
        <v>1638</v>
      </c>
      <c r="C367" s="181" t="s">
        <v>59</v>
      </c>
      <c r="D367" s="181" t="s">
        <v>1536</v>
      </c>
      <c r="E367" s="183"/>
      <c r="F367" s="181" t="s">
        <v>523</v>
      </c>
      <c r="G367" s="181" t="s">
        <v>1537</v>
      </c>
    </row>
    <row r="368" spans="1:7" s="122" customFormat="1" x14ac:dyDescent="0.3">
      <c r="A368" s="160" t="s">
        <v>1639</v>
      </c>
      <c r="B368" s="178" t="s">
        <v>1640</v>
      </c>
      <c r="C368" s="187"/>
      <c r="D368" s="160"/>
      <c r="E368" s="166"/>
      <c r="F368" s="194" t="str">
        <f>IF($C$372=0,"",IF(C368="[For completion]","",C368/$C$372))</f>
        <v/>
      </c>
      <c r="G368" s="194" t="str">
        <f>IF($D$372=0,"",IF(D368="[For completion]","",D368/$D$372))</f>
        <v/>
      </c>
    </row>
    <row r="369" spans="1:7" s="122" customFormat="1" x14ac:dyDescent="0.3">
      <c r="A369" s="160" t="s">
        <v>1641</v>
      </c>
      <c r="B369" s="260" t="s">
        <v>1642</v>
      </c>
      <c r="C369" s="187"/>
      <c r="D369" s="160"/>
      <c r="E369" s="166"/>
      <c r="F369" s="194" t="str">
        <f>IF($C$372=0,"",IF(C369="[For completion]","",C369/$C$372))</f>
        <v/>
      </c>
      <c r="G369" s="194" t="str">
        <f>IF($D$372=0,"",IF(D369="[For completion]","",D369/$D$372))</f>
        <v/>
      </c>
    </row>
    <row r="370" spans="1:7" s="122" customFormat="1" x14ac:dyDescent="0.3">
      <c r="A370" s="160" t="s">
        <v>1643</v>
      </c>
      <c r="B370" s="178" t="s">
        <v>1635</v>
      </c>
      <c r="C370" s="187"/>
      <c r="D370" s="160"/>
      <c r="E370" s="166"/>
      <c r="F370" s="194" t="str">
        <f>IF($C$372=0,"",IF(C370="[For completion]","",C370/$C$372))</f>
        <v/>
      </c>
      <c r="G370" s="194" t="str">
        <f>IF($D$372=0,"",IF(D370="[For completion]","",D370/$D$372))</f>
        <v/>
      </c>
    </row>
    <row r="371" spans="1:7" s="122" customFormat="1" x14ac:dyDescent="0.3">
      <c r="A371" s="160" t="s">
        <v>1644</v>
      </c>
      <c r="B371" s="160" t="s">
        <v>1556</v>
      </c>
      <c r="C371" s="187"/>
      <c r="D371" s="160"/>
      <c r="E371" s="166"/>
      <c r="F371" s="194" t="str">
        <f>IF($C$372=0,"",IF(C371="[For completion]","",C371/$C$372))</f>
        <v/>
      </c>
      <c r="G371" s="194" t="str">
        <f>IF($D$372=0,"",IF(D371="[For completion]","",D371/$D$372))</f>
        <v/>
      </c>
    </row>
    <row r="372" spans="1:7" s="122" customFormat="1" x14ac:dyDescent="0.3">
      <c r="A372" s="160" t="s">
        <v>1645</v>
      </c>
      <c r="B372" s="178" t="s">
        <v>72</v>
      </c>
      <c r="C372" s="187">
        <f>SUM(C368:C371)</f>
        <v>0</v>
      </c>
      <c r="D372" s="160">
        <f>SUM(D368:D371)</f>
        <v>0</v>
      </c>
      <c r="E372" s="166"/>
      <c r="F372" s="246">
        <f>SUM(F368:F371)</f>
        <v>0</v>
      </c>
      <c r="G372" s="246">
        <f>SUM(G368:G371)</f>
        <v>0</v>
      </c>
    </row>
    <row r="373" spans="1:7" s="122" customFormat="1" x14ac:dyDescent="0.3">
      <c r="A373" s="160" t="s">
        <v>1646</v>
      </c>
      <c r="B373" s="178"/>
      <c r="C373" s="160"/>
      <c r="D373" s="160"/>
      <c r="E373" s="166"/>
      <c r="F373" s="166"/>
      <c r="G373" s="166"/>
    </row>
    <row r="374" spans="1:7" ht="15" customHeight="1" x14ac:dyDescent="0.25">
      <c r="A374" s="181"/>
      <c r="B374" s="202" t="s">
        <v>1647</v>
      </c>
      <c r="C374" s="181" t="s">
        <v>1648</v>
      </c>
      <c r="D374" s="181" t="s">
        <v>1649</v>
      </c>
      <c r="E374" s="183"/>
      <c r="F374" s="181" t="s">
        <v>1650</v>
      </c>
      <c r="G374" s="181"/>
    </row>
    <row r="375" spans="1:7" s="122" customFormat="1" x14ac:dyDescent="0.3">
      <c r="A375" s="160" t="s">
        <v>1651</v>
      </c>
      <c r="B375" s="178" t="s">
        <v>1623</v>
      </c>
      <c r="C375" s="187"/>
      <c r="D375" s="187"/>
      <c r="E375" s="156"/>
      <c r="F375" s="187"/>
      <c r="G375" s="194" t="str">
        <f>IF($D$393=0,"",IF(D375="[For completion]","",D375/$D$393))</f>
        <v/>
      </c>
    </row>
    <row r="376" spans="1:7" s="122" customFormat="1" x14ac:dyDescent="0.3">
      <c r="A376" s="160" t="s">
        <v>1652</v>
      </c>
      <c r="B376" s="178" t="s">
        <v>1625</v>
      </c>
      <c r="C376" s="187"/>
      <c r="D376" s="187"/>
      <c r="E376" s="156"/>
      <c r="F376" s="187"/>
      <c r="G376" s="194" t="str">
        <f t="shared" ref="G376:G393" si="17">IF($D$393=0,"",IF(D376="[For completion]","",D376/$D$393))</f>
        <v/>
      </c>
    </row>
    <row r="377" spans="1:7" s="122" customFormat="1" x14ac:dyDescent="0.3">
      <c r="A377" s="160" t="s">
        <v>1653</v>
      </c>
      <c r="B377" s="178" t="s">
        <v>1627</v>
      </c>
      <c r="C377" s="187"/>
      <c r="D377" s="187"/>
      <c r="E377" s="156"/>
      <c r="F377" s="187"/>
      <c r="G377" s="194" t="str">
        <f t="shared" si="17"/>
        <v/>
      </c>
    </row>
    <row r="378" spans="1:7" s="122" customFormat="1" x14ac:dyDescent="0.3">
      <c r="A378" s="160" t="s">
        <v>1654</v>
      </c>
      <c r="B378" s="178" t="s">
        <v>1629</v>
      </c>
      <c r="C378" s="187"/>
      <c r="D378" s="187"/>
      <c r="E378" s="156"/>
      <c r="F378" s="187"/>
      <c r="G378" s="194" t="str">
        <f t="shared" si="17"/>
        <v/>
      </c>
    </row>
    <row r="379" spans="1:7" s="122" customFormat="1" x14ac:dyDescent="0.3">
      <c r="A379" s="160" t="s">
        <v>1655</v>
      </c>
      <c r="B379" s="178" t="s">
        <v>1631</v>
      </c>
      <c r="C379" s="187"/>
      <c r="D379" s="187"/>
      <c r="E379" s="156"/>
      <c r="F379" s="187"/>
      <c r="G379" s="194" t="str">
        <f t="shared" si="17"/>
        <v/>
      </c>
    </row>
    <row r="380" spans="1:7" s="122" customFormat="1" x14ac:dyDescent="0.3">
      <c r="A380" s="160" t="s">
        <v>1656</v>
      </c>
      <c r="B380" s="178" t="s">
        <v>1633</v>
      </c>
      <c r="C380" s="187"/>
      <c r="D380" s="187"/>
      <c r="E380" s="156"/>
      <c r="F380" s="187"/>
      <c r="G380" s="194" t="str">
        <f t="shared" si="17"/>
        <v/>
      </c>
    </row>
    <row r="381" spans="1:7" s="122" customFormat="1" x14ac:dyDescent="0.3">
      <c r="A381" s="160" t="s">
        <v>1657</v>
      </c>
      <c r="B381" s="178" t="s">
        <v>1635</v>
      </c>
      <c r="C381" s="187"/>
      <c r="D381" s="187"/>
      <c r="E381" s="156"/>
      <c r="F381" s="187"/>
      <c r="G381" s="194" t="str">
        <f t="shared" si="17"/>
        <v/>
      </c>
    </row>
    <row r="382" spans="1:7" s="122" customFormat="1" x14ac:dyDescent="0.3">
      <c r="A382" s="160" t="s">
        <v>1658</v>
      </c>
      <c r="B382" s="178" t="s">
        <v>1556</v>
      </c>
      <c r="C382" s="187"/>
      <c r="D382" s="187"/>
      <c r="E382" s="156"/>
      <c r="F382" s="187"/>
      <c r="G382" s="194" t="str">
        <f t="shared" si="17"/>
        <v/>
      </c>
    </row>
    <row r="383" spans="1:7" s="122" customFormat="1" x14ac:dyDescent="0.3">
      <c r="A383" s="160" t="s">
        <v>1659</v>
      </c>
      <c r="B383" s="178" t="s">
        <v>72</v>
      </c>
      <c r="C383" s="187">
        <f>SUM(C375:C382)</f>
        <v>0</v>
      </c>
      <c r="D383" s="187">
        <f>SUM(D375:D382)</f>
        <v>0</v>
      </c>
      <c r="E383" s="156"/>
      <c r="F383" s="160"/>
      <c r="G383" s="194" t="str">
        <f t="shared" si="17"/>
        <v/>
      </c>
    </row>
    <row r="384" spans="1:7" s="122" customFormat="1" ht="14.25" customHeight="1" x14ac:dyDescent="0.3">
      <c r="A384" s="160" t="s">
        <v>1660</v>
      </c>
      <c r="B384" s="178" t="s">
        <v>1661</v>
      </c>
      <c r="C384" s="160"/>
      <c r="D384" s="160"/>
      <c r="E384" s="160"/>
      <c r="F384" s="187"/>
      <c r="G384" s="194" t="str">
        <f t="shared" si="17"/>
        <v/>
      </c>
    </row>
    <row r="385" spans="1:7" s="122" customFormat="1" ht="14.25" hidden="1" customHeight="1" x14ac:dyDescent="0.3">
      <c r="A385" s="160" t="s">
        <v>1662</v>
      </c>
      <c r="B385" s="178"/>
      <c r="C385" s="187"/>
      <c r="D385" s="160"/>
      <c r="E385" s="156"/>
      <c r="F385" s="194"/>
      <c r="G385" s="194" t="str">
        <f t="shared" si="17"/>
        <v/>
      </c>
    </row>
    <row r="386" spans="1:7" s="122" customFormat="1" ht="14.25" hidden="1" customHeight="1" x14ac:dyDescent="0.3">
      <c r="A386" s="160" t="s">
        <v>1663</v>
      </c>
      <c r="B386" s="178"/>
      <c r="C386" s="187"/>
      <c r="D386" s="160"/>
      <c r="E386" s="156"/>
      <c r="F386" s="194"/>
      <c r="G386" s="194" t="str">
        <f t="shared" si="17"/>
        <v/>
      </c>
    </row>
    <row r="387" spans="1:7" s="122" customFormat="1" ht="14.25" hidden="1" customHeight="1" x14ac:dyDescent="0.3">
      <c r="A387" s="160" t="s">
        <v>1664</v>
      </c>
      <c r="B387" s="178"/>
      <c r="C387" s="187"/>
      <c r="D387" s="160"/>
      <c r="E387" s="156"/>
      <c r="F387" s="194"/>
      <c r="G387" s="194" t="str">
        <f t="shared" si="17"/>
        <v/>
      </c>
    </row>
    <row r="388" spans="1:7" s="122" customFormat="1" ht="14.25" hidden="1" customHeight="1" x14ac:dyDescent="0.3">
      <c r="A388" s="160" t="s">
        <v>1665</v>
      </c>
      <c r="B388" s="178"/>
      <c r="C388" s="187"/>
      <c r="D388" s="160"/>
      <c r="E388" s="156"/>
      <c r="F388" s="194"/>
      <c r="G388" s="194" t="str">
        <f t="shared" si="17"/>
        <v/>
      </c>
    </row>
    <row r="389" spans="1:7" s="122" customFormat="1" ht="14.25" hidden="1" customHeight="1" x14ac:dyDescent="0.3">
      <c r="A389" s="160" t="s">
        <v>1666</v>
      </c>
      <c r="B389" s="178"/>
      <c r="C389" s="187"/>
      <c r="D389" s="160"/>
      <c r="E389" s="156"/>
      <c r="F389" s="194"/>
      <c r="G389" s="194" t="str">
        <f t="shared" si="17"/>
        <v/>
      </c>
    </row>
    <row r="390" spans="1:7" s="122" customFormat="1" ht="14.25" hidden="1" customHeight="1" x14ac:dyDescent="0.3">
      <c r="A390" s="160" t="s">
        <v>1667</v>
      </c>
      <c r="B390" s="178"/>
      <c r="C390" s="187"/>
      <c r="D390" s="160"/>
      <c r="E390" s="156"/>
      <c r="F390" s="194"/>
      <c r="G390" s="194" t="str">
        <f t="shared" si="17"/>
        <v/>
      </c>
    </row>
    <row r="391" spans="1:7" s="122" customFormat="1" ht="14.25" hidden="1" customHeight="1" x14ac:dyDescent="0.3">
      <c r="A391" s="160" t="s">
        <v>1668</v>
      </c>
      <c r="B391" s="178"/>
      <c r="C391" s="187"/>
      <c r="D391" s="160"/>
      <c r="E391" s="156"/>
      <c r="F391" s="194"/>
      <c r="G391" s="194" t="str">
        <f t="shared" si="17"/>
        <v/>
      </c>
    </row>
    <row r="392" spans="1:7" s="122" customFormat="1" ht="14.25" hidden="1" customHeight="1" x14ac:dyDescent="0.3">
      <c r="A392" s="160" t="s">
        <v>1669</v>
      </c>
      <c r="B392" s="178"/>
      <c r="C392" s="187"/>
      <c r="D392" s="160"/>
      <c r="E392" s="156"/>
      <c r="F392" s="194"/>
      <c r="G392" s="194" t="str">
        <f t="shared" si="17"/>
        <v/>
      </c>
    </row>
    <row r="393" spans="1:7" s="122" customFormat="1" ht="14.25" hidden="1" customHeight="1" x14ac:dyDescent="0.3">
      <c r="A393" s="160" t="s">
        <v>1670</v>
      </c>
      <c r="B393" s="178"/>
      <c r="C393" s="187"/>
      <c r="D393" s="160"/>
      <c r="E393" s="156"/>
      <c r="F393" s="194"/>
      <c r="G393" s="194" t="str">
        <f t="shared" si="17"/>
        <v/>
      </c>
    </row>
    <row r="394" spans="1:7" s="122" customFormat="1" ht="14.25" hidden="1" customHeight="1" x14ac:dyDescent="0.3">
      <c r="A394" s="160" t="s">
        <v>1671</v>
      </c>
      <c r="B394" s="160"/>
      <c r="C394" s="261"/>
      <c r="D394" s="160"/>
      <c r="E394" s="156"/>
      <c r="F394" s="156"/>
      <c r="G394" s="156"/>
    </row>
    <row r="395" spans="1:7" s="122" customFormat="1" ht="14.25" hidden="1" customHeight="1" x14ac:dyDescent="0.3">
      <c r="A395" s="160" t="s">
        <v>1672</v>
      </c>
      <c r="B395" s="160"/>
      <c r="C395" s="261"/>
      <c r="D395" s="160"/>
      <c r="E395" s="156"/>
      <c r="F395" s="156"/>
      <c r="G395" s="156"/>
    </row>
    <row r="396" spans="1:7" s="122" customFormat="1" ht="14.25" hidden="1" customHeight="1" x14ac:dyDescent="0.3">
      <c r="A396" s="160" t="s">
        <v>1673</v>
      </c>
      <c r="B396" s="160"/>
      <c r="C396" s="261"/>
      <c r="D396" s="160"/>
      <c r="E396" s="156"/>
      <c r="F396" s="156"/>
      <c r="G396" s="156"/>
    </row>
    <row r="397" spans="1:7" s="122" customFormat="1" ht="14.25" hidden="1" customHeight="1" x14ac:dyDescent="0.3">
      <c r="A397" s="160" t="s">
        <v>1674</v>
      </c>
      <c r="B397" s="160"/>
      <c r="C397" s="261"/>
      <c r="D397" s="160"/>
      <c r="E397" s="156"/>
      <c r="F397" s="156"/>
      <c r="G397" s="156"/>
    </row>
    <row r="398" spans="1:7" s="122" customFormat="1" ht="14.25" hidden="1" customHeight="1" x14ac:dyDescent="0.3">
      <c r="A398" s="160" t="s">
        <v>1675</v>
      </c>
      <c r="B398" s="160"/>
      <c r="C398" s="261"/>
      <c r="D398" s="160"/>
      <c r="E398" s="156"/>
      <c r="F398" s="156"/>
      <c r="G398" s="156"/>
    </row>
    <row r="399" spans="1:7" s="122" customFormat="1" ht="14.25" hidden="1" customHeight="1" x14ac:dyDescent="0.3">
      <c r="A399" s="160" t="s">
        <v>1676</v>
      </c>
      <c r="B399" s="160"/>
      <c r="C399" s="261"/>
      <c r="D399" s="160"/>
      <c r="E399" s="156"/>
      <c r="F399" s="156"/>
      <c r="G399" s="156"/>
    </row>
    <row r="400" spans="1:7" s="122" customFormat="1" ht="14.25" hidden="1" customHeight="1" x14ac:dyDescent="0.3">
      <c r="A400" s="160" t="s">
        <v>1677</v>
      </c>
      <c r="B400" s="160"/>
      <c r="C400" s="261"/>
      <c r="D400" s="160"/>
      <c r="E400" s="156"/>
      <c r="F400" s="156"/>
      <c r="G400" s="156"/>
    </row>
    <row r="401" spans="1:7" s="122" customFormat="1" ht="14.25" hidden="1" customHeight="1" x14ac:dyDescent="0.3">
      <c r="A401" s="160" t="s">
        <v>1678</v>
      </c>
      <c r="B401" s="160"/>
      <c r="C401" s="261"/>
      <c r="D401" s="160"/>
      <c r="E401" s="156"/>
      <c r="F401" s="156"/>
      <c r="G401" s="156"/>
    </row>
    <row r="402" spans="1:7" s="122" customFormat="1" ht="14.25" hidden="1" customHeight="1" x14ac:dyDescent="0.3">
      <c r="A402" s="160" t="s">
        <v>1679</v>
      </c>
      <c r="B402" s="160"/>
      <c r="C402" s="261"/>
      <c r="D402" s="160"/>
      <c r="E402" s="156"/>
      <c r="F402" s="156"/>
      <c r="G402" s="156"/>
    </row>
    <row r="403" spans="1:7" s="122" customFormat="1" ht="14.25" hidden="1" customHeight="1" x14ac:dyDescent="0.3">
      <c r="A403" s="160" t="s">
        <v>1680</v>
      </c>
      <c r="B403" s="160"/>
      <c r="C403" s="261"/>
      <c r="D403" s="160"/>
      <c r="E403" s="156"/>
      <c r="F403" s="156"/>
      <c r="G403" s="156"/>
    </row>
    <row r="404" spans="1:7" s="122" customFormat="1" ht="14.25" hidden="1" customHeight="1" x14ac:dyDescent="0.3">
      <c r="A404" s="160" t="s">
        <v>1681</v>
      </c>
      <c r="B404" s="160"/>
      <c r="C404" s="261"/>
      <c r="D404" s="160"/>
      <c r="E404" s="156"/>
      <c r="F404" s="156"/>
      <c r="G404" s="156"/>
    </row>
    <row r="405" spans="1:7" s="122" customFormat="1" ht="14.25" hidden="1" customHeight="1" x14ac:dyDescent="0.3">
      <c r="A405" s="160" t="s">
        <v>1682</v>
      </c>
      <c r="B405" s="160"/>
      <c r="C405" s="261"/>
      <c r="D405" s="160"/>
      <c r="E405" s="156"/>
      <c r="F405" s="156"/>
      <c r="G405" s="156"/>
    </row>
    <row r="406" spans="1:7" s="122" customFormat="1" ht="14.25" hidden="1" customHeight="1" x14ac:dyDescent="0.3">
      <c r="A406" s="160" t="s">
        <v>1683</v>
      </c>
      <c r="B406" s="160"/>
      <c r="C406" s="261"/>
      <c r="D406" s="160"/>
      <c r="E406" s="156"/>
      <c r="F406" s="156"/>
      <c r="G406" s="156"/>
    </row>
    <row r="407" spans="1:7" s="122" customFormat="1" ht="14.25" hidden="1" customHeight="1" x14ac:dyDescent="0.3">
      <c r="A407" s="160" t="s">
        <v>1684</v>
      </c>
      <c r="B407" s="160"/>
      <c r="C407" s="261"/>
      <c r="D407" s="160"/>
      <c r="E407" s="156"/>
      <c r="F407" s="156"/>
      <c r="G407" s="156"/>
    </row>
    <row r="408" spans="1:7" s="122" customFormat="1" ht="14.25" hidden="1" customHeight="1" x14ac:dyDescent="0.3">
      <c r="A408" s="160" t="s">
        <v>1685</v>
      </c>
      <c r="B408" s="160"/>
      <c r="C408" s="261"/>
      <c r="D408" s="160"/>
      <c r="E408" s="156"/>
      <c r="F408" s="156"/>
      <c r="G408" s="156"/>
    </row>
    <row r="409" spans="1:7" s="122" customFormat="1" ht="14.25" hidden="1" customHeight="1" x14ac:dyDescent="0.3">
      <c r="A409" s="160" t="s">
        <v>1686</v>
      </c>
      <c r="B409" s="160"/>
      <c r="C409" s="261"/>
      <c r="D409" s="160"/>
      <c r="E409" s="156"/>
      <c r="F409" s="156"/>
      <c r="G409" s="156"/>
    </row>
    <row r="410" spans="1:7" s="122" customFormat="1" ht="14.25" hidden="1" customHeight="1" x14ac:dyDescent="0.3">
      <c r="A410" s="160" t="s">
        <v>1687</v>
      </c>
      <c r="B410" s="160"/>
      <c r="C410" s="261"/>
      <c r="D410" s="160"/>
      <c r="E410" s="156"/>
      <c r="F410" s="156"/>
      <c r="G410" s="156"/>
    </row>
    <row r="411" spans="1:7" s="122" customFormat="1" ht="14.25" hidden="1" customHeight="1" x14ac:dyDescent="0.3">
      <c r="A411" s="160" t="s">
        <v>1688</v>
      </c>
      <c r="B411" s="160"/>
      <c r="C411" s="261"/>
      <c r="D411" s="160"/>
      <c r="E411" s="156"/>
      <c r="F411" s="156"/>
      <c r="G411" s="156"/>
    </row>
    <row r="412" spans="1:7" s="122" customFormat="1" ht="14.25" hidden="1" customHeight="1" x14ac:dyDescent="0.3">
      <c r="A412" s="160" t="s">
        <v>1689</v>
      </c>
      <c r="B412" s="160"/>
      <c r="C412" s="261"/>
      <c r="D412" s="160"/>
      <c r="E412" s="156"/>
      <c r="F412" s="156"/>
      <c r="G412" s="156"/>
    </row>
    <row r="413" spans="1:7" s="122" customFormat="1" ht="14.25" hidden="1" customHeight="1" x14ac:dyDescent="0.3">
      <c r="A413" s="160" t="s">
        <v>1690</v>
      </c>
      <c r="B413" s="160"/>
      <c r="C413" s="261"/>
      <c r="D413" s="160"/>
      <c r="E413" s="156"/>
      <c r="F413" s="156"/>
      <c r="G413" s="156"/>
    </row>
    <row r="414" spans="1:7" s="122" customFormat="1" ht="14.25" hidden="1" customHeight="1" x14ac:dyDescent="0.3">
      <c r="A414" s="160" t="s">
        <v>1691</v>
      </c>
      <c r="B414" s="160"/>
      <c r="C414" s="261"/>
      <c r="D414" s="160"/>
      <c r="E414" s="156"/>
      <c r="F414" s="156"/>
      <c r="G414" s="156"/>
    </row>
    <row r="415" spans="1:7" s="122" customFormat="1" ht="14.25" hidden="1" customHeight="1" x14ac:dyDescent="0.3">
      <c r="A415" s="160" t="s">
        <v>1692</v>
      </c>
      <c r="B415" s="160"/>
      <c r="C415" s="261"/>
      <c r="D415" s="160"/>
      <c r="E415" s="156"/>
      <c r="F415" s="156"/>
      <c r="G415" s="156"/>
    </row>
    <row r="416" spans="1:7" s="122" customFormat="1" ht="14.25" hidden="1" customHeight="1" x14ac:dyDescent="0.3">
      <c r="A416" s="160" t="s">
        <v>1693</v>
      </c>
      <c r="B416" s="160"/>
      <c r="C416" s="261"/>
      <c r="D416" s="160"/>
      <c r="E416" s="156"/>
      <c r="F416" s="156"/>
      <c r="G416" s="156"/>
    </row>
    <row r="417" spans="1:7" s="122" customFormat="1" ht="14.25" hidden="1" customHeight="1" x14ac:dyDescent="0.3">
      <c r="A417" s="160" t="s">
        <v>1694</v>
      </c>
      <c r="B417" s="160"/>
      <c r="C417" s="261"/>
      <c r="D417" s="160"/>
      <c r="E417" s="156"/>
      <c r="F417" s="156"/>
      <c r="G417" s="156"/>
    </row>
    <row r="418" spans="1:7" s="122" customFormat="1" ht="14.25" hidden="1" customHeight="1" x14ac:dyDescent="0.3">
      <c r="A418" s="160" t="s">
        <v>1695</v>
      </c>
      <c r="B418" s="160"/>
      <c r="C418" s="261"/>
      <c r="D418" s="160"/>
      <c r="E418" s="156"/>
      <c r="F418" s="156"/>
      <c r="G418" s="156"/>
    </row>
    <row r="419" spans="1:7" s="122" customFormat="1" ht="14.25" hidden="1" customHeight="1" x14ac:dyDescent="0.3">
      <c r="A419" s="160" t="s">
        <v>1696</v>
      </c>
      <c r="B419" s="160"/>
      <c r="C419" s="261"/>
      <c r="D419" s="160"/>
      <c r="E419" s="156"/>
      <c r="F419" s="156"/>
      <c r="G419" s="156"/>
    </row>
    <row r="420" spans="1:7" s="122" customFormat="1" ht="14.25" hidden="1" customHeight="1" x14ac:dyDescent="0.3">
      <c r="A420" s="160" t="s">
        <v>1697</v>
      </c>
      <c r="B420" s="160"/>
      <c r="C420" s="261"/>
      <c r="D420" s="160"/>
      <c r="E420" s="156"/>
      <c r="F420" s="156"/>
      <c r="G420" s="156"/>
    </row>
    <row r="421" spans="1:7" s="122" customFormat="1" ht="14.25" hidden="1" customHeight="1" x14ac:dyDescent="0.3">
      <c r="A421" s="160" t="s">
        <v>1698</v>
      </c>
      <c r="B421" s="160"/>
      <c r="C421" s="261"/>
      <c r="D421" s="160"/>
      <c r="E421" s="156"/>
      <c r="F421" s="156"/>
      <c r="G421" s="156"/>
    </row>
    <row r="422" spans="1:7" s="122" customFormat="1" ht="14.25" hidden="1" customHeight="1" x14ac:dyDescent="0.3">
      <c r="A422" s="160" t="s">
        <v>1699</v>
      </c>
      <c r="B422" s="160"/>
      <c r="C422" s="261"/>
      <c r="D422" s="160"/>
      <c r="E422" s="156"/>
      <c r="F422" s="156"/>
      <c r="G422" s="156"/>
    </row>
    <row r="423" spans="1:7" ht="14.25" customHeight="1" x14ac:dyDescent="0.25"/>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D241:D24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B3AF5549-EA8C-4ACA-8C8E-692F96A40E5D}"/>
    <hyperlink ref="B7" location="'B1. HTT Mortgage Assets'!B166" display="7.A Residential Cover Pool" xr:uid="{BD9D911F-CE21-4BD0-AFA0-4095CB3E9200}"/>
    <hyperlink ref="B8" location="'B1. HTT Mortgage Assets'!B267" display="7.B Commercial Cover Pool" xr:uid="{5F8FA4FC-F9EB-4655-803E-DABC5547A7E0}"/>
    <hyperlink ref="B149" location="'2. Harmonised Glossary'!A9" display="Breakdown by Interest Rate" xr:uid="{7C2704C7-4352-4C9F-BA40-CD1AB45DFCC7}"/>
    <hyperlink ref="B11" location="'2. Harmonised Glossary'!A12" display="Property Type Information" xr:uid="{8372B6D7-6F13-438C-9481-27601093A81E}"/>
    <hyperlink ref="B215" location="'C. HTT Harmonised Glossary'!B13" display="11. Loan to Value (LTV) Information - UNINDEXED" xr:uid="{8BC64B36-531A-42F2-B0B6-5C123B16FCE7}"/>
    <hyperlink ref="B237" location="'C. HTT Harmonised Glossary'!B16" display="12. Loan to Value (LTV) Information - INDEXED " xr:uid="{8CF20716-BA39-4385-836B-2B3158048D27}"/>
    <hyperlink ref="B179" location="'C. HTT Harmonised Glossary'!B19" display="9. Non-Performing Loans (NPLs)" xr:uid="{1B634D5B-F724-4BA5-876D-9753E5A94506}"/>
  </hyperlinks>
  <pageMargins left="0.7" right="0.7" top="0.75" bottom="0.75" header="0.3" footer="0.3"/>
  <pageSetup scale="37"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F2FA2-C121-4942-A533-4124E5AF2AEB}">
  <sheetPr>
    <tabColor theme="9" tint="-0.249977111117893"/>
  </sheetPr>
  <dimension ref="A1:C403"/>
  <sheetViews>
    <sheetView view="pageBreakPreview" zoomScale="60" zoomScaleNormal="100" workbookViewId="0">
      <selection sqref="A1:XFD1048576"/>
    </sheetView>
  </sheetViews>
  <sheetFormatPr defaultColWidth="11.44140625" defaultRowHeight="14.4" x14ac:dyDescent="0.3"/>
  <cols>
    <col min="1" max="1" width="16.33203125" style="122" customWidth="1"/>
    <col min="2" max="2" width="89.88671875" style="160" bestFit="1" customWidth="1"/>
    <col min="3" max="3" width="134.6640625" style="122" customWidth="1"/>
    <col min="4" max="16384" width="11.44140625" style="122"/>
  </cols>
  <sheetData>
    <row r="1" spans="1:3" ht="31.2" x14ac:dyDescent="0.3">
      <c r="A1" s="121" t="s">
        <v>1718</v>
      </c>
      <c r="B1" s="121"/>
      <c r="C1" s="157" t="s">
        <v>1464</v>
      </c>
    </row>
    <row r="2" spans="1:3" x14ac:dyDescent="0.3">
      <c r="B2" s="156"/>
      <c r="C2" s="156"/>
    </row>
    <row r="3" spans="1:3" x14ac:dyDescent="0.3">
      <c r="A3" s="273" t="s">
        <v>1719</v>
      </c>
      <c r="B3" s="274"/>
      <c r="C3" s="156"/>
    </row>
    <row r="4" spans="1:3" x14ac:dyDescent="0.3">
      <c r="C4" s="156"/>
    </row>
    <row r="5" spans="1:3" ht="18" x14ac:dyDescent="0.3">
      <c r="A5" s="171" t="s">
        <v>5</v>
      </c>
      <c r="B5" s="171" t="s">
        <v>1720</v>
      </c>
      <c r="C5" s="263" t="s">
        <v>1721</v>
      </c>
    </row>
    <row r="6" spans="1:3" ht="30" customHeight="1" x14ac:dyDescent="0.3">
      <c r="A6" s="221" t="s">
        <v>1722</v>
      </c>
      <c r="B6" s="174" t="s">
        <v>1723</v>
      </c>
      <c r="C6" s="275" t="s">
        <v>1724</v>
      </c>
    </row>
    <row r="7" spans="1:3" ht="28.5" customHeight="1" x14ac:dyDescent="0.3">
      <c r="A7" s="221" t="s">
        <v>1725</v>
      </c>
      <c r="B7" s="174" t="s">
        <v>1726</v>
      </c>
      <c r="C7" s="275" t="s">
        <v>1727</v>
      </c>
    </row>
    <row r="8" spans="1:3" ht="28.8" x14ac:dyDescent="0.3">
      <c r="A8" s="221" t="s">
        <v>1728</v>
      </c>
      <c r="B8" s="174" t="s">
        <v>1729</v>
      </c>
      <c r="C8" s="275" t="s">
        <v>1730</v>
      </c>
    </row>
    <row r="9" spans="1:3" ht="14.25" customHeight="1" x14ac:dyDescent="0.3">
      <c r="A9" s="221" t="s">
        <v>1731</v>
      </c>
      <c r="B9" s="174" t="s">
        <v>1732</v>
      </c>
      <c r="C9" s="276" t="s">
        <v>1733</v>
      </c>
    </row>
    <row r="10" spans="1:3" ht="46.5" customHeight="1" x14ac:dyDescent="0.3">
      <c r="A10" s="221" t="s">
        <v>1734</v>
      </c>
      <c r="B10" s="174" t="s">
        <v>1735</v>
      </c>
      <c r="C10" s="275" t="s">
        <v>1736</v>
      </c>
    </row>
    <row r="11" spans="1:3" ht="14.25" customHeight="1" x14ac:dyDescent="0.3">
      <c r="A11" s="221" t="s">
        <v>1737</v>
      </c>
      <c r="B11" s="174" t="s">
        <v>1738</v>
      </c>
      <c r="C11" s="276" t="s">
        <v>1739</v>
      </c>
    </row>
    <row r="12" spans="1:3" ht="14.25" customHeight="1" x14ac:dyDescent="0.3">
      <c r="A12" s="221" t="s">
        <v>1740</v>
      </c>
      <c r="B12" s="174" t="s">
        <v>1741</v>
      </c>
      <c r="C12" s="269" t="s">
        <v>1742</v>
      </c>
    </row>
    <row r="13" spans="1:3" ht="28.8" x14ac:dyDescent="0.3">
      <c r="A13" s="221" t="s">
        <v>1743</v>
      </c>
      <c r="B13" s="174" t="s">
        <v>1744</v>
      </c>
      <c r="C13" s="269" t="s">
        <v>1745</v>
      </c>
    </row>
    <row r="14" spans="1:3" ht="14.25" customHeight="1" x14ac:dyDescent="0.3">
      <c r="A14" s="221" t="s">
        <v>1746</v>
      </c>
      <c r="B14" s="174" t="s">
        <v>1747</v>
      </c>
      <c r="C14" s="269" t="s">
        <v>1748</v>
      </c>
    </row>
    <row r="15" spans="1:3" ht="14.25" customHeight="1" x14ac:dyDescent="0.3">
      <c r="A15" s="221" t="s">
        <v>1749</v>
      </c>
      <c r="B15" s="174" t="s">
        <v>1750</v>
      </c>
      <c r="C15" s="269" t="s">
        <v>1751</v>
      </c>
    </row>
    <row r="16" spans="1:3" ht="14.25" customHeight="1" x14ac:dyDescent="0.3">
      <c r="A16" s="221" t="s">
        <v>1752</v>
      </c>
      <c r="B16" s="174" t="s">
        <v>1753</v>
      </c>
      <c r="C16" s="269" t="s">
        <v>1754</v>
      </c>
    </row>
    <row r="17" spans="1:3" ht="28.8" x14ac:dyDescent="0.3">
      <c r="A17" s="221" t="s">
        <v>1755</v>
      </c>
      <c r="B17" s="180" t="s">
        <v>1756</v>
      </c>
      <c r="C17" s="269" t="s">
        <v>1757</v>
      </c>
    </row>
    <row r="18" spans="1:3" ht="28.8" x14ac:dyDescent="0.3">
      <c r="A18" s="221" t="s">
        <v>1758</v>
      </c>
      <c r="B18" s="180" t="s">
        <v>1759</v>
      </c>
      <c r="C18" s="269" t="s">
        <v>1760</v>
      </c>
    </row>
    <row r="19" spans="1:3" ht="14.25" customHeight="1" x14ac:dyDescent="0.3">
      <c r="A19" s="221" t="s">
        <v>1761</v>
      </c>
      <c r="B19" s="180" t="s">
        <v>1762</v>
      </c>
      <c r="C19" s="269" t="s">
        <v>1763</v>
      </c>
    </row>
    <row r="20" spans="1:3" ht="28.8" x14ac:dyDescent="0.3">
      <c r="A20" s="221" t="s">
        <v>1764</v>
      </c>
      <c r="B20" s="174" t="s">
        <v>1765</v>
      </c>
      <c r="C20" s="269" t="s">
        <v>1766</v>
      </c>
    </row>
    <row r="21" spans="1:3" ht="14.25" customHeight="1" x14ac:dyDescent="0.3">
      <c r="A21" s="221" t="s">
        <v>1767</v>
      </c>
      <c r="B21" s="176" t="s">
        <v>1768</v>
      </c>
      <c r="C21" s="269" t="s">
        <v>1769</v>
      </c>
    </row>
    <row r="22" spans="1:3" ht="14.25" customHeight="1" x14ac:dyDescent="0.3">
      <c r="A22" s="221" t="s">
        <v>1770</v>
      </c>
      <c r="B22" s="122"/>
      <c r="C22" s="277"/>
    </row>
    <row r="23" spans="1:3" ht="14.25" customHeight="1" x14ac:dyDescent="0.3">
      <c r="A23" s="221" t="s">
        <v>1771</v>
      </c>
      <c r="C23" s="269"/>
    </row>
    <row r="24" spans="1:3" ht="14.25" customHeight="1" x14ac:dyDescent="0.3">
      <c r="A24" s="221" t="s">
        <v>1772</v>
      </c>
      <c r="B24" s="256"/>
      <c r="C24" s="269"/>
    </row>
    <row r="25" spans="1:3" ht="14.25" customHeight="1" x14ac:dyDescent="0.3">
      <c r="A25" s="221" t="s">
        <v>1773</v>
      </c>
      <c r="B25" s="256"/>
      <c r="C25" s="269"/>
    </row>
    <row r="26" spans="1:3" ht="14.25" customHeight="1" x14ac:dyDescent="0.3">
      <c r="A26" s="221" t="s">
        <v>1774</v>
      </c>
      <c r="B26" s="256"/>
      <c r="C26" s="269"/>
    </row>
    <row r="27" spans="1:3" ht="14.25" customHeight="1" x14ac:dyDescent="0.3">
      <c r="A27" s="221" t="s">
        <v>1775</v>
      </c>
      <c r="B27" s="256"/>
      <c r="C27" s="269"/>
    </row>
    <row r="28" spans="1:3" ht="14.25" customHeight="1" x14ac:dyDescent="0.3">
      <c r="A28" s="171"/>
      <c r="B28" s="171" t="s">
        <v>1776</v>
      </c>
      <c r="C28" s="263" t="s">
        <v>1721</v>
      </c>
    </row>
    <row r="29" spans="1:3" ht="14.25" customHeight="1" x14ac:dyDescent="0.3">
      <c r="A29" s="221" t="s">
        <v>1777</v>
      </c>
      <c r="B29" s="174" t="s">
        <v>1778</v>
      </c>
      <c r="C29" s="269"/>
    </row>
    <row r="30" spans="1:3" ht="14.25" customHeight="1" x14ac:dyDescent="0.3">
      <c r="A30" s="221" t="s">
        <v>1779</v>
      </c>
      <c r="B30" s="174" t="s">
        <v>1780</v>
      </c>
      <c r="C30" s="269"/>
    </row>
    <row r="31" spans="1:3" ht="14.25" customHeight="1" x14ac:dyDescent="0.3">
      <c r="A31" s="221" t="s">
        <v>1781</v>
      </c>
      <c r="B31" s="174" t="s">
        <v>1782</v>
      </c>
      <c r="C31" s="269"/>
    </row>
    <row r="32" spans="1:3" ht="14.25" customHeight="1" x14ac:dyDescent="0.3">
      <c r="A32" s="221" t="s">
        <v>1783</v>
      </c>
      <c r="B32" s="278" t="s">
        <v>1784</v>
      </c>
      <c r="C32" s="269"/>
    </row>
    <row r="33" spans="1:3" ht="14.25" customHeight="1" x14ac:dyDescent="0.3">
      <c r="A33" s="221" t="s">
        <v>1785</v>
      </c>
      <c r="B33" s="279"/>
      <c r="C33" s="269"/>
    </row>
    <row r="34" spans="1:3" ht="14.25" customHeight="1" x14ac:dyDescent="0.3">
      <c r="A34" s="221" t="s">
        <v>1786</v>
      </c>
      <c r="B34" s="279"/>
      <c r="C34" s="269"/>
    </row>
    <row r="35" spans="1:3" ht="14.25" customHeight="1" x14ac:dyDescent="0.3">
      <c r="A35" s="221" t="s">
        <v>1787</v>
      </c>
      <c r="B35" s="279"/>
      <c r="C35" s="269"/>
    </row>
    <row r="36" spans="1:3" ht="14.25" customHeight="1" x14ac:dyDescent="0.3">
      <c r="A36" s="221" t="s">
        <v>1788</v>
      </c>
      <c r="B36" s="279"/>
      <c r="C36" s="269"/>
    </row>
    <row r="37" spans="1:3" ht="14.25" customHeight="1" x14ac:dyDescent="0.3">
      <c r="A37" s="221" t="s">
        <v>1789</v>
      </c>
      <c r="B37" s="279"/>
      <c r="C37" s="269"/>
    </row>
    <row r="38" spans="1:3" ht="14.25" customHeight="1" x14ac:dyDescent="0.3">
      <c r="A38" s="221" t="s">
        <v>1790</v>
      </c>
      <c r="B38" s="279"/>
      <c r="C38" s="269"/>
    </row>
    <row r="39" spans="1:3" ht="14.25" customHeight="1" x14ac:dyDescent="0.3">
      <c r="A39" s="221" t="s">
        <v>1791</v>
      </c>
      <c r="B39" s="279"/>
      <c r="C39" s="269"/>
    </row>
    <row r="40" spans="1:3" ht="14.25" customHeight="1" x14ac:dyDescent="0.3">
      <c r="A40" s="221" t="s">
        <v>1792</v>
      </c>
      <c r="B40" s="122"/>
      <c r="C40" s="269"/>
    </row>
    <row r="41" spans="1:3" ht="14.25" customHeight="1" x14ac:dyDescent="0.3">
      <c r="A41" s="221" t="s">
        <v>1793</v>
      </c>
      <c r="B41" s="279"/>
      <c r="C41" s="269"/>
    </row>
    <row r="42" spans="1:3" ht="14.25" customHeight="1" x14ac:dyDescent="0.3">
      <c r="A42" s="221" t="s">
        <v>1794</v>
      </c>
      <c r="B42" s="279"/>
      <c r="C42" s="269"/>
    </row>
    <row r="43" spans="1:3" ht="14.25" customHeight="1" x14ac:dyDescent="0.3">
      <c r="A43" s="221" t="s">
        <v>1795</v>
      </c>
      <c r="B43" s="279"/>
      <c r="C43" s="269"/>
    </row>
    <row r="44" spans="1:3" ht="14.25" customHeight="1" x14ac:dyDescent="0.3">
      <c r="A44" s="171"/>
      <c r="B44" s="171" t="s">
        <v>1796</v>
      </c>
      <c r="C44" s="263" t="s">
        <v>1703</v>
      </c>
    </row>
    <row r="45" spans="1:3" ht="14.25" customHeight="1" x14ac:dyDescent="0.3">
      <c r="A45" s="221" t="s">
        <v>1797</v>
      </c>
      <c r="B45" s="180" t="s">
        <v>1704</v>
      </c>
      <c r="C45" s="160" t="s">
        <v>50</v>
      </c>
    </row>
    <row r="46" spans="1:3" ht="14.25" customHeight="1" x14ac:dyDescent="0.3">
      <c r="A46" s="221" t="s">
        <v>1798</v>
      </c>
      <c r="B46" s="180" t="s">
        <v>1706</v>
      </c>
      <c r="C46" s="160" t="s">
        <v>1707</v>
      </c>
    </row>
    <row r="47" spans="1:3" ht="14.25" customHeight="1" x14ac:dyDescent="0.3">
      <c r="A47" s="221" t="s">
        <v>1799</v>
      </c>
      <c r="B47" s="180" t="s">
        <v>1709</v>
      </c>
      <c r="C47" s="160" t="s">
        <v>1710</v>
      </c>
    </row>
    <row r="48" spans="1:3" ht="14.25" customHeight="1" x14ac:dyDescent="0.3">
      <c r="A48" s="221" t="s">
        <v>1800</v>
      </c>
      <c r="B48" s="278" t="s">
        <v>1801</v>
      </c>
      <c r="C48" s="269" t="s">
        <v>1712</v>
      </c>
    </row>
    <row r="49" spans="1:3" ht="14.25" customHeight="1" x14ac:dyDescent="0.3">
      <c r="A49" s="221" t="s">
        <v>1802</v>
      </c>
      <c r="B49" s="280"/>
      <c r="C49" s="269"/>
    </row>
    <row r="50" spans="1:3" ht="14.25" customHeight="1" x14ac:dyDescent="0.3">
      <c r="A50" s="221" t="s">
        <v>1803</v>
      </c>
      <c r="B50" s="278"/>
      <c r="C50" s="269"/>
    </row>
    <row r="51" spans="1:3" ht="14.25" customHeight="1" x14ac:dyDescent="0.3">
      <c r="A51" s="171"/>
      <c r="B51" s="171" t="s">
        <v>1804</v>
      </c>
      <c r="C51" s="263" t="s">
        <v>1721</v>
      </c>
    </row>
    <row r="52" spans="1:3" ht="14.25" customHeight="1" x14ac:dyDescent="0.3">
      <c r="A52" s="221" t="s">
        <v>1805</v>
      </c>
      <c r="B52" s="174" t="s">
        <v>1806</v>
      </c>
      <c r="C52" s="160"/>
    </row>
    <row r="53" spans="1:3" ht="14.25" customHeight="1" x14ac:dyDescent="0.3">
      <c r="A53" s="221" t="s">
        <v>1807</v>
      </c>
      <c r="B53" s="280"/>
      <c r="C53" s="277"/>
    </row>
    <row r="54" spans="1:3" ht="14.25" customHeight="1" x14ac:dyDescent="0.3">
      <c r="A54" s="221" t="s">
        <v>1808</v>
      </c>
      <c r="B54" s="280"/>
      <c r="C54" s="277"/>
    </row>
    <row r="55" spans="1:3" ht="14.25" customHeight="1" x14ac:dyDescent="0.3">
      <c r="A55" s="221" t="s">
        <v>1809</v>
      </c>
      <c r="B55" s="280"/>
      <c r="C55" s="277"/>
    </row>
    <row r="56" spans="1:3" ht="14.25" customHeight="1" x14ac:dyDescent="0.3">
      <c r="A56" s="221" t="s">
        <v>1810</v>
      </c>
      <c r="B56" s="280"/>
      <c r="C56" s="277"/>
    </row>
    <row r="57" spans="1:3" ht="14.25" customHeight="1" x14ac:dyDescent="0.3">
      <c r="A57" s="221" t="s">
        <v>1811</v>
      </c>
      <c r="B57" s="280"/>
      <c r="C57" s="277"/>
    </row>
    <row r="58" spans="1:3" x14ac:dyDescent="0.3">
      <c r="B58" s="178"/>
    </row>
    <row r="59" spans="1:3" x14ac:dyDescent="0.3">
      <c r="B59" s="178"/>
    </row>
    <row r="60" spans="1:3" x14ac:dyDescent="0.3">
      <c r="B60" s="178"/>
    </row>
    <row r="61" spans="1:3" x14ac:dyDescent="0.3">
      <c r="B61" s="178"/>
    </row>
    <row r="62" spans="1:3" x14ac:dyDescent="0.3">
      <c r="B62" s="178"/>
    </row>
    <row r="63" spans="1:3" x14ac:dyDescent="0.3">
      <c r="B63" s="178"/>
    </row>
    <row r="64" spans="1:3" x14ac:dyDescent="0.3">
      <c r="B64" s="178"/>
    </row>
    <row r="65" spans="2:2" x14ac:dyDescent="0.3">
      <c r="B65" s="178"/>
    </row>
    <row r="66" spans="2:2" x14ac:dyDescent="0.3">
      <c r="B66" s="178"/>
    </row>
    <row r="67" spans="2:2" x14ac:dyDescent="0.3">
      <c r="B67" s="178"/>
    </row>
    <row r="68" spans="2:2" x14ac:dyDescent="0.3">
      <c r="B68" s="178"/>
    </row>
    <row r="69" spans="2:2" x14ac:dyDescent="0.3">
      <c r="B69" s="178"/>
    </row>
    <row r="70" spans="2:2" x14ac:dyDescent="0.3">
      <c r="B70" s="178"/>
    </row>
    <row r="71" spans="2:2" x14ac:dyDescent="0.3">
      <c r="B71" s="178"/>
    </row>
    <row r="72" spans="2:2" x14ac:dyDescent="0.3">
      <c r="B72" s="178"/>
    </row>
    <row r="73" spans="2:2" x14ac:dyDescent="0.3">
      <c r="B73" s="178"/>
    </row>
    <row r="74" spans="2:2" x14ac:dyDescent="0.3">
      <c r="B74" s="178"/>
    </row>
    <row r="75" spans="2:2" x14ac:dyDescent="0.3">
      <c r="B75" s="178"/>
    </row>
    <row r="76" spans="2:2" x14ac:dyDescent="0.3">
      <c r="B76" s="178"/>
    </row>
    <row r="77" spans="2:2" x14ac:dyDescent="0.3">
      <c r="B77" s="178"/>
    </row>
    <row r="78" spans="2:2" x14ac:dyDescent="0.3">
      <c r="B78" s="178"/>
    </row>
    <row r="79" spans="2:2" x14ac:dyDescent="0.3">
      <c r="B79" s="178"/>
    </row>
    <row r="80" spans="2:2" x14ac:dyDescent="0.3">
      <c r="B80" s="178"/>
    </row>
    <row r="81" spans="2:2" x14ac:dyDescent="0.3">
      <c r="B81" s="178"/>
    </row>
    <row r="82" spans="2:2" x14ac:dyDescent="0.3">
      <c r="B82" s="178"/>
    </row>
    <row r="83" spans="2:2" x14ac:dyDescent="0.3">
      <c r="B83" s="178"/>
    </row>
    <row r="84" spans="2:2" x14ac:dyDescent="0.3">
      <c r="B84" s="178"/>
    </row>
    <row r="85" spans="2:2" x14ac:dyDescent="0.3">
      <c r="B85" s="178"/>
    </row>
    <row r="86" spans="2:2" x14ac:dyDescent="0.3">
      <c r="B86" s="178"/>
    </row>
    <row r="87" spans="2:2" x14ac:dyDescent="0.3">
      <c r="B87" s="178"/>
    </row>
    <row r="88" spans="2:2" x14ac:dyDescent="0.3">
      <c r="B88" s="178"/>
    </row>
    <row r="89" spans="2:2" x14ac:dyDescent="0.3">
      <c r="B89" s="178"/>
    </row>
    <row r="90" spans="2:2" x14ac:dyDescent="0.3">
      <c r="B90" s="178"/>
    </row>
    <row r="91" spans="2:2" x14ac:dyDescent="0.3">
      <c r="B91" s="178"/>
    </row>
    <row r="92" spans="2:2" x14ac:dyDescent="0.3">
      <c r="B92" s="178"/>
    </row>
    <row r="93" spans="2:2" x14ac:dyDescent="0.3">
      <c r="B93" s="178"/>
    </row>
    <row r="94" spans="2:2" x14ac:dyDescent="0.3">
      <c r="B94" s="178"/>
    </row>
    <row r="95" spans="2:2" x14ac:dyDescent="0.3">
      <c r="B95" s="178"/>
    </row>
    <row r="96" spans="2:2" x14ac:dyDescent="0.3">
      <c r="B96" s="178"/>
    </row>
    <row r="97" spans="2:2" x14ac:dyDescent="0.3">
      <c r="B97" s="178"/>
    </row>
    <row r="98" spans="2:2" x14ac:dyDescent="0.3">
      <c r="B98" s="178"/>
    </row>
    <row r="99" spans="2:2" x14ac:dyDescent="0.3">
      <c r="B99" s="178"/>
    </row>
    <row r="100" spans="2:2" x14ac:dyDescent="0.3">
      <c r="B100" s="178"/>
    </row>
    <row r="101" spans="2:2" x14ac:dyDescent="0.3">
      <c r="B101" s="178"/>
    </row>
    <row r="102" spans="2:2" x14ac:dyDescent="0.3">
      <c r="B102" s="178"/>
    </row>
    <row r="103" spans="2:2" x14ac:dyDescent="0.3">
      <c r="B103" s="156"/>
    </row>
    <row r="104" spans="2:2" x14ac:dyDescent="0.3">
      <c r="B104" s="156"/>
    </row>
    <row r="105" spans="2:2" x14ac:dyDescent="0.3">
      <c r="B105" s="156"/>
    </row>
    <row r="106" spans="2:2" x14ac:dyDescent="0.3">
      <c r="B106" s="156"/>
    </row>
    <row r="107" spans="2:2" x14ac:dyDescent="0.3">
      <c r="B107" s="156"/>
    </row>
    <row r="108" spans="2:2" x14ac:dyDescent="0.3">
      <c r="B108" s="156"/>
    </row>
    <row r="109" spans="2:2" x14ac:dyDescent="0.3">
      <c r="B109" s="156"/>
    </row>
    <row r="110" spans="2:2" x14ac:dyDescent="0.3">
      <c r="B110" s="156"/>
    </row>
    <row r="111" spans="2:2" x14ac:dyDescent="0.3">
      <c r="B111" s="156"/>
    </row>
    <row r="112" spans="2:2" x14ac:dyDescent="0.3">
      <c r="B112" s="156"/>
    </row>
    <row r="113" spans="2:2" x14ac:dyDescent="0.3">
      <c r="B113" s="178"/>
    </row>
    <row r="114" spans="2:2" x14ac:dyDescent="0.3">
      <c r="B114" s="178"/>
    </row>
    <row r="115" spans="2:2" x14ac:dyDescent="0.3">
      <c r="B115" s="178"/>
    </row>
    <row r="116" spans="2:2" x14ac:dyDescent="0.3">
      <c r="B116" s="178"/>
    </row>
    <row r="117" spans="2:2" x14ac:dyDescent="0.3">
      <c r="B117" s="178"/>
    </row>
    <row r="118" spans="2:2" x14ac:dyDescent="0.3">
      <c r="B118" s="178"/>
    </row>
    <row r="119" spans="2:2" x14ac:dyDescent="0.3">
      <c r="B119" s="178"/>
    </row>
    <row r="120" spans="2:2" x14ac:dyDescent="0.3">
      <c r="B120" s="178"/>
    </row>
    <row r="121" spans="2:2" x14ac:dyDescent="0.3">
      <c r="B121" s="206"/>
    </row>
    <row r="122" spans="2:2" x14ac:dyDescent="0.3">
      <c r="B122" s="178"/>
    </row>
    <row r="123" spans="2:2" x14ac:dyDescent="0.3">
      <c r="B123" s="178"/>
    </row>
    <row r="124" spans="2:2" x14ac:dyDescent="0.3">
      <c r="B124" s="178"/>
    </row>
    <row r="125" spans="2:2" x14ac:dyDescent="0.3">
      <c r="B125" s="178"/>
    </row>
    <row r="126" spans="2:2" x14ac:dyDescent="0.3">
      <c r="B126" s="178"/>
    </row>
    <row r="127" spans="2:2" x14ac:dyDescent="0.3">
      <c r="B127" s="178"/>
    </row>
    <row r="128" spans="2:2" x14ac:dyDescent="0.3">
      <c r="B128" s="178"/>
    </row>
    <row r="129" spans="2:2" x14ac:dyDescent="0.3">
      <c r="B129" s="178"/>
    </row>
    <row r="130" spans="2:2" x14ac:dyDescent="0.3">
      <c r="B130" s="178"/>
    </row>
    <row r="131" spans="2:2" x14ac:dyDescent="0.3">
      <c r="B131" s="178"/>
    </row>
    <row r="132" spans="2:2" x14ac:dyDescent="0.3">
      <c r="B132" s="178"/>
    </row>
    <row r="133" spans="2:2" x14ac:dyDescent="0.3">
      <c r="B133" s="178"/>
    </row>
    <row r="134" spans="2:2" x14ac:dyDescent="0.3">
      <c r="B134" s="178"/>
    </row>
    <row r="135" spans="2:2" x14ac:dyDescent="0.3">
      <c r="B135" s="178"/>
    </row>
    <row r="136" spans="2:2" x14ac:dyDescent="0.3">
      <c r="B136" s="178"/>
    </row>
    <row r="137" spans="2:2" x14ac:dyDescent="0.3">
      <c r="B137" s="178"/>
    </row>
    <row r="138" spans="2:2" x14ac:dyDescent="0.3">
      <c r="B138" s="178"/>
    </row>
    <row r="140" spans="2:2" x14ac:dyDescent="0.3">
      <c r="B140" s="178"/>
    </row>
    <row r="141" spans="2:2" x14ac:dyDescent="0.3">
      <c r="B141" s="178"/>
    </row>
    <row r="142" spans="2:2" x14ac:dyDescent="0.3">
      <c r="B142" s="178"/>
    </row>
    <row r="147" spans="2:2" x14ac:dyDescent="0.3">
      <c r="B147" s="166"/>
    </row>
    <row r="148" spans="2:2" x14ac:dyDescent="0.3">
      <c r="B148" s="281"/>
    </row>
    <row r="154" spans="2:2" x14ac:dyDescent="0.3">
      <c r="B154" s="180"/>
    </row>
    <row r="155" spans="2:2" x14ac:dyDescent="0.3">
      <c r="B155" s="178"/>
    </row>
    <row r="157" spans="2:2" x14ac:dyDescent="0.3">
      <c r="B157" s="178"/>
    </row>
    <row r="158" spans="2:2" x14ac:dyDescent="0.3">
      <c r="B158" s="178"/>
    </row>
    <row r="159" spans="2:2" x14ac:dyDescent="0.3">
      <c r="B159" s="178"/>
    </row>
    <row r="160" spans="2:2" x14ac:dyDescent="0.3">
      <c r="B160" s="178"/>
    </row>
    <row r="161" spans="2:2" x14ac:dyDescent="0.3">
      <c r="B161" s="178"/>
    </row>
    <row r="162" spans="2:2" x14ac:dyDescent="0.3">
      <c r="B162" s="178"/>
    </row>
    <row r="163" spans="2:2" x14ac:dyDescent="0.3">
      <c r="B163" s="178"/>
    </row>
    <row r="164" spans="2:2" x14ac:dyDescent="0.3">
      <c r="B164" s="178"/>
    </row>
    <row r="165" spans="2:2" x14ac:dyDescent="0.3">
      <c r="B165" s="178"/>
    </row>
    <row r="166" spans="2:2" x14ac:dyDescent="0.3">
      <c r="B166" s="178"/>
    </row>
    <row r="167" spans="2:2" x14ac:dyDescent="0.3">
      <c r="B167" s="178"/>
    </row>
    <row r="168" spans="2:2" x14ac:dyDescent="0.3">
      <c r="B168" s="178"/>
    </row>
    <row r="265" spans="2:2" x14ac:dyDescent="0.3">
      <c r="B265" s="174"/>
    </row>
    <row r="266" spans="2:2" x14ac:dyDescent="0.3">
      <c r="B266" s="178"/>
    </row>
    <row r="267" spans="2:2" x14ac:dyDescent="0.3">
      <c r="B267" s="178"/>
    </row>
    <row r="270" spans="2:2" x14ac:dyDescent="0.3">
      <c r="B270" s="178"/>
    </row>
    <row r="286" spans="2:2" x14ac:dyDescent="0.3">
      <c r="B286" s="174"/>
    </row>
    <row r="316" spans="2:2" x14ac:dyDescent="0.3">
      <c r="B316" s="166"/>
    </row>
    <row r="317" spans="2:2" x14ac:dyDescent="0.3">
      <c r="B317" s="178"/>
    </row>
    <row r="319" spans="2:2" x14ac:dyDescent="0.3">
      <c r="B319" s="178"/>
    </row>
    <row r="320" spans="2:2" x14ac:dyDescent="0.3">
      <c r="B320" s="178"/>
    </row>
    <row r="321" spans="2:2" x14ac:dyDescent="0.3">
      <c r="B321" s="178"/>
    </row>
    <row r="322" spans="2:2" x14ac:dyDescent="0.3">
      <c r="B322" s="178"/>
    </row>
    <row r="323" spans="2:2" x14ac:dyDescent="0.3">
      <c r="B323" s="178"/>
    </row>
    <row r="324" spans="2:2" x14ac:dyDescent="0.3">
      <c r="B324" s="178"/>
    </row>
    <row r="325" spans="2:2" x14ac:dyDescent="0.3">
      <c r="B325" s="178"/>
    </row>
    <row r="326" spans="2:2" x14ac:dyDescent="0.3">
      <c r="B326" s="178"/>
    </row>
    <row r="327" spans="2:2" x14ac:dyDescent="0.3">
      <c r="B327" s="178"/>
    </row>
    <row r="328" spans="2:2" x14ac:dyDescent="0.3">
      <c r="B328" s="178"/>
    </row>
    <row r="329" spans="2:2" x14ac:dyDescent="0.3">
      <c r="B329" s="178"/>
    </row>
    <row r="330" spans="2:2" x14ac:dyDescent="0.3">
      <c r="B330" s="178"/>
    </row>
    <row r="342" spans="2:2" x14ac:dyDescent="0.3">
      <c r="B342" s="178"/>
    </row>
    <row r="343" spans="2:2" x14ac:dyDescent="0.3">
      <c r="B343" s="178"/>
    </row>
    <row r="344" spans="2:2" x14ac:dyDescent="0.3">
      <c r="B344" s="178"/>
    </row>
    <row r="345" spans="2:2" x14ac:dyDescent="0.3">
      <c r="B345" s="178"/>
    </row>
    <row r="346" spans="2:2" x14ac:dyDescent="0.3">
      <c r="B346" s="178"/>
    </row>
    <row r="347" spans="2:2" x14ac:dyDescent="0.3">
      <c r="B347" s="178"/>
    </row>
    <row r="348" spans="2:2" x14ac:dyDescent="0.3">
      <c r="B348" s="178"/>
    </row>
    <row r="349" spans="2:2" x14ac:dyDescent="0.3">
      <c r="B349" s="178"/>
    </row>
    <row r="350" spans="2:2" x14ac:dyDescent="0.3">
      <c r="B350" s="178"/>
    </row>
    <row r="352" spans="2:2" x14ac:dyDescent="0.3">
      <c r="B352" s="178"/>
    </row>
    <row r="353" spans="2:2" x14ac:dyDescent="0.3">
      <c r="B353" s="178"/>
    </row>
    <row r="354" spans="2:2" x14ac:dyDescent="0.3">
      <c r="B354" s="178"/>
    </row>
    <row r="355" spans="2:2" x14ac:dyDescent="0.3">
      <c r="B355" s="178"/>
    </row>
    <row r="356" spans="2:2" x14ac:dyDescent="0.3">
      <c r="B356" s="178"/>
    </row>
    <row r="358" spans="2:2" x14ac:dyDescent="0.3">
      <c r="B358" s="178"/>
    </row>
    <row r="361" spans="2:2" x14ac:dyDescent="0.3">
      <c r="B361" s="178"/>
    </row>
    <row r="364" spans="2:2" x14ac:dyDescent="0.3">
      <c r="B364" s="178"/>
    </row>
    <row r="365" spans="2:2" x14ac:dyDescent="0.3">
      <c r="B365" s="178"/>
    </row>
    <row r="366" spans="2:2" x14ac:dyDescent="0.3">
      <c r="B366" s="178"/>
    </row>
    <row r="367" spans="2:2" x14ac:dyDescent="0.3">
      <c r="B367" s="178"/>
    </row>
    <row r="368" spans="2:2" x14ac:dyDescent="0.3">
      <c r="B368" s="178"/>
    </row>
    <row r="369" spans="2:2" x14ac:dyDescent="0.3">
      <c r="B369" s="178"/>
    </row>
    <row r="370" spans="2:2" x14ac:dyDescent="0.3">
      <c r="B370" s="178"/>
    </row>
    <row r="371" spans="2:2" x14ac:dyDescent="0.3">
      <c r="B371" s="178"/>
    </row>
    <row r="372" spans="2:2" x14ac:dyDescent="0.3">
      <c r="B372" s="178"/>
    </row>
    <row r="373" spans="2:2" x14ac:dyDescent="0.3">
      <c r="B373" s="178"/>
    </row>
    <row r="374" spans="2:2" x14ac:dyDescent="0.3">
      <c r="B374" s="178"/>
    </row>
    <row r="375" spans="2:2" x14ac:dyDescent="0.3">
      <c r="B375" s="178"/>
    </row>
    <row r="376" spans="2:2" x14ac:dyDescent="0.3">
      <c r="B376" s="178"/>
    </row>
    <row r="377" spans="2:2" x14ac:dyDescent="0.3">
      <c r="B377" s="178"/>
    </row>
    <row r="378" spans="2:2" x14ac:dyDescent="0.3">
      <c r="B378" s="178"/>
    </row>
    <row r="379" spans="2:2" x14ac:dyDescent="0.3">
      <c r="B379" s="178"/>
    </row>
    <row r="380" spans="2:2" x14ac:dyDescent="0.3">
      <c r="B380" s="178"/>
    </row>
    <row r="381" spans="2:2" x14ac:dyDescent="0.3">
      <c r="B381" s="178"/>
    </row>
    <row r="382" spans="2:2" x14ac:dyDescent="0.3">
      <c r="B382" s="178"/>
    </row>
    <row r="386" spans="2:2" x14ac:dyDescent="0.3">
      <c r="B386" s="166"/>
    </row>
    <row r="403" spans="2:2" x14ac:dyDescent="0.3">
      <c r="B403" s="282"/>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8"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O22" sqref="O22"/>
    </sheetView>
  </sheetViews>
  <sheetFormatPr defaultRowHeight="14.4"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7.8" x14ac:dyDescent="0.15"/>
    <row r="2" spans="2:12" s="1" customFormat="1" ht="3" customHeight="1" x14ac:dyDescent="0.15">
      <c r="B2" s="43"/>
    </row>
    <row r="3" spans="2:12" s="1" customFormat="1" ht="18.3" customHeight="1" x14ac:dyDescent="0.15">
      <c r="B3" s="43"/>
      <c r="D3" s="49" t="s">
        <v>959</v>
      </c>
      <c r="E3" s="49"/>
      <c r="F3" s="49"/>
      <c r="G3" s="49"/>
      <c r="H3" s="49"/>
      <c r="I3" s="49"/>
      <c r="J3" s="49"/>
      <c r="K3" s="49"/>
      <c r="L3" s="49"/>
    </row>
    <row r="4" spans="2:12" s="1" customFormat="1" ht="8.85" customHeight="1" x14ac:dyDescent="0.15">
      <c r="B4" s="43"/>
    </row>
    <row r="5" spans="2:12" s="1" customFormat="1" ht="3" customHeight="1" x14ac:dyDescent="0.15"/>
    <row r="6" spans="2:12" s="1" customFormat="1" ht="26.4" customHeight="1" x14ac:dyDescent="0.15">
      <c r="B6" s="45" t="s">
        <v>960</v>
      </c>
      <c r="C6" s="45"/>
      <c r="D6" s="45"/>
      <c r="E6" s="45"/>
      <c r="F6" s="45"/>
      <c r="G6" s="45"/>
      <c r="H6" s="45"/>
      <c r="I6" s="45"/>
      <c r="J6" s="45"/>
      <c r="K6" s="45"/>
    </row>
    <row r="7" spans="2:12" s="1" customFormat="1" ht="8.5500000000000007" customHeight="1" x14ac:dyDescent="0.15"/>
    <row r="8" spans="2:12" s="1" customFormat="1" ht="15.3" customHeight="1" x14ac:dyDescent="0.15">
      <c r="B8" s="39" t="s">
        <v>961</v>
      </c>
      <c r="C8" s="39"/>
      <c r="D8" s="39"/>
      <c r="E8" s="39"/>
      <c r="F8" s="39"/>
      <c r="G8" s="39"/>
      <c r="H8" s="39"/>
      <c r="I8" s="39"/>
      <c r="J8" s="39"/>
      <c r="K8" s="39"/>
    </row>
    <row r="9" spans="2:12" s="1" customFormat="1" ht="2.1" customHeight="1" x14ac:dyDescent="0.15"/>
    <row r="10" spans="2:12" s="1" customFormat="1" ht="3" customHeight="1" x14ac:dyDescent="0.15">
      <c r="B10" s="38" t="s">
        <v>961</v>
      </c>
    </row>
    <row r="11" spans="2:12" s="1" customFormat="1" ht="17.100000000000001" customHeight="1" x14ac:dyDescent="0.15">
      <c r="B11" s="38"/>
      <c r="C11" s="46">
        <v>45382</v>
      </c>
      <c r="D11" s="46"/>
    </row>
    <row r="12" spans="2:12" s="1" customFormat="1" ht="3.45" customHeight="1" x14ac:dyDescent="0.15">
      <c r="B12" s="38"/>
    </row>
    <row r="13" spans="2:12" s="1" customFormat="1" ht="5.55" customHeight="1" x14ac:dyDescent="0.15"/>
    <row r="14" spans="2:12" s="1" customFormat="1" ht="15.3" customHeight="1" x14ac:dyDescent="0.15">
      <c r="B14" s="39" t="s">
        <v>962</v>
      </c>
      <c r="C14" s="39"/>
      <c r="D14" s="39"/>
      <c r="E14" s="39"/>
      <c r="F14" s="39"/>
      <c r="G14" s="39"/>
      <c r="H14" s="39"/>
      <c r="I14" s="39"/>
      <c r="J14" s="39"/>
      <c r="K14" s="39"/>
    </row>
    <row r="15" spans="2:12" s="1" customFormat="1" ht="10.199999999999999" customHeight="1" x14ac:dyDescent="0.15"/>
    <row r="16" spans="2:12" s="1" customFormat="1" ht="14.1" customHeight="1" x14ac:dyDescent="0.15">
      <c r="B16" s="40" t="s">
        <v>941</v>
      </c>
      <c r="C16" s="40"/>
      <c r="D16" s="47"/>
      <c r="E16" s="47"/>
      <c r="F16" s="47"/>
      <c r="G16" s="47"/>
      <c r="H16" s="47"/>
      <c r="I16" s="47"/>
      <c r="J16" s="47"/>
      <c r="K16" s="47"/>
    </row>
    <row r="17" spans="2:11" s="1" customFormat="1" ht="11.85" customHeight="1" x14ac:dyDescent="0.15">
      <c r="B17" s="41" t="s">
        <v>942</v>
      </c>
      <c r="C17" s="41"/>
      <c r="D17" s="41" t="s">
        <v>943</v>
      </c>
      <c r="E17" s="41"/>
      <c r="F17" s="41" t="s">
        <v>944</v>
      </c>
      <c r="G17" s="41"/>
      <c r="H17" s="41"/>
      <c r="I17" s="41"/>
      <c r="J17" s="41"/>
      <c r="K17" s="41"/>
    </row>
    <row r="18" spans="2:11" s="1" customFormat="1" ht="11.55" customHeight="1" x14ac:dyDescent="0.15"/>
    <row r="19" spans="2:11" s="1" customFormat="1" ht="13.2" customHeight="1" x14ac:dyDescent="0.15">
      <c r="B19" s="42" t="s">
        <v>945</v>
      </c>
      <c r="C19" s="42"/>
      <c r="D19" s="42"/>
      <c r="E19" s="42"/>
      <c r="F19" s="47"/>
      <c r="G19" s="47"/>
      <c r="H19" s="47"/>
      <c r="I19" s="47"/>
      <c r="J19" s="48"/>
      <c r="K19" s="48"/>
    </row>
    <row r="20" spans="2:11" s="1" customFormat="1" ht="11.85" customHeight="1" x14ac:dyDescent="0.15">
      <c r="B20" s="44" t="s">
        <v>946</v>
      </c>
      <c r="C20" s="44"/>
      <c r="D20" s="44" t="s">
        <v>947</v>
      </c>
      <c r="E20" s="44"/>
      <c r="F20" s="44"/>
      <c r="G20" s="44" t="s">
        <v>948</v>
      </c>
      <c r="H20" s="44"/>
      <c r="I20" s="44"/>
      <c r="J20" s="44"/>
      <c r="K20" s="44"/>
    </row>
    <row r="21" spans="2:11" s="1" customFormat="1" ht="11.55" customHeight="1" x14ac:dyDescent="0.15"/>
    <row r="22" spans="2:11" s="1" customFormat="1" ht="13.2" customHeight="1" x14ac:dyDescent="0.15">
      <c r="B22" s="42" t="s">
        <v>949</v>
      </c>
      <c r="C22" s="42"/>
      <c r="D22" s="42"/>
      <c r="E22" s="42"/>
      <c r="F22" s="42"/>
      <c r="G22" s="42"/>
      <c r="H22" s="47"/>
      <c r="I22" s="47"/>
      <c r="J22" s="47"/>
      <c r="K22" s="6"/>
    </row>
    <row r="23" spans="2:11" s="1" customFormat="1" ht="11.85" customHeight="1" x14ac:dyDescent="0.15">
      <c r="B23" s="44" t="s">
        <v>950</v>
      </c>
      <c r="C23" s="44"/>
      <c r="D23" s="44" t="s">
        <v>951</v>
      </c>
      <c r="E23" s="44"/>
      <c r="F23" s="44"/>
      <c r="G23" s="44" t="s">
        <v>952</v>
      </c>
      <c r="H23" s="44"/>
      <c r="I23" s="44"/>
      <c r="J23" s="44"/>
      <c r="K23" s="44"/>
    </row>
    <row r="24" spans="2:11" s="1" customFormat="1" ht="10.65" customHeight="1" x14ac:dyDescent="0.15"/>
    <row r="25" spans="2:11" s="1" customFormat="1" ht="11.85" customHeight="1" x14ac:dyDescent="0.15">
      <c r="B25" s="42" t="s">
        <v>953</v>
      </c>
      <c r="C25" s="42"/>
      <c r="D25" s="48"/>
      <c r="E25" s="48"/>
      <c r="F25" s="48"/>
      <c r="G25" s="48"/>
      <c r="H25" s="48"/>
      <c r="I25" s="48"/>
      <c r="J25" s="48"/>
      <c r="K25" s="48"/>
    </row>
    <row r="26" spans="2:11" s="1" customFormat="1" ht="11.85" customHeight="1" x14ac:dyDescent="0.15">
      <c r="B26" s="44" t="s">
        <v>954</v>
      </c>
      <c r="C26" s="44"/>
      <c r="D26" s="37"/>
      <c r="E26" s="37"/>
      <c r="F26" s="37"/>
      <c r="G26" s="37"/>
      <c r="H26" s="37"/>
      <c r="I26" s="37"/>
      <c r="J26" s="37"/>
      <c r="K26" s="37"/>
    </row>
    <row r="27" spans="2:11" s="1" customFormat="1" ht="8.85" customHeight="1" x14ac:dyDescent="0.15"/>
    <row r="28" spans="2:11" s="1" customFormat="1" ht="11.85" customHeight="1" x14ac:dyDescent="0.15">
      <c r="B28" s="42" t="s">
        <v>955</v>
      </c>
      <c r="C28" s="42"/>
      <c r="D28" s="42"/>
      <c r="E28" s="42"/>
      <c r="F28" s="42"/>
      <c r="G28" s="42"/>
      <c r="H28" s="42"/>
      <c r="I28" s="42"/>
      <c r="J28" s="42"/>
      <c r="K28" s="42"/>
    </row>
    <row r="29" spans="2:11" s="1" customFormat="1" ht="11.85" customHeight="1" x14ac:dyDescent="0.15">
      <c r="B29" s="44" t="s">
        <v>956</v>
      </c>
      <c r="C29" s="44"/>
      <c r="D29" s="44"/>
      <c r="E29" s="44"/>
      <c r="F29" s="44"/>
      <c r="G29" s="44"/>
      <c r="H29" s="44"/>
      <c r="I29" s="44"/>
      <c r="J29" s="44"/>
      <c r="K29" s="44"/>
    </row>
    <row r="30" spans="2:11" s="1" customFormat="1" ht="11.85" customHeight="1" x14ac:dyDescent="0.15">
      <c r="B30" s="44" t="s">
        <v>957</v>
      </c>
      <c r="C30" s="44"/>
      <c r="D30" s="44"/>
      <c r="E30" s="44"/>
      <c r="F30" s="44"/>
      <c r="G30" s="44"/>
      <c r="H30" s="44"/>
      <c r="I30" s="44"/>
      <c r="J30" s="44"/>
      <c r="K30" s="44"/>
    </row>
    <row r="31" spans="2:11" s="1" customFormat="1" ht="11.85" customHeight="1" x14ac:dyDescent="0.15">
      <c r="B31" s="44" t="s">
        <v>958</v>
      </c>
      <c r="C31" s="44"/>
      <c r="D31" s="44"/>
      <c r="E31" s="44"/>
      <c r="F31" s="44"/>
      <c r="G31" s="44"/>
      <c r="H31" s="44"/>
      <c r="I31" s="44"/>
      <c r="J31" s="44"/>
      <c r="K31" s="44"/>
    </row>
    <row r="32" spans="2:11" s="1" customFormat="1" ht="22.95" customHeight="1"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workbookViewId="0">
      <selection activeCell="F19" sqref="F19:G19"/>
    </sheetView>
  </sheetViews>
  <sheetFormatPr defaultRowHeight="13.2" x14ac:dyDescent="0.25"/>
  <cols>
    <col min="1" max="1" width="0.44140625" customWidth="1"/>
    <col min="2" max="2" width="25.88671875" bestFit="1" customWidth="1"/>
    <col min="3" max="3" width="10.5546875" bestFit="1" customWidth="1"/>
    <col min="4" max="4" width="10.6640625" bestFit="1" customWidth="1"/>
    <col min="5" max="5" width="3.6640625" customWidth="1"/>
    <col min="6" max="6" width="5" customWidth="1"/>
    <col min="7" max="7" width="9.6640625" customWidth="1"/>
    <col min="8" max="8" width="7.109375" bestFit="1" customWidth="1"/>
    <col min="9" max="10" width="6.21875" bestFit="1" customWidth="1"/>
    <col min="11" max="11" width="8" bestFit="1" customWidth="1"/>
    <col min="12" max="12" width="10.6640625" bestFit="1" customWidth="1"/>
    <col min="13" max="13" width="10.77734375" bestFit="1" customWidth="1"/>
    <col min="14" max="14" width="10.109375" bestFit="1" customWidth="1"/>
    <col min="15" max="15" width="4.6640625" customWidth="1"/>
  </cols>
  <sheetData>
    <row r="1" spans="2:14" s="1" customFormat="1" ht="7.8" x14ac:dyDescent="0.15"/>
    <row r="2" spans="2:14" s="1" customFormat="1" ht="17.399999999999999" x14ac:dyDescent="0.15">
      <c r="B2" s="43"/>
      <c r="C2" s="43"/>
      <c r="D2" s="49" t="s">
        <v>959</v>
      </c>
      <c r="E2" s="49"/>
      <c r="F2" s="49"/>
      <c r="G2" s="49"/>
      <c r="H2" s="49"/>
      <c r="I2" s="49"/>
    </row>
    <row r="3" spans="2:14" s="1" customFormat="1" ht="7.8" x14ac:dyDescent="0.15">
      <c r="B3" s="43"/>
      <c r="C3" s="43"/>
    </row>
    <row r="4" spans="2:14" s="1" customFormat="1" ht="7.8" x14ac:dyDescent="0.15"/>
    <row r="5" spans="2:14" s="1" customFormat="1" ht="15.6" x14ac:dyDescent="0.15">
      <c r="B5" s="45" t="s">
        <v>995</v>
      </c>
      <c r="C5" s="45"/>
      <c r="D5" s="45"/>
      <c r="E5" s="45"/>
      <c r="F5" s="45"/>
      <c r="G5" s="45"/>
      <c r="H5" s="45"/>
      <c r="I5" s="45"/>
      <c r="J5" s="45"/>
    </row>
    <row r="6" spans="2:14" s="1" customFormat="1" ht="7.8" x14ac:dyDescent="0.15"/>
    <row r="7" spans="2:14" s="1" customFormat="1" ht="15.6" x14ac:dyDescent="0.15">
      <c r="B7" s="39" t="s">
        <v>996</v>
      </c>
      <c r="C7" s="39"/>
      <c r="D7" s="39"/>
      <c r="E7" s="39"/>
      <c r="F7" s="39"/>
      <c r="G7" s="39"/>
      <c r="H7" s="39"/>
      <c r="I7" s="39"/>
      <c r="J7" s="39"/>
      <c r="K7" s="39"/>
      <c r="L7" s="39"/>
      <c r="M7" s="39"/>
      <c r="N7" s="39"/>
    </row>
    <row r="8" spans="2:14" s="1" customFormat="1" ht="7.8" x14ac:dyDescent="0.15"/>
    <row r="9" spans="2:14" s="1" customFormat="1" ht="20.399999999999999" x14ac:dyDescent="0.15">
      <c r="B9" s="10" t="s">
        <v>963</v>
      </c>
      <c r="C9" s="10" t="s">
        <v>964</v>
      </c>
      <c r="D9" s="10" t="s">
        <v>965</v>
      </c>
      <c r="E9" s="52" t="s">
        <v>966</v>
      </c>
      <c r="F9" s="52"/>
      <c r="G9" s="11" t="s">
        <v>967</v>
      </c>
      <c r="H9" s="10" t="s">
        <v>968</v>
      </c>
      <c r="I9" s="11" t="s">
        <v>969</v>
      </c>
      <c r="J9" s="10" t="s">
        <v>970</v>
      </c>
      <c r="K9" s="11" t="s">
        <v>971</v>
      </c>
      <c r="L9" s="11" t="s">
        <v>972</v>
      </c>
      <c r="M9" s="11" t="s">
        <v>973</v>
      </c>
      <c r="N9" s="11" t="s">
        <v>989</v>
      </c>
    </row>
    <row r="10" spans="2:14" s="1" customFormat="1" ht="10.199999999999999" x14ac:dyDescent="0.15">
      <c r="B10" s="12" t="s">
        <v>974</v>
      </c>
      <c r="C10" s="12" t="s">
        <v>975</v>
      </c>
      <c r="D10" s="13">
        <v>2500000000</v>
      </c>
      <c r="E10" s="50">
        <v>43521</v>
      </c>
      <c r="F10" s="50"/>
      <c r="G10" s="14">
        <v>46078</v>
      </c>
      <c r="H10" s="12" t="s">
        <v>1</v>
      </c>
      <c r="I10" s="12" t="s">
        <v>976</v>
      </c>
      <c r="J10" s="15">
        <v>5.0000000000000001E-3</v>
      </c>
      <c r="K10" s="12" t="s">
        <v>977</v>
      </c>
      <c r="L10" s="12" t="s">
        <v>978</v>
      </c>
      <c r="M10" s="16">
        <v>1.90684931506849</v>
      </c>
      <c r="N10" s="12" t="s">
        <v>990</v>
      </c>
    </row>
    <row r="11" spans="2:14" s="1" customFormat="1" ht="10.199999999999999" x14ac:dyDescent="0.15">
      <c r="B11" s="12" t="s">
        <v>979</v>
      </c>
      <c r="C11" s="12" t="s">
        <v>980</v>
      </c>
      <c r="D11" s="13">
        <v>2500000000</v>
      </c>
      <c r="E11" s="50">
        <v>43521</v>
      </c>
      <c r="F11" s="50"/>
      <c r="G11" s="14">
        <v>47174</v>
      </c>
      <c r="H11" s="12" t="s">
        <v>1</v>
      </c>
      <c r="I11" s="12" t="s">
        <v>976</v>
      </c>
      <c r="J11" s="15">
        <v>8.5000000000000006E-3</v>
      </c>
      <c r="K11" s="12" t="s">
        <v>977</v>
      </c>
      <c r="L11" s="12" t="s">
        <v>978</v>
      </c>
      <c r="M11" s="16">
        <v>4.9095890410958898</v>
      </c>
      <c r="N11" s="12" t="s">
        <v>991</v>
      </c>
    </row>
    <row r="12" spans="2:14" s="1" customFormat="1" ht="10.199999999999999" x14ac:dyDescent="0.15">
      <c r="B12" s="12" t="s">
        <v>981</v>
      </c>
      <c r="C12" s="12" t="s">
        <v>982</v>
      </c>
      <c r="D12" s="13">
        <v>2500000000</v>
      </c>
      <c r="E12" s="50">
        <v>43971</v>
      </c>
      <c r="F12" s="50"/>
      <c r="G12" s="14">
        <v>46527</v>
      </c>
      <c r="H12" s="12" t="s">
        <v>1</v>
      </c>
      <c r="I12" s="12" t="s">
        <v>976</v>
      </c>
      <c r="J12" s="15">
        <v>1E-4</v>
      </c>
      <c r="K12" s="12" t="s">
        <v>977</v>
      </c>
      <c r="L12" s="12" t="s">
        <v>983</v>
      </c>
      <c r="M12" s="16">
        <v>3.13698630136986</v>
      </c>
      <c r="N12" s="12" t="s">
        <v>992</v>
      </c>
    </row>
    <row r="13" spans="2:14" s="1" customFormat="1" ht="10.199999999999999" x14ac:dyDescent="0.15">
      <c r="B13" s="12" t="s">
        <v>984</v>
      </c>
      <c r="C13" s="12" t="s">
        <v>985</v>
      </c>
      <c r="D13" s="13">
        <v>2500000000</v>
      </c>
      <c r="E13" s="50">
        <v>43971</v>
      </c>
      <c r="F13" s="50"/>
      <c r="G13" s="14">
        <v>47623</v>
      </c>
      <c r="H13" s="12" t="s">
        <v>1</v>
      </c>
      <c r="I13" s="12" t="s">
        <v>976</v>
      </c>
      <c r="J13" s="15">
        <v>6.9999999999999999E-4</v>
      </c>
      <c r="K13" s="12" t="s">
        <v>977</v>
      </c>
      <c r="L13" s="12" t="s">
        <v>983</v>
      </c>
      <c r="M13" s="16">
        <v>6.13972602739726</v>
      </c>
      <c r="N13" s="12" t="s">
        <v>993</v>
      </c>
    </row>
    <row r="14" spans="2:14" s="1" customFormat="1" ht="10.199999999999999" x14ac:dyDescent="0.15">
      <c r="B14" s="12" t="s">
        <v>986</v>
      </c>
      <c r="C14" s="12" t="s">
        <v>987</v>
      </c>
      <c r="D14" s="13">
        <v>1500000000</v>
      </c>
      <c r="E14" s="50">
        <v>44175</v>
      </c>
      <c r="F14" s="50"/>
      <c r="G14" s="14">
        <v>46731</v>
      </c>
      <c r="H14" s="12" t="s">
        <v>1</v>
      </c>
      <c r="I14" s="12" t="s">
        <v>976</v>
      </c>
      <c r="J14" s="15">
        <v>1E-4</v>
      </c>
      <c r="K14" s="12" t="s">
        <v>977</v>
      </c>
      <c r="L14" s="12" t="s">
        <v>988</v>
      </c>
      <c r="M14" s="16">
        <v>3.6958904109589001</v>
      </c>
      <c r="N14" s="12" t="s">
        <v>994</v>
      </c>
    </row>
    <row r="15" spans="2:14" s="1" customFormat="1" x14ac:dyDescent="0.15">
      <c r="B15" s="17"/>
      <c r="C15" s="18"/>
      <c r="D15" s="19">
        <v>11500000000</v>
      </c>
      <c r="E15" s="51"/>
      <c r="F15" s="51"/>
      <c r="G15" s="17"/>
      <c r="H15" s="17"/>
      <c r="I15" s="17"/>
      <c r="J15" s="17"/>
      <c r="K15" s="17"/>
      <c r="L15" s="17"/>
      <c r="M15" s="17"/>
      <c r="N15" s="17"/>
    </row>
    <row r="16" spans="2:14" s="1" customFormat="1" ht="7.8" x14ac:dyDescent="0.15"/>
    <row r="17" spans="2:14" s="1" customFormat="1" ht="15.6" x14ac:dyDescent="0.15">
      <c r="B17" s="39" t="s">
        <v>997</v>
      </c>
      <c r="C17" s="39"/>
      <c r="D17" s="39"/>
      <c r="E17" s="39"/>
      <c r="F17" s="39"/>
      <c r="G17" s="39"/>
      <c r="H17" s="39"/>
      <c r="I17" s="39"/>
      <c r="J17" s="39"/>
      <c r="K17" s="39"/>
      <c r="L17" s="39"/>
      <c r="M17" s="39"/>
      <c r="N17" s="39"/>
    </row>
    <row r="18" spans="2:14" s="1" customFormat="1" ht="7.8" x14ac:dyDescent="0.15"/>
    <row r="19" spans="2:14" s="1" customFormat="1" x14ac:dyDescent="0.15">
      <c r="B19" s="7" t="s">
        <v>998</v>
      </c>
      <c r="F19" s="53">
        <v>11500000000</v>
      </c>
      <c r="G19" s="53"/>
    </row>
    <row r="20" spans="2:14" s="1" customFormat="1" x14ac:dyDescent="0.15">
      <c r="B20" s="44" t="s">
        <v>999</v>
      </c>
      <c r="C20" s="44"/>
      <c r="F20" s="20"/>
      <c r="G20" s="21">
        <v>3.1217391304347798E-3</v>
      </c>
    </row>
    <row r="21" spans="2:14" s="1" customFormat="1" x14ac:dyDescent="0.15">
      <c r="B21" s="44" t="s">
        <v>1000</v>
      </c>
      <c r="C21" s="44"/>
      <c r="F21" s="22"/>
      <c r="G21" s="23">
        <v>3.98058368076236</v>
      </c>
    </row>
    <row r="22" spans="2:14" s="1" customFormat="1" ht="7.8" x14ac:dyDescent="0.15">
      <c r="B22" s="44"/>
      <c r="C22" s="44"/>
    </row>
    <row r="23" spans="2:14" s="1" customFormat="1" ht="10.199999999999999" x14ac:dyDescent="0.15">
      <c r="B23" s="24" t="s">
        <v>1001</v>
      </c>
    </row>
    <row r="24" spans="2:14" s="1" customFormat="1" ht="7.8" x14ac:dyDescent="0.15"/>
  </sheetData>
  <mergeCells count="15">
    <mergeCell ref="B17:N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heetViews>
  <sheetFormatPr defaultRowHeight="14.4"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2" customHeight="1" x14ac:dyDescent="0.15">
      <c r="B1" s="43"/>
    </row>
    <row r="2" spans="2:6" s="1" customFormat="1" ht="18.3" customHeight="1" x14ac:dyDescent="0.15">
      <c r="B2" s="43"/>
      <c r="C2" s="49" t="s">
        <v>959</v>
      </c>
      <c r="D2" s="49"/>
      <c r="E2" s="49"/>
      <c r="F2" s="49"/>
    </row>
    <row r="3" spans="2:6" s="1" customFormat="1" ht="6" customHeight="1" x14ac:dyDescent="0.15">
      <c r="B3" s="43"/>
    </row>
    <row r="4" spans="2:6" s="1" customFormat="1" ht="3.45" customHeight="1" x14ac:dyDescent="0.15"/>
    <row r="5" spans="2:6" s="1" customFormat="1" ht="26.4" customHeight="1" x14ac:dyDescent="0.15">
      <c r="B5" s="45" t="s">
        <v>1016</v>
      </c>
      <c r="C5" s="45"/>
      <c r="D5" s="45"/>
      <c r="E5" s="45"/>
      <c r="F5" s="45"/>
    </row>
    <row r="6" spans="2:6" s="1" customFormat="1" ht="7.65" customHeight="1" x14ac:dyDescent="0.15"/>
    <row r="7" spans="2:6" s="1" customFormat="1" ht="15.3" customHeight="1" x14ac:dyDescent="0.15">
      <c r="B7" s="54" t="s">
        <v>1017</v>
      </c>
      <c r="C7" s="54"/>
      <c r="D7" s="54"/>
      <c r="E7" s="54"/>
      <c r="F7" s="54"/>
    </row>
    <row r="8" spans="2:6" s="1" customFormat="1" ht="10.199999999999999" customHeight="1" x14ac:dyDescent="0.15"/>
    <row r="9" spans="2:6" s="1" customFormat="1" ht="12.75" customHeight="1" x14ac:dyDescent="0.15">
      <c r="B9" s="5" t="s">
        <v>1002</v>
      </c>
      <c r="C9" s="25" t="s">
        <v>1003</v>
      </c>
      <c r="D9" s="25" t="s">
        <v>1004</v>
      </c>
      <c r="E9" s="25" t="s">
        <v>1005</v>
      </c>
    </row>
    <row r="10" spans="2:6" s="1" customFormat="1" ht="11.85" customHeight="1" x14ac:dyDescent="0.15">
      <c r="B10" s="7" t="s">
        <v>1006</v>
      </c>
      <c r="C10" s="26" t="s">
        <v>1007</v>
      </c>
      <c r="D10" s="26" t="s">
        <v>1008</v>
      </c>
      <c r="E10" s="26" t="s">
        <v>1009</v>
      </c>
    </row>
    <row r="11" spans="2:6" s="1" customFormat="1" ht="11.85" customHeight="1" x14ac:dyDescent="0.15">
      <c r="B11" s="7" t="s">
        <v>1010</v>
      </c>
      <c r="C11" s="26" t="s">
        <v>1011</v>
      </c>
      <c r="D11" s="26" t="s">
        <v>1008</v>
      </c>
      <c r="E11" s="26" t="s">
        <v>1012</v>
      </c>
    </row>
    <row r="12" spans="2:6" s="1" customFormat="1" ht="11.85" customHeight="1" x14ac:dyDescent="0.15">
      <c r="B12" s="7" t="s">
        <v>1013</v>
      </c>
      <c r="C12" s="26" t="s">
        <v>1014</v>
      </c>
      <c r="D12" s="26" t="s">
        <v>1008</v>
      </c>
      <c r="E12" s="26" t="s">
        <v>1015</v>
      </c>
    </row>
    <row r="13" spans="2:6" s="1" customFormat="1" ht="22.95" customHeight="1" x14ac:dyDescent="0.15"/>
    <row r="14" spans="2:6" s="1" customFormat="1" ht="15.3" customHeight="1" x14ac:dyDescent="0.15">
      <c r="B14" s="54" t="s">
        <v>1018</v>
      </c>
      <c r="C14" s="54"/>
      <c r="D14" s="54"/>
      <c r="E14" s="54"/>
      <c r="F14" s="54"/>
    </row>
    <row r="15" spans="2:6" s="1" customFormat="1" ht="12.75" customHeight="1" x14ac:dyDescent="0.15"/>
    <row r="16" spans="2:6" s="1" customFormat="1" ht="12.75" customHeight="1" x14ac:dyDescent="0.15">
      <c r="B16" s="5" t="s">
        <v>1002</v>
      </c>
      <c r="C16" s="25" t="s">
        <v>1003</v>
      </c>
      <c r="D16" s="25" t="s">
        <v>1004</v>
      </c>
    </row>
    <row r="17" spans="2:4" s="1" customFormat="1" ht="11.85" customHeight="1" x14ac:dyDescent="0.15">
      <c r="B17" s="7"/>
      <c r="C17" s="26"/>
      <c r="D17" s="26"/>
    </row>
    <row r="18" spans="2:4" s="1"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election activeCell="G21" sqref="G21"/>
    </sheetView>
  </sheetViews>
  <sheetFormatPr defaultRowHeight="13.2"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8" x14ac:dyDescent="0.15">
      <c r="B1" s="43"/>
    </row>
    <row r="2" spans="2:4" s="1" customFormat="1" ht="17.399999999999999" x14ac:dyDescent="0.15">
      <c r="B2" s="43"/>
      <c r="C2" s="8" t="s">
        <v>959</v>
      </c>
    </row>
    <row r="3" spans="2:4" s="1" customFormat="1" ht="7.8" x14ac:dyDescent="0.15">
      <c r="B3" s="43"/>
      <c r="C3" s="55"/>
    </row>
    <row r="4" spans="2:4" s="1" customFormat="1" ht="7.8" x14ac:dyDescent="0.15">
      <c r="C4" s="55"/>
    </row>
    <row r="5" spans="2:4" s="1" customFormat="1" ht="15.6" x14ac:dyDescent="0.15">
      <c r="B5" s="45" t="s">
        <v>1074</v>
      </c>
      <c r="C5" s="45"/>
    </row>
    <row r="6" spans="2:4" s="1" customFormat="1" x14ac:dyDescent="0.15">
      <c r="B6" s="7" t="s">
        <v>1075</v>
      </c>
    </row>
    <row r="7" spans="2:4" s="1" customFormat="1" ht="7.8" x14ac:dyDescent="0.15"/>
    <row r="8" spans="2:4" s="1" customFormat="1" ht="15.6" x14ac:dyDescent="0.15">
      <c r="B8" s="39" t="s">
        <v>1076</v>
      </c>
      <c r="C8" s="39"/>
    </row>
    <row r="9" spans="2:4" s="1" customFormat="1" ht="7.8" x14ac:dyDescent="0.15"/>
    <row r="10" spans="2:4" s="1" customFormat="1" x14ac:dyDescent="0.25">
      <c r="B10" s="27" t="s">
        <v>1019</v>
      </c>
      <c r="C10" s="28">
        <v>11500000000</v>
      </c>
      <c r="D10" s="29" t="s">
        <v>1020</v>
      </c>
    </row>
    <row r="11" spans="2:4" s="1" customFormat="1" x14ac:dyDescent="0.25">
      <c r="B11" s="27" t="s">
        <v>1021</v>
      </c>
      <c r="C11" s="28">
        <v>15138847581.8197</v>
      </c>
      <c r="D11" s="29" t="s">
        <v>1022</v>
      </c>
    </row>
    <row r="12" spans="2:4" s="1" customFormat="1" x14ac:dyDescent="0.25">
      <c r="B12" s="27" t="s">
        <v>1023</v>
      </c>
      <c r="C12" s="28">
        <v>91500000</v>
      </c>
      <c r="D12" s="29" t="s">
        <v>1024</v>
      </c>
    </row>
    <row r="13" spans="2:4" s="1" customFormat="1" x14ac:dyDescent="0.25">
      <c r="B13" s="27" t="s">
        <v>1025</v>
      </c>
      <c r="C13" s="28">
        <v>624159911.71000004</v>
      </c>
      <c r="D13" s="29" t="s">
        <v>1026</v>
      </c>
    </row>
    <row r="14" spans="2:4" s="1" customFormat="1" x14ac:dyDescent="0.25">
      <c r="B14" s="27" t="s">
        <v>1027</v>
      </c>
      <c r="C14" s="30">
        <v>0.378652825524324</v>
      </c>
      <c r="D14" s="31"/>
    </row>
    <row r="15" spans="2:4" s="1" customFormat="1" ht="7.8" x14ac:dyDescent="0.15"/>
    <row r="16" spans="2:4" s="1" customFormat="1" ht="15.6" x14ac:dyDescent="0.15">
      <c r="B16" s="39" t="s">
        <v>1077</v>
      </c>
      <c r="C16" s="39"/>
    </row>
    <row r="17" spans="2:4" s="1" customFormat="1" ht="7.8" x14ac:dyDescent="0.15"/>
    <row r="18" spans="2:4" s="1" customFormat="1" x14ac:dyDescent="0.25">
      <c r="B18" s="27" t="s">
        <v>1028</v>
      </c>
      <c r="C18" s="28">
        <v>12200776426.869101</v>
      </c>
      <c r="D18" s="29" t="s">
        <v>1029</v>
      </c>
    </row>
    <row r="19" spans="2:4" s="1" customFormat="1" x14ac:dyDescent="0.25">
      <c r="B19" s="27" t="s">
        <v>1030</v>
      </c>
      <c r="C19" s="30">
        <v>1.0609370805973199</v>
      </c>
      <c r="D19" s="32" t="s">
        <v>1031</v>
      </c>
    </row>
    <row r="20" spans="2:4" s="1" customFormat="1" x14ac:dyDescent="0.25">
      <c r="B20" s="2" t="s">
        <v>1032</v>
      </c>
      <c r="C20" s="33" t="s">
        <v>1033</v>
      </c>
      <c r="D20" s="34" t="s">
        <v>1034</v>
      </c>
    </row>
    <row r="21" spans="2:4" s="1" customFormat="1" ht="7.8" x14ac:dyDescent="0.15"/>
    <row r="22" spans="2:4" s="1" customFormat="1" ht="15.6" x14ac:dyDescent="0.15">
      <c r="B22" s="39" t="s">
        <v>1078</v>
      </c>
      <c r="C22" s="39"/>
    </row>
    <row r="23" spans="2:4" s="1" customFormat="1" ht="7.8" x14ac:dyDescent="0.15"/>
    <row r="24" spans="2:4" s="1" customFormat="1" x14ac:dyDescent="0.25">
      <c r="B24" s="27" t="s">
        <v>1035</v>
      </c>
      <c r="C24" s="28">
        <v>92006666.430000007</v>
      </c>
      <c r="D24" s="29" t="s">
        <v>1036</v>
      </c>
    </row>
    <row r="25" spans="2:4" s="1" customFormat="1" x14ac:dyDescent="0.25">
      <c r="B25" s="27" t="s">
        <v>1037</v>
      </c>
      <c r="C25" s="28">
        <v>624159911.71000004</v>
      </c>
      <c r="D25" s="29" t="s">
        <v>1038</v>
      </c>
    </row>
    <row r="26" spans="2:4" s="1" customFormat="1" x14ac:dyDescent="0.25">
      <c r="B26" s="27" t="s">
        <v>1039</v>
      </c>
      <c r="C26" s="35">
        <v>0</v>
      </c>
      <c r="D26" s="29" t="s">
        <v>1040</v>
      </c>
    </row>
    <row r="27" spans="2:4" s="1" customFormat="1" x14ac:dyDescent="0.25">
      <c r="B27" s="27" t="s">
        <v>1028</v>
      </c>
      <c r="C27" s="28">
        <v>12200776426.869101</v>
      </c>
      <c r="D27" s="29"/>
    </row>
    <row r="28" spans="2:4" s="1" customFormat="1" x14ac:dyDescent="0.25">
      <c r="B28" s="27" t="s">
        <v>1041</v>
      </c>
      <c r="C28" s="30">
        <v>1.12321243521819</v>
      </c>
      <c r="D28" s="32" t="s">
        <v>1031</v>
      </c>
    </row>
    <row r="29" spans="2:4" s="1" customFormat="1" ht="26.4" x14ac:dyDescent="0.25">
      <c r="B29" s="2" t="s">
        <v>1042</v>
      </c>
      <c r="C29" s="33" t="s">
        <v>1033</v>
      </c>
      <c r="D29" s="34" t="s">
        <v>1043</v>
      </c>
    </row>
    <row r="30" spans="2:4" s="1" customFormat="1" ht="7.8" x14ac:dyDescent="0.15"/>
    <row r="31" spans="2:4" s="1" customFormat="1" ht="15.6" x14ac:dyDescent="0.15">
      <c r="B31" s="39" t="s">
        <v>1079</v>
      </c>
      <c r="C31" s="39"/>
    </row>
    <row r="32" spans="2:4" s="1" customFormat="1" ht="7.8" x14ac:dyDescent="0.15"/>
    <row r="33" spans="2:4" s="1" customFormat="1" x14ac:dyDescent="0.25">
      <c r="B33" s="27" t="s">
        <v>1044</v>
      </c>
      <c r="C33" s="28">
        <v>2158616760.9899998</v>
      </c>
      <c r="D33" s="29" t="s">
        <v>1045</v>
      </c>
    </row>
    <row r="34" spans="2:4" s="1" customFormat="1" x14ac:dyDescent="0.25">
      <c r="B34" s="27" t="s">
        <v>1046</v>
      </c>
      <c r="C34" s="28">
        <v>2158616760.9899998</v>
      </c>
      <c r="D34" s="29"/>
    </row>
    <row r="35" spans="2:4" s="1" customFormat="1" x14ac:dyDescent="0.25">
      <c r="B35" s="27" t="s">
        <v>1047</v>
      </c>
      <c r="C35" s="28">
        <v>0</v>
      </c>
      <c r="D35" s="29"/>
    </row>
    <row r="36" spans="2:4" s="1" customFormat="1" x14ac:dyDescent="0.25">
      <c r="B36" s="27" t="s">
        <v>1048</v>
      </c>
      <c r="C36" s="36" t="s">
        <v>94</v>
      </c>
      <c r="D36" s="29"/>
    </row>
    <row r="37" spans="2:4" s="1" customFormat="1" x14ac:dyDescent="0.25">
      <c r="B37" s="27" t="s">
        <v>1049</v>
      </c>
      <c r="C37" s="36" t="s">
        <v>94</v>
      </c>
      <c r="D37" s="31"/>
    </row>
    <row r="38" spans="2:4" s="1" customFormat="1" x14ac:dyDescent="0.25">
      <c r="B38" s="27" t="s">
        <v>1050</v>
      </c>
      <c r="C38" s="28">
        <v>12916943005.0091</v>
      </c>
      <c r="D38" s="29" t="s">
        <v>1051</v>
      </c>
    </row>
    <row r="39" spans="2:4" s="1" customFormat="1" x14ac:dyDescent="0.25">
      <c r="B39" s="27" t="s">
        <v>1028</v>
      </c>
      <c r="C39" s="28">
        <v>12200776426.869101</v>
      </c>
      <c r="D39" s="31"/>
    </row>
    <row r="40" spans="2:4" s="1" customFormat="1" x14ac:dyDescent="0.25">
      <c r="B40" s="27" t="s">
        <v>1052</v>
      </c>
      <c r="C40" s="28">
        <v>92006666.430000007</v>
      </c>
      <c r="D40" s="31"/>
    </row>
    <row r="41" spans="2:4" s="1" customFormat="1" x14ac:dyDescent="0.25">
      <c r="B41" s="27" t="s">
        <v>1053</v>
      </c>
      <c r="C41" s="28">
        <v>624159911.71000004</v>
      </c>
      <c r="D41" s="31"/>
    </row>
    <row r="42" spans="2:4" s="1" customFormat="1" x14ac:dyDescent="0.25">
      <c r="B42" s="27" t="s">
        <v>1049</v>
      </c>
      <c r="C42" s="36" t="s">
        <v>94</v>
      </c>
      <c r="D42" s="31"/>
    </row>
    <row r="43" spans="2:4" s="1" customFormat="1" x14ac:dyDescent="0.25">
      <c r="B43" s="27" t="s">
        <v>1054</v>
      </c>
      <c r="C43" s="28">
        <v>145100000</v>
      </c>
      <c r="D43" s="29" t="s">
        <v>1055</v>
      </c>
    </row>
    <row r="44" spans="2:4" s="1" customFormat="1" x14ac:dyDescent="0.25">
      <c r="B44" s="27" t="s">
        <v>1056</v>
      </c>
      <c r="C44" s="28">
        <v>62043431.025106803</v>
      </c>
      <c r="D44" s="29" t="s">
        <v>1057</v>
      </c>
    </row>
    <row r="45" spans="2:4" s="1" customFormat="1" x14ac:dyDescent="0.25">
      <c r="B45" s="27" t="s">
        <v>1058</v>
      </c>
      <c r="C45" s="28">
        <v>11500000000</v>
      </c>
      <c r="D45" s="29" t="s">
        <v>1059</v>
      </c>
    </row>
    <row r="46" spans="2:4" s="1" customFormat="1" x14ac:dyDescent="0.25">
      <c r="B46" s="27" t="s">
        <v>1060</v>
      </c>
      <c r="C46" s="28">
        <v>3368416334.97402</v>
      </c>
      <c r="D46" s="31"/>
    </row>
    <row r="47" spans="2:4" s="1" customFormat="1" x14ac:dyDescent="0.25">
      <c r="B47" s="2" t="s">
        <v>1061</v>
      </c>
      <c r="C47" s="33" t="s">
        <v>1033</v>
      </c>
      <c r="D47" s="31"/>
    </row>
    <row r="48" spans="2:4" s="1" customFormat="1" ht="7.8" x14ac:dyDescent="0.15"/>
    <row r="49" spans="2:4" s="1" customFormat="1" ht="15.6" x14ac:dyDescent="0.15">
      <c r="B49" s="39" t="s">
        <v>1080</v>
      </c>
      <c r="C49" s="39"/>
    </row>
    <row r="50" spans="2:4" s="1" customFormat="1" ht="7.8" x14ac:dyDescent="0.15"/>
    <row r="51" spans="2:4" s="1" customFormat="1" x14ac:dyDescent="0.25">
      <c r="B51" s="27" t="s">
        <v>1062</v>
      </c>
      <c r="C51" s="28">
        <v>1463510473.28001</v>
      </c>
      <c r="D51" s="29" t="s">
        <v>1063</v>
      </c>
    </row>
    <row r="52" spans="2:4" s="1" customFormat="1" x14ac:dyDescent="0.25">
      <c r="B52" s="27" t="s">
        <v>1064</v>
      </c>
      <c r="C52" s="28">
        <v>-9798596.65363691</v>
      </c>
      <c r="D52" s="29" t="s">
        <v>1065</v>
      </c>
    </row>
    <row r="53" spans="2:4" s="1" customFormat="1" x14ac:dyDescent="0.25">
      <c r="B53" s="27" t="s">
        <v>1066</v>
      </c>
      <c r="C53" s="28">
        <v>1453711876.62638</v>
      </c>
      <c r="D53" s="29"/>
    </row>
    <row r="54" spans="2:4" s="1" customFormat="1" x14ac:dyDescent="0.25">
      <c r="B54" s="2" t="s">
        <v>1067</v>
      </c>
      <c r="C54" s="33" t="s">
        <v>1033</v>
      </c>
      <c r="D54" s="29"/>
    </row>
    <row r="55" spans="2:4" s="1" customFormat="1" x14ac:dyDescent="0.25">
      <c r="B55" s="27" t="s">
        <v>1068</v>
      </c>
      <c r="C55" s="28">
        <v>84763530</v>
      </c>
      <c r="D55" s="29" t="s">
        <v>1069</v>
      </c>
    </row>
    <row r="56" spans="2:4" s="1" customFormat="1" x14ac:dyDescent="0.25">
      <c r="B56" s="27" t="s">
        <v>1070</v>
      </c>
      <c r="C56" s="28">
        <v>2000000</v>
      </c>
      <c r="D56" s="29" t="s">
        <v>1071</v>
      </c>
    </row>
    <row r="57" spans="2:4" s="1" customFormat="1" x14ac:dyDescent="0.25">
      <c r="B57" s="27" t="s">
        <v>1072</v>
      </c>
      <c r="C57" s="28">
        <v>82763530</v>
      </c>
      <c r="D57" s="29" t="s">
        <v>1073</v>
      </c>
    </row>
    <row r="58" spans="2:4" s="1" customFormat="1" ht="7.8"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cp:lastPrinted>2024-04-04T14:11:57Z</cp:lastPrinted>
  <dcterms:created xsi:type="dcterms:W3CDTF">2024-04-04T11:48:20Z</dcterms:created>
  <dcterms:modified xsi:type="dcterms:W3CDTF">2024-04-04T14:23:46Z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2024-04-04T13:58:40Z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b08fe9f6-adef-4d12-a982-31132ed9603b</vt:lpwstr>
  </property>
  <property fmtid="{D5CDD505-2E9C-101B-9397-08002B2CF9AE}" pid="8" name="MSIP_Label_8ffbc0b8-e97b-47d1-beac-cb0955d66f3b_ContentBits">
    <vt:lpwstr>2</vt:lpwstr>
  </property>
</Properties>
</file>