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01\"/>
    </mc:Choice>
  </mc:AlternateContent>
  <xr:revisionPtr revIDLastSave="0" documentId="13_ncr:1_{60169874-F871-483D-8649-06E9B427EF8E}" xr6:coauthVersionLast="47" xr6:coauthVersionMax="47" xr10:uidLastSave="{00000000-0000-0000-0000-000000000000}"/>
  <bookViews>
    <workbookView xWindow="28680" yWindow="-120" windowWidth="29040" windowHeight="15840" tabRatio="775" xr2:uid="{04485640-A69B-48D5-823A-2D57B376DB70}"/>
  </bookViews>
  <sheets>
    <sheet name="Disclaimer" sheetId="4" r:id="rId1"/>
    <sheet name="Introduction" sheetId="11" r:id="rId2"/>
    <sheet name="A. HTT General" sheetId="7" r:id="rId3"/>
    <sheet name="B1. HTT Mortgage Assets" sheetId="8" r:id="rId4"/>
    <sheet name="C. HTT Harmonised Glossary" sheetId="9" r:id="rId5"/>
    <sheet name="D1. Front Page" sheetId="12" r:id="rId6"/>
    <sheet name="D2. Covered Bond Series" sheetId="13" r:id="rId7"/>
    <sheet name="D3. Ratings" sheetId="14" r:id="rId8"/>
    <sheet name="D4. Tests Royal Decree" sheetId="15" r:id="rId9"/>
    <sheet name="D5. Cover Pool Summary" sheetId="16" r:id="rId10"/>
    <sheet name="D6. Stratification Tables" sheetId="17" r:id="rId11"/>
    <sheet name="D7. Stratification Graphs" sheetId="18" r:id="rId12"/>
    <sheet name="D8. Performance" sheetId="19" r:id="rId13"/>
    <sheet name="D9. Amortisation" sheetId="20" r:id="rId14"/>
    <sheet name="D10. Amortisation Graph " sheetId="21" r:id="rId15"/>
    <sheet name="E. Optional ECB-ECAIs data" sheetId="1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2" i="7" l="1"/>
  <c r="C295" i="7"/>
  <c r="C291" i="7"/>
  <c r="C307" i="7"/>
  <c r="C293" i="7"/>
  <c r="F10" i="11" l="1"/>
  <c r="F9" i="11"/>
  <c r="F76" i="8"/>
  <c r="C76" i="8"/>
  <c r="F29" i="8"/>
  <c r="F28" i="8"/>
  <c r="D167" i="7"/>
  <c r="G165" i="7" s="1"/>
  <c r="G226" i="7"/>
  <c r="G393" i="8"/>
  <c r="G392" i="8"/>
  <c r="G391" i="8"/>
  <c r="G390" i="8"/>
  <c r="G389" i="8"/>
  <c r="G388" i="8"/>
  <c r="G387" i="8"/>
  <c r="G386" i="8"/>
  <c r="G385" i="8"/>
  <c r="G384" i="8"/>
  <c r="G383" i="8"/>
  <c r="D383" i="8"/>
  <c r="C383" i="8"/>
  <c r="G382" i="8"/>
  <c r="G381" i="8"/>
  <c r="G380" i="8"/>
  <c r="G379" i="8"/>
  <c r="G378" i="8"/>
  <c r="G377" i="8"/>
  <c r="G376" i="8"/>
  <c r="G375" i="8"/>
  <c r="D372" i="8"/>
  <c r="G370" i="8" s="1"/>
  <c r="C372" i="8"/>
  <c r="F370" i="8" s="1"/>
  <c r="D365" i="8"/>
  <c r="G364" i="8" s="1"/>
  <c r="C365" i="8"/>
  <c r="F358" i="8" s="1"/>
  <c r="G363" i="8"/>
  <c r="F362" i="8"/>
  <c r="F360" i="8"/>
  <c r="G358" i="8"/>
  <c r="D346" i="8"/>
  <c r="G342" i="8" s="1"/>
  <c r="C346" i="8"/>
  <c r="F342" i="8" s="1"/>
  <c r="G344" i="8"/>
  <c r="G341" i="8"/>
  <c r="G340" i="8"/>
  <c r="G339" i="8"/>
  <c r="G336" i="8"/>
  <c r="G334" i="8"/>
  <c r="G333" i="8"/>
  <c r="D328" i="8"/>
  <c r="G323" i="8" s="1"/>
  <c r="C328" i="8"/>
  <c r="F326" i="8" s="1"/>
  <c r="G314" i="8"/>
  <c r="D305" i="8"/>
  <c r="G299" i="8" s="1"/>
  <c r="C305" i="8"/>
  <c r="F302" i="8" s="1"/>
  <c r="D249" i="8"/>
  <c r="G254" i="8" s="1"/>
  <c r="D76" i="8"/>
  <c r="F72" i="8"/>
  <c r="D72" i="8"/>
  <c r="D44" i="8"/>
  <c r="C304" i="7"/>
  <c r="C303" i="7"/>
  <c r="C298" i="7"/>
  <c r="C297" i="7"/>
  <c r="C296" i="7"/>
  <c r="C292" i="7"/>
  <c r="C289" i="7"/>
  <c r="C288" i="7"/>
  <c r="F226" i="7" l="1"/>
  <c r="C47" i="7"/>
  <c r="D45" i="7"/>
  <c r="C227" i="8"/>
  <c r="F231" i="8" s="1"/>
  <c r="F44" i="8"/>
  <c r="C220" i="7"/>
  <c r="C44" i="8"/>
  <c r="C167" i="7"/>
  <c r="F165" i="7" s="1"/>
  <c r="C100" i="7"/>
  <c r="F94" i="7" s="1"/>
  <c r="C77" i="7"/>
  <c r="F81" i="7" s="1"/>
  <c r="D100" i="7"/>
  <c r="G98" i="7" s="1"/>
  <c r="G296" i="8"/>
  <c r="G301" i="8"/>
  <c r="G288" i="8"/>
  <c r="G290" i="8"/>
  <c r="G291" i="8"/>
  <c r="G310" i="8"/>
  <c r="G322" i="8"/>
  <c r="G324" i="8"/>
  <c r="D214" i="8"/>
  <c r="G213" i="8" s="1"/>
  <c r="D227" i="8"/>
  <c r="G232" i="8" s="1"/>
  <c r="G293" i="8"/>
  <c r="G312" i="8"/>
  <c r="F334" i="8"/>
  <c r="F363" i="8"/>
  <c r="G241" i="8"/>
  <c r="G298" i="8"/>
  <c r="G316" i="8"/>
  <c r="F359" i="8"/>
  <c r="F364" i="8"/>
  <c r="G245" i="8"/>
  <c r="G359" i="8"/>
  <c r="F365" i="8"/>
  <c r="C72" i="8"/>
  <c r="F361" i="8"/>
  <c r="C214" i="8"/>
  <c r="F213" i="8" s="1"/>
  <c r="G361" i="8"/>
  <c r="C249" i="8"/>
  <c r="F245" i="8" s="1"/>
  <c r="F368" i="8"/>
  <c r="F369" i="8"/>
  <c r="G368" i="8"/>
  <c r="G362" i="8"/>
  <c r="G335" i="8"/>
  <c r="G343" i="8"/>
  <c r="G337" i="8"/>
  <c r="G345" i="8"/>
  <c r="G338" i="8"/>
  <c r="G346" i="8" s="1"/>
  <c r="G313" i="8"/>
  <c r="G326" i="8"/>
  <c r="G318" i="8"/>
  <c r="G320" i="8"/>
  <c r="G321" i="8"/>
  <c r="G317" i="8"/>
  <c r="G325" i="8"/>
  <c r="G311" i="8"/>
  <c r="G319" i="8"/>
  <c r="G327" i="8"/>
  <c r="G315" i="8"/>
  <c r="F311" i="8"/>
  <c r="F315" i="8"/>
  <c r="F319" i="8"/>
  <c r="F323" i="8"/>
  <c r="F316" i="8"/>
  <c r="F312" i="8"/>
  <c r="F324" i="8"/>
  <c r="F313" i="8"/>
  <c r="F317" i="8"/>
  <c r="F321" i="8"/>
  <c r="F325" i="8"/>
  <c r="F320" i="8"/>
  <c r="F310" i="8"/>
  <c r="F314" i="8"/>
  <c r="F318" i="8"/>
  <c r="F322" i="8"/>
  <c r="G292" i="8"/>
  <c r="G300" i="8"/>
  <c r="G294" i="8"/>
  <c r="G302" i="8"/>
  <c r="G287" i="8"/>
  <c r="G295" i="8"/>
  <c r="G289" i="8"/>
  <c r="G297" i="8"/>
  <c r="F288" i="8"/>
  <c r="F292" i="8"/>
  <c r="F296" i="8"/>
  <c r="F300" i="8"/>
  <c r="F289" i="8"/>
  <c r="F293" i="8"/>
  <c r="F297" i="8"/>
  <c r="F301" i="8"/>
  <c r="F290" i="8"/>
  <c r="F294" i="8"/>
  <c r="F298" i="8"/>
  <c r="F287" i="8"/>
  <c r="F291" i="8"/>
  <c r="F295" i="8"/>
  <c r="F299" i="8"/>
  <c r="F303" i="8"/>
  <c r="G303" i="8"/>
  <c r="F232" i="8"/>
  <c r="C15" i="8"/>
  <c r="F22" i="8" s="1"/>
  <c r="D156" i="7"/>
  <c r="G151" i="7" s="1"/>
  <c r="D130" i="7"/>
  <c r="G119" i="7" s="1"/>
  <c r="D77" i="7"/>
  <c r="G87" i="7" s="1"/>
  <c r="G221" i="7"/>
  <c r="G223" i="7"/>
  <c r="C208" i="7"/>
  <c r="F211" i="7" s="1"/>
  <c r="G227" i="7"/>
  <c r="C179" i="7"/>
  <c r="F182" i="7" s="1"/>
  <c r="C156" i="7"/>
  <c r="C130" i="7"/>
  <c r="F112" i="7" s="1"/>
  <c r="C58" i="7"/>
  <c r="G222" i="7"/>
  <c r="G217" i="7"/>
  <c r="G224" i="7"/>
  <c r="G218" i="7"/>
  <c r="G225" i="7"/>
  <c r="G219" i="7"/>
  <c r="F223" i="7"/>
  <c r="F219" i="7"/>
  <c r="F221" i="7"/>
  <c r="F225" i="7"/>
  <c r="F218" i="7"/>
  <c r="F222" i="7"/>
  <c r="F227" i="7"/>
  <c r="F224" i="7"/>
  <c r="F217" i="7"/>
  <c r="F222" i="8"/>
  <c r="F229" i="8"/>
  <c r="F336" i="8"/>
  <c r="F340" i="8"/>
  <c r="F344" i="8"/>
  <c r="F371" i="8"/>
  <c r="F338" i="8"/>
  <c r="G244" i="8"/>
  <c r="G248" i="8"/>
  <c r="G251" i="8"/>
  <c r="G255" i="8"/>
  <c r="G371" i="8"/>
  <c r="F230" i="8"/>
  <c r="F333" i="8"/>
  <c r="F337" i="8"/>
  <c r="F341" i="8"/>
  <c r="F345" i="8"/>
  <c r="G252" i="8"/>
  <c r="G242" i="8"/>
  <c r="G246" i="8"/>
  <c r="G253" i="8"/>
  <c r="G360" i="8"/>
  <c r="G369" i="8"/>
  <c r="G372" i="8" s="1"/>
  <c r="F228" i="8"/>
  <c r="F335" i="8"/>
  <c r="F339" i="8"/>
  <c r="F343" i="8"/>
  <c r="G243" i="8"/>
  <c r="G247" i="8"/>
  <c r="G250" i="8"/>
  <c r="G166" i="7"/>
  <c r="F186" i="7"/>
  <c r="G99" i="7"/>
  <c r="G164" i="7"/>
  <c r="F226" i="8" l="1"/>
  <c r="F197" i="8"/>
  <c r="F98" i="7"/>
  <c r="G80" i="7"/>
  <c r="F174" i="7"/>
  <c r="F178" i="7"/>
  <c r="F80" i="7"/>
  <c r="F187" i="7"/>
  <c r="F191" i="8"/>
  <c r="F184" i="7"/>
  <c r="F180" i="7"/>
  <c r="F183" i="7"/>
  <c r="F96" i="7"/>
  <c r="F196" i="8"/>
  <c r="F185" i="7"/>
  <c r="F181" i="7"/>
  <c r="F175" i="7"/>
  <c r="F166" i="7"/>
  <c r="F71" i="7"/>
  <c r="F99" i="7"/>
  <c r="F255" i="8"/>
  <c r="F243" i="8"/>
  <c r="F203" i="7"/>
  <c r="F176" i="7"/>
  <c r="F75" i="7"/>
  <c r="F86" i="7"/>
  <c r="F250" i="8"/>
  <c r="F247" i="8"/>
  <c r="F251" i="8"/>
  <c r="F104" i="7"/>
  <c r="F93" i="7"/>
  <c r="F102" i="7"/>
  <c r="F103" i="7"/>
  <c r="F97" i="7"/>
  <c r="F244" i="8"/>
  <c r="F101" i="7"/>
  <c r="F248" i="8"/>
  <c r="F177" i="7"/>
  <c r="F252" i="8"/>
  <c r="F200" i="8"/>
  <c r="F199" i="8"/>
  <c r="F204" i="8"/>
  <c r="G191" i="8"/>
  <c r="F95" i="7"/>
  <c r="F209" i="8"/>
  <c r="F203" i="8"/>
  <c r="F208" i="8"/>
  <c r="F195" i="8"/>
  <c r="F205" i="8"/>
  <c r="F225" i="8"/>
  <c r="F221" i="8"/>
  <c r="F210" i="8"/>
  <c r="F207" i="8"/>
  <c r="G212" i="8"/>
  <c r="F224" i="8"/>
  <c r="F201" i="8"/>
  <c r="F211" i="8"/>
  <c r="F198" i="8"/>
  <c r="F194" i="8"/>
  <c r="F219" i="8"/>
  <c r="F202" i="8"/>
  <c r="F223" i="8"/>
  <c r="F233" i="8"/>
  <c r="F105" i="7"/>
  <c r="F193" i="8"/>
  <c r="F206" i="8"/>
  <c r="F192" i="8"/>
  <c r="G193" i="8"/>
  <c r="F164" i="7"/>
  <c r="F241" i="8"/>
  <c r="G197" i="8"/>
  <c r="F190" i="8"/>
  <c r="F212" i="8"/>
  <c r="G95" i="7"/>
  <c r="G153" i="7"/>
  <c r="G79" i="7"/>
  <c r="G138" i="7"/>
  <c r="F70" i="7"/>
  <c r="G96" i="7"/>
  <c r="G145" i="7"/>
  <c r="F209" i="7"/>
  <c r="G133" i="7"/>
  <c r="G94" i="7"/>
  <c r="F199" i="7"/>
  <c r="G141" i="7"/>
  <c r="G104" i="7"/>
  <c r="G105" i="7"/>
  <c r="F246" i="8"/>
  <c r="G97" i="7"/>
  <c r="G101" i="7"/>
  <c r="F254" i="8"/>
  <c r="F210" i="7"/>
  <c r="G159" i="7"/>
  <c r="F213" i="7"/>
  <c r="G93" i="7"/>
  <c r="F74" i="7"/>
  <c r="G103" i="7"/>
  <c r="F220" i="8"/>
  <c r="G102" i="7"/>
  <c r="F73" i="7"/>
  <c r="G135" i="7"/>
  <c r="F195" i="7"/>
  <c r="F202" i="7"/>
  <c r="F201" i="7"/>
  <c r="F205" i="7"/>
  <c r="F194" i="7"/>
  <c r="F193" i="7"/>
  <c r="F197" i="7"/>
  <c r="F214" i="7"/>
  <c r="F212" i="7"/>
  <c r="F206" i="7"/>
  <c r="F204" i="7"/>
  <c r="F198" i="7"/>
  <c r="F196" i="7"/>
  <c r="F200" i="7"/>
  <c r="F215" i="7"/>
  <c r="G154" i="7"/>
  <c r="F87" i="7"/>
  <c r="G143" i="7"/>
  <c r="G146" i="7"/>
  <c r="F79" i="7"/>
  <c r="F82" i="7"/>
  <c r="G144" i="7"/>
  <c r="G202" i="8"/>
  <c r="G162" i="7"/>
  <c r="F78" i="7"/>
  <c r="G129" i="7"/>
  <c r="G147" i="7"/>
  <c r="G192" i="8"/>
  <c r="G114" i="7"/>
  <c r="G139" i="7"/>
  <c r="G206" i="8"/>
  <c r="F72" i="7"/>
  <c r="G126" i="7"/>
  <c r="G160" i="7"/>
  <c r="G161" i="7"/>
  <c r="F76" i="7"/>
  <c r="G207" i="8"/>
  <c r="G150" i="7"/>
  <c r="G152" i="7"/>
  <c r="G149" i="7"/>
  <c r="G142" i="7"/>
  <c r="G158" i="7"/>
  <c r="G155" i="7"/>
  <c r="G140" i="7"/>
  <c r="G157" i="7"/>
  <c r="G148" i="7"/>
  <c r="G116" i="7"/>
  <c r="G124" i="7"/>
  <c r="G194" i="8"/>
  <c r="G198" i="8"/>
  <c r="G195" i="8"/>
  <c r="G210" i="8"/>
  <c r="G190" i="8"/>
  <c r="G203" i="8"/>
  <c r="G196" i="8"/>
  <c r="G211" i="8"/>
  <c r="G201" i="8"/>
  <c r="G199" i="8"/>
  <c r="G204" i="8"/>
  <c r="G208" i="8"/>
  <c r="G205" i="8"/>
  <c r="G209" i="8"/>
  <c r="G200" i="8"/>
  <c r="G228" i="8"/>
  <c r="G230" i="8"/>
  <c r="G225" i="8"/>
  <c r="G231" i="8"/>
  <c r="G221" i="8"/>
  <c r="G224" i="8"/>
  <c r="G233" i="8"/>
  <c r="G223" i="8"/>
  <c r="G229" i="8"/>
  <c r="G226" i="8"/>
  <c r="G219" i="8"/>
  <c r="G220" i="8"/>
  <c r="G222" i="8"/>
  <c r="G249" i="8"/>
  <c r="F372" i="8"/>
  <c r="F305" i="8"/>
  <c r="F253" i="8"/>
  <c r="F242" i="8"/>
  <c r="G365" i="8"/>
  <c r="G328" i="8"/>
  <c r="F328" i="8"/>
  <c r="G305" i="8"/>
  <c r="F26" i="8"/>
  <c r="F12" i="8"/>
  <c r="F25" i="8"/>
  <c r="F20" i="8"/>
  <c r="F13" i="8"/>
  <c r="F16" i="8"/>
  <c r="F17" i="8"/>
  <c r="F23" i="8"/>
  <c r="F18" i="8"/>
  <c r="F21" i="8"/>
  <c r="F19" i="8"/>
  <c r="F24" i="8"/>
  <c r="F14" i="8"/>
  <c r="G127" i="7"/>
  <c r="G120" i="7"/>
  <c r="G117" i="7"/>
  <c r="G112" i="7"/>
  <c r="G128" i="7"/>
  <c r="G115" i="7"/>
  <c r="G125" i="7"/>
  <c r="G113" i="7"/>
  <c r="G123" i="7"/>
  <c r="G134" i="7"/>
  <c r="G121" i="7"/>
  <c r="G131" i="7"/>
  <c r="G118" i="7"/>
  <c r="G122" i="7"/>
  <c r="G132" i="7"/>
  <c r="G136" i="7"/>
  <c r="G78" i="7"/>
  <c r="G82" i="7"/>
  <c r="G86" i="7"/>
  <c r="G73" i="7"/>
  <c r="G76" i="7"/>
  <c r="G74" i="7"/>
  <c r="G75" i="7"/>
  <c r="G81" i="7"/>
  <c r="G71" i="7"/>
  <c r="G72" i="7"/>
  <c r="G70" i="7"/>
  <c r="F53" i="7"/>
  <c r="F58" i="7" s="1"/>
  <c r="F160" i="7"/>
  <c r="F138" i="7"/>
  <c r="F161" i="7"/>
  <c r="F162" i="7"/>
  <c r="F157" i="7"/>
  <c r="F158" i="7"/>
  <c r="F159" i="7"/>
  <c r="G220" i="7"/>
  <c r="F220" i="7"/>
  <c r="F346" i="8"/>
  <c r="G167" i="7"/>
  <c r="F179" i="7" l="1"/>
  <c r="F167" i="7"/>
  <c r="F100" i="7"/>
  <c r="F227" i="8"/>
  <c r="F77" i="7"/>
  <c r="F214" i="8"/>
  <c r="F249" i="8"/>
  <c r="F208" i="7"/>
  <c r="G100" i="7"/>
  <c r="G214" i="8"/>
  <c r="G227" i="8"/>
  <c r="G77" i="7"/>
  <c r="G156" i="7"/>
  <c r="G130" i="7"/>
  <c r="F15" i="8"/>
  <c r="F156" i="7"/>
  <c r="F1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<sst xmlns="http://schemas.openxmlformats.org/spreadsheetml/2006/main" count="2413" uniqueCount="1812">
  <si>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</si>
  <si>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</si>
  <si>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</si>
  <si>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</si>
  <si>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</si>
  <si>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</si>
  <si>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</si>
  <si>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</si>
  <si>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</si>
  <si>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</si>
  <si>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</si>
  <si>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</si>
  <si>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</si>
  <si>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</si>
  <si>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</si>
  <si>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</si>
  <si>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</si>
  <si>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</si>
  <si>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</si>
  <si>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</si>
  <si>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</si>
  <si>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</si>
  <si>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</si>
  <si>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</si>
  <si>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</si>
  <si>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</si>
  <si>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</si>
  <si>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</si>
  <si>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</si>
  <si>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</si>
  <si>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</si>
  <si>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</si>
  <si>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</si>
  <si>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</si>
  <si>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</si>
  <si>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</si>
  <si>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</si>
  <si>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</si>
  <si>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</si>
  <si>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</si>
  <si>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</si>
  <si>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</si>
  <si>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</si>
  <si>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</si>
  <si>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</si>
  <si>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</si>
  <si>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</si>
  <si>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</si>
  <si>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</si>
  <si>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</si>
  <si>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</si>
  <si>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</si>
  <si>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</si>
  <si>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</si>
  <si>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</si>
  <si>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</si>
  <si>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</si>
  <si>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</si>
  <si>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</si>
  <si>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</si>
  <si>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</si>
  <si>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</si>
  <si>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</si>
  <si>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</si>
  <si>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</si>
  <si>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</si>
  <si>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</si>
  <si>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</si>
  <si>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</si>
  <si>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</si>
  <si>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</si>
  <si>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</si>
  <si>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</si>
  <si>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</si>
  <si>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</si>
  <si>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</si>
  <si>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</si>
  <si>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</si>
  <si>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</si>
  <si>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</si>
  <si>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</si>
  <si>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</si>
  <si>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</si>
  <si>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</si>
  <si>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</si>
  <si>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</si>
  <si>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</si>
  <si>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</si>
  <si>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</si>
  <si>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</si>
  <si>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</si>
  <si>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</si>
  <si>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</si>
  <si>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</si>
  <si>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</si>
  <si>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</si>
  <si>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</si>
  <si>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</si>
  <si>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</si>
  <si>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</si>
  <si>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</si>
  <si>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</si>
  <si>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</si>
  <si>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</si>
  <si>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</si>
  <si>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</si>
  <si>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</si>
  <si>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</si>
  <si>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</si>
  <si>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</si>
  <si>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</si>
  <si>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</si>
  <si>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</si>
  <si>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</si>
  <si>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</si>
  <si>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</si>
  <si>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</si>
  <si>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</si>
  <si>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</si>
  <si>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</si>
  <si>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</si>
  <si>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</si>
  <si>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</si>
  <si>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</si>
  <si>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</si>
  <si>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</si>
  <si>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</si>
  <si>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</si>
  <si>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</si>
  <si>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</si>
  <si>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</si>
  <si>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</si>
  <si>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</si>
  <si>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</si>
  <si>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</si>
  <si>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</si>
  <si>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</si>
  <si>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</si>
  <si>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</si>
  <si>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</si>
  <si>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</si>
  <si>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</si>
  <si>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</si>
  <si>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</si>
  <si>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</si>
  <si>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</si>
  <si>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</si>
  <si>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</si>
  <si>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</si>
  <si>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</si>
  <si>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</si>
  <si>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</si>
  <si>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</si>
  <si>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</si>
  <si>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</si>
  <si>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</si>
  <si>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</si>
  <si>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</si>
  <si>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</si>
  <si>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</si>
  <si>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</si>
  <si>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</si>
  <si>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</si>
  <si>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</si>
  <si>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</si>
  <si>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</si>
  <si>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</si>
  <si>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</si>
  <si>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</si>
  <si>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</si>
  <si>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</si>
  <si>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</si>
  <si>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</si>
  <si>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</si>
  <si>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</si>
  <si>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</si>
  <si>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</si>
  <si>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</si>
  <si>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</si>
  <si>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</si>
  <si>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</si>
  <si>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</si>
  <si>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</si>
  <si>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Country</t>
  </si>
  <si>
    <t>Issuer Name</t>
  </si>
  <si>
    <t>Link to Issuer's Website</t>
  </si>
  <si>
    <t>Cut-off date</t>
  </si>
  <si>
    <t>Optional information e.g. Contact names</t>
  </si>
  <si>
    <t>Optional information e.g. Parent name</t>
  </si>
  <si>
    <t>Basel Compliance, subject to national jursdiction (Y/N)</t>
  </si>
  <si>
    <t>CBD Compliance</t>
  </si>
  <si>
    <t>CRR Compliance (Y/N)</t>
  </si>
  <si>
    <t>LCR status</t>
  </si>
  <si>
    <t>1.General Information</t>
  </si>
  <si>
    <t>Nominal (mn)</t>
  </si>
  <si>
    <t>Total Cover Assets</t>
  </si>
  <si>
    <t>Outstanding Covered Bonds</t>
  </si>
  <si>
    <t>Cover Pool Size [NPV] (mn)</t>
  </si>
  <si>
    <t>Outstanding Covered Bonds [NPV] (mn)</t>
  </si>
  <si>
    <t xml:space="preserve">2. Over-collateralisation (OC) </t>
  </si>
  <si>
    <t>Statutory</t>
  </si>
  <si>
    <t>Voluntary</t>
  </si>
  <si>
    <t>Contractual</t>
  </si>
  <si>
    <t>Purpose</t>
  </si>
  <si>
    <t>OC (%)</t>
  </si>
  <si>
    <t>Optional information e.g. Asset Coverage Test (ACT)</t>
  </si>
  <si>
    <t>Optional information e.g. OC (NPV basis)</t>
  </si>
  <si>
    <t>3. Cover Pool Composition</t>
  </si>
  <si>
    <t>% Cover Pool</t>
  </si>
  <si>
    <t>Mortgages</t>
  </si>
  <si>
    <t xml:space="preserve">Public Sector </t>
  </si>
  <si>
    <t>Shipping</t>
  </si>
  <si>
    <t>Substitute Assets</t>
  </si>
  <si>
    <t>Other</t>
  </si>
  <si>
    <t>Total</t>
  </si>
  <si>
    <t>o/w [If relevant, please specify]</t>
  </si>
  <si>
    <t>4. Cover Pool Amortisation Profile</t>
  </si>
  <si>
    <t xml:space="preserve">Contractual </t>
  </si>
  <si>
    <t xml:space="preserve">Expected Upon Prepayments </t>
  </si>
  <si>
    <t>% Total Contractual</t>
  </si>
  <si>
    <t>% Total Expected Upon Prepayments</t>
  </si>
  <si>
    <t>Weighted Average Life (in years)</t>
  </si>
  <si>
    <t>Residual Life (mn)</t>
  </si>
  <si>
    <t>By buckets:</t>
  </si>
  <si>
    <t>0 - 1 Y</t>
  </si>
  <si>
    <t>1 - 2 Y</t>
  </si>
  <si>
    <t>2 - 3 Y</t>
  </si>
  <si>
    <t>3 - 4 Y</t>
  </si>
  <si>
    <t>4 - 5 Y</t>
  </si>
  <si>
    <t>5 - 10 Y</t>
  </si>
  <si>
    <t>10+ Y</t>
  </si>
  <si>
    <t>o/w 0-1 day</t>
  </si>
  <si>
    <t>o/w 0-0.5y</t>
  </si>
  <si>
    <t>o/w 0.5-1 y</t>
  </si>
  <si>
    <t>o/w 1-1.5y</t>
  </si>
  <si>
    <t>o/w 1.5-2 y</t>
  </si>
  <si>
    <t>5. Maturity of Covered Bonds</t>
  </si>
  <si>
    <t xml:space="preserve">Initial Maturity  </t>
  </si>
  <si>
    <t xml:space="preserve">Extended Maturity </t>
  </si>
  <si>
    <t xml:space="preserve">% Total Initial Maturity </t>
  </si>
  <si>
    <t>% Total Extended Maturity</t>
  </si>
  <si>
    <t>Weighted Average life (in years)</t>
  </si>
  <si>
    <t>Maturity (mn)</t>
  </si>
  <si>
    <t>6. Cover Assets - Currency</t>
  </si>
  <si>
    <t>Nominal [before hedging] (mn)</t>
  </si>
  <si>
    <t>Nominal [after hedging] (mn)</t>
  </si>
  <si>
    <t>% Total [before]</t>
  </si>
  <si>
    <t>% Total [after]</t>
  </si>
  <si>
    <t>EUR</t>
  </si>
  <si>
    <t xml:space="preserve">7. Covered Bonds - Currency </t>
  </si>
  <si>
    <t xml:space="preserve">8. Covered Bonds - Breakdown by interest rate </t>
  </si>
  <si>
    <t>Fixed coupon</t>
  </si>
  <si>
    <t>Floating coupon</t>
  </si>
  <si>
    <t>9. Substitute Assets - Type</t>
  </si>
  <si>
    <t>% Substitute Assets</t>
  </si>
  <si>
    <t>Cash</t>
  </si>
  <si>
    <t>Exposures to/guaranteed by Supranational, Sovereign, Agency (SSA)</t>
  </si>
  <si>
    <t>Exposures to central banks</t>
  </si>
  <si>
    <t>Exposures to credit institutions</t>
  </si>
  <si>
    <t>o/w EU gvts or quasi govts</t>
  </si>
  <si>
    <t>o/w third-party countries  Credit Quality Step 1 (CQS1) gvts or quasi govts</t>
  </si>
  <si>
    <t>o/w third-party countries Credit Quality Step 2 (CQS2) gvts or quasi govts</t>
  </si>
  <si>
    <t>o/w EU central banks</t>
  </si>
  <si>
    <t>o/w third-party countries Credit Quality Step 1 (CQS1) central banks</t>
  </si>
  <si>
    <t>o/w third-party countries Credit Quality Step 2 (CQS2) central banks</t>
  </si>
  <si>
    <t>o/w CQS1 credit institutions</t>
  </si>
  <si>
    <t>o/w CQS2 credit institutions</t>
  </si>
  <si>
    <t>10. Substitute Assets - Country</t>
  </si>
  <si>
    <t>Domestic (Country of Issuer)</t>
  </si>
  <si>
    <t>Eurozone</t>
  </si>
  <si>
    <t>Rest of European Union (EU)</t>
  </si>
  <si>
    <t>European Economic Area (not member of EU)</t>
  </si>
  <si>
    <t>Switzerland</t>
  </si>
  <si>
    <t>Australia</t>
  </si>
  <si>
    <t>Brazil</t>
  </si>
  <si>
    <t>Canada</t>
  </si>
  <si>
    <t>Japan</t>
  </si>
  <si>
    <t>Korea</t>
  </si>
  <si>
    <t>New Zealand</t>
  </si>
  <si>
    <t>Singapore</t>
  </si>
  <si>
    <t>US</t>
  </si>
  <si>
    <t>Total EU</t>
  </si>
  <si>
    <t xml:space="preserve">11. Liquid Assets </t>
  </si>
  <si>
    <t>% Covered Bonds</t>
  </si>
  <si>
    <t>Substitute and other marketable assets</t>
  </si>
  <si>
    <t>Central bank eligible assets</t>
  </si>
  <si>
    <t xml:space="preserve">12. Bond List </t>
  </si>
  <si>
    <t xml:space="preserve">Bond list </t>
  </si>
  <si>
    <t>13. Derivatives &amp; Swaps</t>
  </si>
  <si>
    <t>Derivatives in the register / cover pool [notional] (mn)</t>
  </si>
  <si>
    <t>Type of interest rate swaps (intra-group, external or both)</t>
  </si>
  <si>
    <t>Type of currency rate swaps (intra-group, external or both)</t>
  </si>
  <si>
    <t>NPV of Derivatives in the cover pool (mn)</t>
  </si>
  <si>
    <t>Derivatives outside the cover pool [notional] (mn)</t>
  </si>
  <si>
    <t>NPV of Derivatives outside the cover pool (mn)</t>
  </si>
  <si>
    <t>4. Compliance Art 14 CBD Check table</t>
  </si>
  <si>
    <t>Row</t>
  </si>
  <si>
    <t>link to Glossary HG.1.15</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</si>
  <si>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</si>
  <si>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</si>
  <si>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</si>
  <si>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</si>
  <si>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</si>
  <si>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</si>
  <si>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1. Optional information e.g. Rating triggers</t>
  </si>
  <si>
    <t>NPV Test (passed/failed)</t>
  </si>
  <si>
    <t>Interest Covereage Test (passe/failed)</t>
  </si>
  <si>
    <t xml:space="preserve">Cash Manager </t>
  </si>
  <si>
    <t>Account Bank</t>
  </si>
  <si>
    <t>Stand-by Account Bank</t>
  </si>
  <si>
    <t xml:space="preserve">Servicer </t>
  </si>
  <si>
    <t xml:space="preserve">Interest Rate Swap Provider </t>
  </si>
  <si>
    <t xml:space="preserve">Covered Bond Swap Provider </t>
  </si>
  <si>
    <t>Paying Agent</t>
  </si>
  <si>
    <t>Other optional/relevant information</t>
  </si>
  <si>
    <t>B1. Harmonised Transparency Template - Mortgage Assets</t>
  </si>
  <si>
    <t>CONTENT OF TAB B1</t>
  </si>
  <si>
    <t>7. Mortgage Assets</t>
  </si>
  <si>
    <t>7.A Residential Cover Pool</t>
  </si>
  <si>
    <t>7.B Commercial Cover Pool</t>
  </si>
  <si>
    <t>Field Number</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</si>
  <si>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</si>
  <si>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</si>
  <si>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</si>
  <si>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</si>
  <si>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</si>
  <si>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</si>
  <si>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</si>
  <si>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</si>
  <si>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</si>
  <si>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</si>
  <si>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</si>
  <si>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</si>
  <si>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</si>
  <si>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</si>
  <si>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</si>
  <si>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</si>
  <si>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</si>
  <si>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</si>
  <si>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</si>
  <si>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</si>
  <si>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</si>
  <si>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</si>
  <si>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</si>
  <si>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</si>
  <si>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</si>
  <si>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</si>
  <si>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</si>
  <si>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</si>
  <si>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</si>
  <si>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</si>
  <si>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</si>
  <si>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</si>
  <si>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</si>
  <si>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</si>
  <si>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</si>
  <si>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</si>
  <si>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</si>
  <si>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</si>
  <si>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</si>
  <si>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</si>
  <si>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</si>
  <si>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</si>
  <si>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</si>
  <si>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</si>
  <si>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</si>
  <si>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</si>
  <si>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</si>
  <si>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</si>
  <si>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</si>
  <si>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</si>
  <si>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</si>
  <si>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</si>
  <si>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</si>
  <si>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</si>
  <si>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</si>
  <si>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</si>
  <si>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</si>
  <si>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</si>
  <si>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</si>
  <si>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</si>
  <si>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</si>
  <si>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</si>
  <si>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</si>
  <si>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</si>
  <si>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</si>
  <si>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</si>
  <si>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</si>
  <si>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</si>
  <si>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</si>
  <si>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</si>
  <si>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</si>
  <si>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</si>
  <si>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</si>
  <si>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</si>
  <si>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</si>
  <si>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</si>
  <si>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</si>
  <si>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</si>
  <si>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</si>
  <si>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</si>
  <si>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</si>
  <si>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</si>
  <si>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</si>
  <si>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</si>
  <si>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</si>
  <si>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</si>
  <si>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</si>
  <si>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</si>
  <si>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</si>
  <si>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</si>
  <si>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</si>
  <si>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</si>
  <si>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</si>
  <si>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</si>
  <si>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</si>
  <si>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</si>
  <si>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</si>
  <si>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</si>
  <si>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</si>
  <si>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</si>
  <si>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</si>
  <si>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</si>
  <si>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</si>
  <si>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</si>
  <si>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</si>
  <si>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</si>
  <si>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</si>
  <si>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</si>
  <si>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</si>
  <si>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</si>
  <si>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</si>
  <si>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</si>
  <si>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</si>
  <si>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</si>
  <si>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</si>
  <si>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</si>
  <si>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</si>
  <si>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</si>
  <si>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</si>
  <si>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</si>
  <si>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</si>
  <si>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</si>
  <si>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</si>
  <si>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</si>
  <si>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</si>
  <si>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</si>
  <si>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</si>
  <si>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</si>
  <si>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</si>
  <si>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</si>
  <si>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</si>
  <si>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</si>
  <si>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</si>
  <si>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</si>
  <si>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</si>
  <si>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</si>
  <si>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</si>
  <si>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</si>
  <si>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</si>
  <si>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</si>
  <si>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</si>
  <si>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</si>
  <si>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</si>
  <si>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</si>
  <si>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</si>
  <si>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</si>
  <si>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</si>
  <si>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</si>
  <si>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</si>
  <si>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</si>
  <si>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</si>
  <si>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</si>
  <si>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</si>
  <si>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</si>
  <si>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</si>
  <si>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</si>
  <si>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</si>
  <si>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</si>
  <si>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</si>
  <si>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</si>
  <si>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</si>
  <si>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</si>
  <si>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</si>
  <si>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</si>
  <si>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</si>
  <si>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</si>
  <si>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</si>
  <si>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</si>
  <si>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</si>
  <si>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</si>
  <si>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</si>
  <si>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</si>
  <si>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</si>
  <si>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</si>
  <si>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</si>
  <si>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</si>
  <si>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</si>
  <si>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</si>
  <si>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</si>
  <si>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</si>
  <si>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</si>
  <si>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</si>
  <si>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</si>
  <si>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</si>
  <si>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</si>
  <si>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</si>
  <si>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</si>
  <si>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</si>
  <si>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</si>
  <si>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</si>
  <si>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</si>
  <si>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</si>
  <si>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</si>
  <si>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</si>
  <si>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</si>
  <si>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</si>
  <si>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</si>
  <si>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</si>
  <si>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</si>
  <si>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</si>
  <si>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</si>
  <si>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</si>
  <si>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</si>
  <si>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</si>
  <si>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</si>
  <si>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</si>
  <si>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</si>
  <si>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</si>
  <si>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</si>
  <si>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</si>
  <si>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</si>
  <si>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</si>
  <si>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</si>
  <si>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</si>
  <si>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</si>
  <si>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</si>
  <si>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</si>
  <si>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</si>
  <si>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</si>
  <si>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</si>
  <si>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</si>
  <si>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</si>
  <si>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</si>
  <si>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</si>
  <si>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</si>
  <si>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</si>
  <si>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</si>
  <si>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</si>
  <si>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</si>
  <si>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</si>
  <si>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</si>
  <si>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</si>
  <si>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</si>
  <si>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</si>
  <si>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</si>
  <si>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</si>
  <si>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</si>
  <si>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</si>
  <si>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</si>
  <si>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</si>
  <si>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</si>
  <si>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</si>
  <si>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</si>
  <si>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</si>
  <si>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</si>
  <si>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</si>
  <si>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</si>
  <si>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</si>
  <si>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</si>
  <si>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</si>
  <si>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</si>
  <si>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</si>
  <si>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</si>
  <si>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</si>
  <si>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</si>
  <si>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</si>
  <si>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</si>
  <si>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</si>
  <si>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</si>
  <si>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</si>
  <si>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</si>
  <si>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</si>
  <si>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</si>
  <si>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</si>
  <si>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</si>
  <si>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</si>
  <si>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</si>
  <si>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</si>
  <si>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</si>
  <si>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</si>
  <si>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</si>
  <si>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</si>
  <si>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</si>
  <si>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</si>
  <si>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</si>
  <si>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</si>
  <si>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</si>
  <si>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</si>
  <si>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</si>
  <si>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</si>
  <si>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</si>
  <si>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</si>
  <si>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</si>
  <si>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</si>
  <si>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</si>
  <si>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</si>
  <si>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</si>
  <si>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</si>
  <si>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</si>
  <si>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</si>
  <si>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</si>
  <si>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</si>
  <si>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</si>
  <si>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</si>
  <si>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</si>
  <si>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</si>
  <si>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</si>
  <si>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</si>
  <si>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</si>
  <si>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</si>
  <si>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</si>
  <si>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</si>
  <si>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</si>
  <si>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</si>
  <si>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</si>
  <si>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</si>
  <si>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</si>
  <si>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</si>
  <si>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</si>
  <si>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</si>
  <si>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</si>
  <si>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</si>
  <si>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</si>
  <si>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</si>
  <si>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</si>
  <si>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</si>
  <si>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</si>
  <si>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</si>
  <si>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</si>
  <si>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</si>
  <si>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</si>
  <si>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</si>
  <si>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</si>
  <si>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</si>
  <si>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</si>
  <si>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</si>
  <si>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</si>
  <si>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</si>
  <si>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</si>
  <si>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</si>
  <si>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</si>
  <si>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</si>
  <si>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</si>
  <si>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</si>
  <si>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</si>
  <si>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</si>
  <si>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</si>
  <si>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</si>
  <si>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</si>
  <si>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</si>
  <si>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</si>
  <si>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</si>
  <si>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</si>
  <si>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</si>
  <si>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</si>
  <si>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</si>
  <si>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</si>
  <si>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</si>
  <si>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</si>
  <si>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</si>
  <si>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</si>
  <si>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</si>
  <si>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</si>
  <si>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</si>
  <si>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</si>
  <si>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</si>
  <si>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</si>
  <si>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</si>
  <si>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</si>
  <si>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</si>
  <si>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</si>
  <si>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</si>
  <si>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</si>
  <si>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</si>
  <si>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</si>
  <si>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</si>
  <si>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</si>
  <si>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</si>
  <si>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</si>
  <si>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</si>
  <si>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</si>
  <si>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</si>
  <si>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</si>
  <si>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</si>
  <si>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</si>
  <si>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</si>
  <si>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</si>
  <si>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</si>
  <si>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</si>
  <si>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</si>
  <si>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</si>
  <si>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</si>
  <si>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</si>
  <si>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</si>
  <si>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</si>
  <si>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</si>
  <si>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</si>
  <si>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</si>
  <si>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</si>
  <si>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</si>
  <si>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</si>
  <si>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</si>
  <si>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</si>
  <si>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</si>
  <si>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</si>
  <si>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</si>
  <si>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</si>
  <si>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</si>
  <si>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</si>
  <si>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</si>
  <si>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</si>
  <si>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</si>
  <si>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</si>
  <si>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</si>
  <si>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</si>
  <si>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</si>
  <si>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</si>
  <si>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</si>
  <si>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</si>
  <si>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</si>
  <si>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</si>
  <si>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</si>
  <si>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</si>
  <si>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</si>
  <si>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</si>
  <si>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</si>
  <si>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</si>
  <si>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</si>
  <si>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</si>
  <si>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</si>
  <si>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</si>
  <si>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</si>
  <si>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</si>
  <si>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</si>
  <si>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</si>
  <si>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</si>
  <si>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</si>
  <si>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</si>
  <si>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</si>
  <si>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</si>
  <si>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</si>
  <si>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</si>
  <si>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</si>
  <si>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</si>
  <si>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</si>
  <si>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</si>
  <si>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</si>
  <si>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</si>
  <si>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</si>
  <si>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</si>
  <si>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</si>
  <si>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</si>
  <si>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</si>
  <si>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</si>
  <si>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</si>
  <si>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</si>
  <si>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</si>
  <si>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</si>
  <si>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</si>
  <si>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</si>
  <si>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</si>
  <si>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</si>
  <si>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</si>
  <si>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</si>
  <si>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</si>
  <si>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</si>
  <si>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</si>
  <si>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</si>
  <si>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</si>
  <si>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</si>
  <si>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</si>
  <si>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</si>
  <si>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</si>
  <si>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</si>
  <si>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</si>
  <si>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</si>
  <si>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</si>
  <si>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</si>
  <si>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</si>
  <si>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</si>
  <si>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</si>
  <si>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</si>
  <si>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</si>
  <si>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</si>
  <si>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</si>
  <si>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</si>
  <si>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</si>
  <si>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</si>
  <si>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</si>
  <si>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</si>
  <si>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</si>
  <si>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</si>
  <si>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</si>
  <si>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</si>
  <si>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</si>
  <si>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</si>
  <si>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</si>
  <si>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</si>
  <si>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</si>
  <si>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</si>
  <si>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</si>
  <si>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</si>
  <si>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</si>
  <si>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</si>
  <si>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</si>
  <si>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</si>
  <si>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</si>
  <si>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</si>
  <si>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</si>
  <si>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</si>
  <si>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</si>
  <si>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</si>
  <si>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</si>
  <si>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</si>
  <si>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</si>
  <si>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</si>
  <si>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</si>
  <si>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</si>
  <si>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</si>
  <si>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</si>
  <si>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</si>
  <si>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</si>
  <si>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</si>
  <si>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</si>
  <si>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</si>
  <si>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</si>
  <si>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</si>
  <si>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This addendum is optional</t>
  </si>
  <si>
    <t>E. Harmonised Transparency Template - Optional ECB - ECAIs Data Disclosure</t>
  </si>
  <si>
    <t xml:space="preserve"> Reason for No Data in Worksheet E. </t>
  </si>
  <si>
    <t>Value</t>
  </si>
  <si>
    <t xml:space="preserve">Not applicable for the jurisdiction </t>
  </si>
  <si>
    <t>ND1</t>
  </si>
  <si>
    <t>CONTENT OF TAB E</t>
  </si>
  <si>
    <t>Not relevant for the issuer and/or CB programme at the present time</t>
  </si>
  <si>
    <t>ND2</t>
  </si>
  <si>
    <t>1. Additional information on the programme</t>
  </si>
  <si>
    <t>Not available at the present time</t>
  </si>
  <si>
    <t>ND3</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</si>
  <si>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</si>
  <si>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</si>
  <si>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</si>
  <si>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</si>
  <si>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</si>
  <si>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</si>
  <si>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</si>
  <si>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</si>
  <si>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</si>
  <si>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</si>
  <si>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</si>
  <si>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</si>
  <si>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</si>
  <si>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</si>
  <si>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</si>
  <si>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</si>
  <si>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</si>
  <si>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</si>
  <si>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</si>
  <si>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</si>
  <si>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</si>
  <si>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</si>
  <si>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</si>
  <si>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</si>
  <si>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</si>
  <si>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</si>
  <si>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</si>
  <si>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</si>
  <si>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</si>
  <si>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</si>
  <si>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</si>
  <si>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</si>
  <si>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</si>
  <si>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</si>
  <si>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</si>
  <si>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</si>
  <si>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</si>
  <si>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</si>
  <si>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</si>
  <si>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</si>
  <si>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</si>
  <si>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</si>
  <si>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</si>
  <si>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</si>
  <si>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</si>
  <si>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</si>
  <si>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</si>
  <si>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</si>
  <si>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</si>
  <si>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</si>
  <si>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</si>
  <si>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</si>
  <si>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</si>
  <si>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</si>
  <si>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</si>
  <si>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</si>
  <si>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</si>
  <si>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</si>
  <si>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</si>
  <si>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</si>
  <si>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</si>
  <si>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</si>
  <si>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</si>
  <si>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</si>
  <si>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</si>
  <si>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</si>
  <si>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</si>
  <si>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</si>
  <si>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</si>
  <si>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</si>
  <si>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</si>
  <si>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</si>
  <si>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</si>
  <si>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</si>
  <si>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</si>
  <si>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</si>
  <si>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</si>
  <si>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</si>
  <si>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</si>
  <si>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</si>
  <si>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</si>
  <si>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</si>
  <si>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</si>
  <si>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</si>
  <si>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</si>
  <si>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</si>
  <si>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</si>
  <si>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</si>
  <si>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</si>
  <si>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</si>
  <si>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</si>
  <si>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</si>
  <si>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</si>
  <si>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</si>
  <si>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</si>
  <si>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</si>
  <si>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</si>
  <si>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</si>
  <si>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</si>
  <si>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</si>
  <si>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</si>
  <si>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</si>
  <si>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</si>
  <si>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</si>
  <si>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</si>
  <si>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</si>
  <si>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</si>
  <si>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</si>
  <si>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</si>
  <si>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</si>
  <si>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</si>
  <si>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</si>
  <si>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</si>
  <si>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</si>
  <si>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</si>
  <si>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</si>
  <si>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</si>
  <si>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</si>
  <si>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</si>
  <si>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</si>
  <si>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</si>
  <si>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</si>
  <si>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</si>
  <si>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</si>
  <si>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</si>
  <si>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</si>
  <si>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</si>
  <si>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</si>
  <si>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</si>
  <si>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</si>
  <si>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</si>
  <si>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</si>
  <si>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</si>
  <si>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</si>
  <si>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</si>
  <si>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</si>
  <si>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</si>
  <si>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</si>
  <si>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</si>
  <si>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</si>
  <si>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</si>
  <si>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</si>
  <si>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</si>
  <si>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</si>
  <si>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</si>
  <si>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</si>
  <si>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</si>
  <si>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</si>
  <si>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</si>
  <si>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</si>
  <si>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</si>
  <si>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</si>
  <si>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</si>
  <si>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</si>
  <si>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</si>
  <si>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</si>
  <si>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</si>
  <si>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</si>
  <si>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</si>
  <si>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</si>
  <si>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</si>
  <si>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</si>
  <si>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</si>
  <si>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</si>
  <si>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</si>
  <si>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</si>
  <si>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</si>
  <si>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</si>
  <si>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</si>
  <si>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</si>
  <si>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</si>
  <si>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</si>
  <si>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HG.3.1</t>
  </si>
  <si>
    <t>HG.3.2</t>
  </si>
  <si>
    <t>HG.3.3</t>
  </si>
  <si>
    <t>OHG.3.1</t>
  </si>
  <si>
    <t>OHG.3.2</t>
  </si>
  <si>
    <t>OHG.3.3</t>
  </si>
  <si>
    <t>4. Glossary - Extra national and/or Issuer Items</t>
  </si>
  <si>
    <t>HG.4.1</t>
  </si>
  <si>
    <t>Other definitions deemed relevant</t>
  </si>
  <si>
    <t>OHG.4.1</t>
  </si>
  <si>
    <t>OHG.4.2</t>
  </si>
  <si>
    <t>OHG.4.3</t>
  </si>
  <si>
    <t>OHG.4.4</t>
  </si>
  <si>
    <t>OHG.4.5</t>
  </si>
  <si>
    <t xml:space="preserve">A. Harmonised Transparency Template - General Information </t>
  </si>
  <si>
    <t>G.1.1.2</t>
  </si>
  <si>
    <t>G.1.1.4</t>
  </si>
  <si>
    <t>OG.1.1.2</t>
  </si>
  <si>
    <t>OG.1.1.4</t>
  </si>
  <si>
    <t>OG.1.1.5</t>
  </si>
  <si>
    <t>G.2.1.1</t>
  </si>
  <si>
    <t>G.2.1.2</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</si>
  <si>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</si>
  <si>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</si>
  <si>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</si>
  <si>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</si>
  <si>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</si>
  <si>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</si>
  <si>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</si>
  <si>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</si>
  <si>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</si>
  <si>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</si>
  <si>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</si>
  <si>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</si>
  <si>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</si>
  <si>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</si>
  <si>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</si>
  <si>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</si>
  <si>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</si>
  <si>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</si>
  <si>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</si>
  <si>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</si>
  <si>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</si>
  <si>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</si>
  <si>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</si>
  <si>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</si>
  <si>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</si>
  <si>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</si>
  <si>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</si>
  <si>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</si>
  <si>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</si>
  <si>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</si>
  <si>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</si>
  <si>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</si>
  <si>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</si>
  <si>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</si>
  <si>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</si>
  <si>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</si>
  <si>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</si>
  <si>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</si>
  <si>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</si>
  <si>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</si>
  <si>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</si>
  <si>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</si>
  <si>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</si>
  <si>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</si>
  <si>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</si>
  <si>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</si>
  <si>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</si>
  <si>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</si>
  <si>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</si>
  <si>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</si>
  <si>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</si>
  <si>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</si>
  <si>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</si>
  <si>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</si>
  <si>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</si>
  <si>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</si>
  <si>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</si>
  <si>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</si>
  <si>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</si>
  <si>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</si>
  <si>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</si>
  <si>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</si>
  <si>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</si>
  <si>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</si>
  <si>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</si>
  <si>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</si>
  <si>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</si>
  <si>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</si>
  <si>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</si>
  <si>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</si>
  <si>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</si>
  <si>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</si>
  <si>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</si>
  <si>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</si>
  <si>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</si>
  <si>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</si>
  <si>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</si>
  <si>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</si>
  <si>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</si>
  <si>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</si>
  <si>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</si>
  <si>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</si>
  <si>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</si>
  <si>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</si>
  <si>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G.3.6.17</t>
  </si>
  <si>
    <t>G.3.6.18</t>
  </si>
  <si>
    <t>G.3.6.19</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</si>
  <si>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</si>
  <si>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</si>
  <si>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</si>
  <si>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</si>
  <si>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</si>
  <si>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</si>
  <si>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</si>
  <si>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</si>
  <si>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</si>
  <si>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</si>
  <si>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</si>
  <si>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</si>
  <si>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</si>
  <si>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</si>
  <si>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</si>
  <si>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</si>
  <si>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</si>
  <si>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</si>
  <si>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</si>
  <si>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</si>
  <si>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</si>
  <si>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</si>
  <si>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</si>
  <si>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</si>
  <si>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</si>
  <si>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</si>
  <si>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</si>
  <si>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</si>
  <si>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</si>
  <si>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</si>
  <si>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</si>
  <si>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</si>
  <si>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</si>
  <si>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</si>
  <si>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</si>
  <si>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</si>
  <si>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</si>
  <si>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</si>
  <si>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</si>
  <si>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</si>
  <si>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</si>
  <si>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</si>
  <si>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</si>
  <si>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</si>
  <si>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</si>
  <si>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</si>
  <si>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</si>
  <si>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</si>
  <si>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</si>
  <si>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</si>
  <si>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</si>
  <si>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</si>
  <si>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</si>
  <si>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</si>
  <si>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</si>
  <si>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</si>
  <si>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</si>
  <si>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</si>
  <si>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</si>
  <si>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</si>
  <si>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</si>
  <si>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</si>
  <si>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</si>
  <si>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</si>
  <si>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</si>
  <si>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</si>
  <si>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</si>
  <si>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</si>
  <si>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</si>
  <si>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</si>
  <si>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</si>
  <si>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</si>
  <si>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</si>
  <si>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</si>
  <si>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</si>
  <si>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</si>
  <si>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</si>
  <si>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</si>
  <si>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</si>
  <si>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</si>
  <si>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</si>
  <si>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</si>
  <si>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</si>
  <si>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</si>
  <si>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</si>
  <si>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OG.3.11.1</t>
  </si>
  <si>
    <t>OG.3.11.2</t>
  </si>
  <si>
    <t>OG.3.11.3</t>
  </si>
  <si>
    <t>OG.3.11.4</t>
  </si>
  <si>
    <t>OG.3.11.5</t>
  </si>
  <si>
    <t>OG.3.11.6</t>
  </si>
  <si>
    <t>OG.3.11.7</t>
  </si>
  <si>
    <t>G.3.12.1</t>
  </si>
  <si>
    <t>G.3.13.1</t>
  </si>
  <si>
    <t>G.3.13.2</t>
  </si>
  <si>
    <t>G.3.13.3</t>
  </si>
  <si>
    <t>OG.3.13.1</t>
  </si>
  <si>
    <t>OG.3.13.2</t>
  </si>
  <si>
    <t>OG.3.13.3</t>
  </si>
  <si>
    <t>OG.3.13.4</t>
  </si>
  <si>
    <t>OG.3.13.5</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</si>
  <si>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</si>
  <si>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</si>
  <si>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</si>
  <si>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</si>
  <si>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</si>
  <si>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</si>
  <si>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</si>
  <si>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</si>
  <si>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</si>
  <si>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</si>
  <si>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</si>
  <si>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</si>
  <si>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</si>
  <si>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</si>
  <si>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</si>
  <si>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</si>
  <si>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</si>
  <si>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</si>
  <si>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</si>
  <si>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</si>
  <si>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</si>
  <si>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</si>
  <si>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</si>
  <si>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</si>
  <si>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</si>
  <si>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</si>
  <si>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</si>
  <si>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</si>
  <si>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</si>
  <si>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</si>
  <si>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</si>
  <si>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</si>
  <si>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</si>
  <si>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</si>
  <si>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</si>
  <si>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</si>
  <si>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</si>
  <si>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</si>
  <si>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</si>
  <si>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</si>
  <si>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</si>
  <si>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</si>
  <si>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</si>
  <si>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</si>
  <si>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</si>
  <si>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</si>
  <si>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</si>
  <si>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</si>
  <si>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</si>
  <si>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</si>
  <si>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</si>
  <si>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</si>
  <si>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</si>
  <si>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</si>
  <si>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</si>
  <si>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</si>
  <si>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</si>
  <si>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G.4.1.14</t>
  </si>
  <si>
    <t>G.4.1.15</t>
  </si>
  <si>
    <t>G.4.1.16</t>
  </si>
  <si>
    <t>G.4.1.17</t>
  </si>
  <si>
    <t>G.4.1.18</t>
  </si>
  <si>
    <t>G.4.1.19</t>
  </si>
  <si>
    <t>G.4.1.20</t>
  </si>
  <si>
    <t>OG.4.1.1</t>
  </si>
  <si>
    <t>OG.4.1.2</t>
  </si>
  <si>
    <t>OG.4.1.3</t>
  </si>
  <si>
    <t>G.5.1.1</t>
  </si>
  <si>
    <t>G.5.1.2</t>
  </si>
  <si>
    <t>G.5.1.3</t>
  </si>
  <si>
    <t>OG.5.1.1</t>
  </si>
  <si>
    <t>OG.5.1.2</t>
  </si>
  <si>
    <t>OG.5.1.3</t>
  </si>
  <si>
    <t>OG.5.1.4</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</si>
  <si>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</si>
  <si>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</si>
  <si>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</si>
  <si>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</si>
  <si>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</si>
  <si>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</si>
  <si>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</si>
  <si>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</si>
  <si>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</si>
  <si>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</si>
  <si>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</si>
  <si>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</si>
  <si>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</si>
  <si>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</si>
  <si>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</si>
  <si>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</si>
  <si>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</si>
  <si>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</si>
  <si>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</si>
  <si>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</si>
  <si>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</si>
  <si>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</si>
  <si>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</si>
  <si>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</si>
  <si>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</si>
  <si>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</si>
  <si>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</si>
  <si>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</si>
  <si>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</si>
  <si>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</si>
  <si>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</si>
  <si>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</si>
  <si>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</si>
  <si>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</si>
  <si>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</si>
  <si>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</si>
  <si>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</si>
  <si>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</si>
  <si>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</si>
  <si>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</si>
  <si>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</si>
  <si>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</si>
  <si>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</si>
  <si>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</si>
  <si>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</si>
  <si>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Y</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</si>
  <si>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</si>
  <si>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Loans that are more than 90 days past due.</t>
  </si>
  <si>
    <t>We filled in ND2 because the features of M.7A.13 refer to the underlying property and, because Belgium has general mortgages, it can not be applied to individual loans as all properties cover for all loans.</t>
  </si>
  <si>
    <t>Property values are those used in the loan underwriting procedure</t>
  </si>
  <si>
    <t>Yearly updates of the property values are done using a national index calculated by the national institute of statistics in Belgium (StatBel).</t>
  </si>
  <si>
    <t>Indexation is done on a yearly basis</t>
  </si>
  <si>
    <t>As Belgium has general mortgages, we calculate LTV as the total borrower outstanding over the total borrower property value, resp. not indexed (M.7A.11) and indexed (M.7A.12)</t>
  </si>
  <si>
    <t>At the moment, only soft bullet has been issued. We only take into account the Maturity Date, not the Extended Maturity Date</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</si>
  <si>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</si>
  <si>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Cover Assets: fixed until maturity and fixed with a periodic reset. Covered Bonds: fixed</t>
  </si>
  <si>
    <t>Belgian allows for "Failure to pay" and "Default"</t>
  </si>
  <si>
    <t>Sale price of the properties is compared to the a statistical pricing model for Belgium.When the sale price is higher than the top range of the model outcome, an expert valuation is done.</t>
  </si>
  <si>
    <t xml:space="preserve"> The current interest is used ; no parrallel shift of the interest rate curve is asssumed.</t>
  </si>
  <si>
    <t>G.1.1.1</t>
  </si>
  <si>
    <t>G.1.1.3</t>
  </si>
  <si>
    <t>G.2.1.3</t>
  </si>
  <si>
    <t>BNP Paribas Fortis</t>
  </si>
  <si>
    <t>HTT 2024</t>
  </si>
  <si>
    <t>Labelled Cover Pool Name</t>
  </si>
  <si>
    <t>G.1.1.5</t>
  </si>
  <si>
    <t>OG.1.1.3</t>
  </si>
  <si>
    <t>OG.1.1.6</t>
  </si>
  <si>
    <t>OG.1.1.7</t>
  </si>
  <si>
    <t>OG.1.1.8</t>
  </si>
  <si>
    <t>[Mark as ND1 if not relevant]</t>
  </si>
  <si>
    <t>G.3.2.3</t>
  </si>
  <si>
    <t>Total OC (absolute value in mn)</t>
  </si>
  <si>
    <t>AUD</t>
  </si>
  <si>
    <t>BRL</t>
  </si>
  <si>
    <t>CAD</t>
  </si>
  <si>
    <t>CHF</t>
  </si>
  <si>
    <t>CZK</t>
  </si>
  <si>
    <t>DKK</t>
  </si>
  <si>
    <t>GBP</t>
  </si>
  <si>
    <t>HKD</t>
  </si>
  <si>
    <t>ISK</t>
  </si>
  <si>
    <t>JPY</t>
  </si>
  <si>
    <t>KRW</t>
  </si>
  <si>
    <t>NOK</t>
  </si>
  <si>
    <t>PLN</t>
  </si>
  <si>
    <t>SEK</t>
  </si>
  <si>
    <t>SGD</t>
  </si>
  <si>
    <t>USD</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</si>
  <si>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</si>
  <si>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</si>
  <si>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</si>
  <si>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</si>
  <si>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</si>
  <si>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</si>
  <si>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</si>
  <si>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</si>
  <si>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</si>
  <si>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</si>
  <si>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</si>
  <si>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&gt;  12 - ≤ 24 months</t>
  </si>
  <si>
    <t>&gt; 24 - ≤ 36 months</t>
  </si>
  <si>
    <t>&gt; 36 - ≤ 60 months</t>
  </si>
  <si>
    <t>&gt; 60 months</t>
  </si>
  <si>
    <r>
      <t xml:space="preserve">20. CO2 emission - by dwelling type </t>
    </r>
    <r>
      <rPr>
        <b/>
        <i/>
        <sz val="10"/>
        <rFont val="Calibri"/>
        <family val="2"/>
        <scheme val="minor"/>
      </rPr>
      <t>- as per national availability</t>
    </r>
  </si>
  <si>
    <t>LEVEL 1</t>
  </si>
  <si>
    <t>https://www.coveredbondlabel.com/issuer/131/</t>
  </si>
  <si>
    <t>Indication of proxy usage for ESG-related data (indicator, methodology, timing, share of proxy usage for single indicators etc.)</t>
  </si>
  <si>
    <t>Confidential Information</t>
  </si>
  <si>
    <t>Weighted Average Seasoning (years)</t>
  </si>
  <si>
    <t>Weighted Average Maturity (years)**</t>
  </si>
  <si>
    <t xml:space="preserve">(a)  Value of outstanding covered bonds: </t>
  </si>
  <si>
    <t xml:space="preserve">(b) List of ISIN of issued covered bonds: </t>
  </si>
  <si>
    <t>(d) Currency risk - cover pool:</t>
  </si>
  <si>
    <t>2024  Version</t>
  </si>
  <si>
    <t>Residential Mortgage Pandbrief Programme (bnpparibasfortis.com)</t>
  </si>
  <si>
    <t xml:space="preserve">(a) Value of the cover pool total assets: </t>
  </si>
  <si>
    <t xml:space="preserve">(c) Geographical distribution: </t>
  </si>
  <si>
    <t>(c) Type of cover assets:</t>
  </si>
  <si>
    <t xml:space="preserve">(c) Loan size: </t>
  </si>
  <si>
    <t>(d) Interest rate risk - cover pool:</t>
  </si>
  <si>
    <t>(d) Interest rate risk - covered bond:</t>
  </si>
  <si>
    <t>(d) Liquidity Risk - primary assets cover pool:</t>
  </si>
  <si>
    <t xml:space="preserve">(c) Valuation Method: </t>
  </si>
  <si>
    <t>(d) Currency risk - covered bond:</t>
  </si>
  <si>
    <t>(d) Credit Risk:</t>
  </si>
  <si>
    <t>(d) Market Risk:</t>
  </si>
  <si>
    <t>(d) Hedging Strategy</t>
  </si>
  <si>
    <t>(e) Maturity Structure - cover assets:</t>
  </si>
  <si>
    <t>(e) Maturity Structure - covered bond:</t>
  </si>
  <si>
    <t>(f)  Levels of OC:</t>
  </si>
  <si>
    <t>(e) Overview maturity extension triggers:</t>
  </si>
  <si>
    <t>(g) Percentage of loans in default:</t>
  </si>
  <si>
    <t>Retained Covered Bonds</t>
  </si>
  <si>
    <t>EUR 20 Billion Mortgage Pandbrieven Programme</t>
  </si>
  <si>
    <t>Reporting Date</t>
  </si>
  <si>
    <t>Contact Details:</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</si>
  <si>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</si>
  <si>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</si>
  <si>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</si>
  <si>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</si>
  <si>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</si>
  <si>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</si>
  <si>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</si>
  <si>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</si>
  <si>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</si>
  <si>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</si>
  <si>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</si>
  <si>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</si>
  <si>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</si>
  <si>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</si>
  <si>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</si>
  <si>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</si>
  <si>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</si>
  <si>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</si>
  <si>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</si>
  <si>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</si>
  <si>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Series</t>
  </si>
  <si>
    <t>ISIN</t>
  </si>
  <si>
    <t>Amount</t>
  </si>
  <si>
    <t>Issue Date</t>
  </si>
  <si>
    <t>Maturity Date</t>
  </si>
  <si>
    <t>Currency</t>
  </si>
  <si>
    <t>Coupon Type</t>
  </si>
  <si>
    <t>Coupon</t>
  </si>
  <si>
    <t>Day Count</t>
  </si>
  <si>
    <t>Next Interest Payment Date</t>
  </si>
  <si>
    <t>Remaining Average Life *</t>
  </si>
  <si>
    <t>Extended Maturity Date</t>
  </si>
  <si>
    <t>BD@155374</t>
  </si>
  <si>
    <t>BE6312093121</t>
  </si>
  <si>
    <t>Fixed</t>
  </si>
  <si>
    <t>NACT</t>
  </si>
  <si>
    <t>25/02/2024</t>
  </si>
  <si>
    <t>25/02/2027</t>
  </si>
  <si>
    <t>BD@155375</t>
  </si>
  <si>
    <t>BE6312092115</t>
  </si>
  <si>
    <t>25/02/2030</t>
  </si>
  <si>
    <t>BD@167469</t>
  </si>
  <si>
    <t>BE0002700814</t>
  </si>
  <si>
    <t>20/05/2024</t>
  </si>
  <si>
    <t>20/05/2028</t>
  </si>
  <si>
    <t>BD@167470</t>
  </si>
  <si>
    <t>BE0002701820</t>
  </si>
  <si>
    <t>20/05/2031</t>
  </si>
  <si>
    <t>BD@178945</t>
  </si>
  <si>
    <t>BE0002762434</t>
  </si>
  <si>
    <t>10/12/2024</t>
  </si>
  <si>
    <t>10/12/2028</t>
  </si>
  <si>
    <t>Totals</t>
  </si>
  <si>
    <t>Total Outstanding (in EUR):</t>
  </si>
  <si>
    <t>Current Weighted Average Fixed Coupon:</t>
  </si>
  <si>
    <t>Weighted Average Remaining Average Life*</t>
  </si>
  <si>
    <t>* At Reporting Date until Maturity Date</t>
  </si>
  <si>
    <t>Ratings</t>
  </si>
  <si>
    <t>1. BNP Paribas Fortis Bank Senior Unsecured Ratings</t>
  </si>
  <si>
    <t>Rating Agency</t>
  </si>
  <si>
    <t>Long Term Rating</t>
  </si>
  <si>
    <t>Outlook</t>
  </si>
  <si>
    <t>Short Term Rating</t>
  </si>
  <si>
    <t>Fitch</t>
  </si>
  <si>
    <t>AA-</t>
  </si>
  <si>
    <t>stable</t>
  </si>
  <si>
    <t>F1+</t>
  </si>
  <si>
    <t>Moody's</t>
  </si>
  <si>
    <t>A2</t>
  </si>
  <si>
    <t>P-1</t>
  </si>
  <si>
    <t>Standard and Poor's</t>
  </si>
  <si>
    <t>A+</t>
  </si>
  <si>
    <t>A-1</t>
  </si>
  <si>
    <t>2. BNP Parisbas Fortis Mortgage Pandbrieven Ratings</t>
  </si>
  <si>
    <t>Test Summary</t>
  </si>
  <si>
    <t>(all amounts in EUR unless stated otherwise)</t>
  </si>
  <si>
    <t>1. Outstanding Mortgage Pandbrieven and Cover Assets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</si>
  <si>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</si>
  <si>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</si>
  <si>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</si>
  <si>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</si>
  <si>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</si>
  <si>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</si>
  <si>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</si>
  <si>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</si>
  <si>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</si>
  <si>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2. Residential Mortgage Loans Cover Test</t>
  </si>
  <si>
    <t>Value of the Residential Loans (as defined in Royal Decree Art 6 Paraf 1)</t>
  </si>
  <si>
    <t>(V)</t>
  </si>
  <si>
    <t>Ratio Value of Resid. Mortgage Loans / Mortgage Pandbrieven Issued (V) / (I)</t>
  </si>
  <si>
    <t>Limit</t>
  </si>
  <si>
    <t>&gt; &gt; &gt; Cover Test Royal Decree Art 5 Paraf 1</t>
  </si>
  <si>
    <t>Passed</t>
  </si>
  <si>
    <t>85%</t>
  </si>
  <si>
    <t>3. Total Asset Cover Test</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</si>
  <si>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</si>
  <si>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</si>
  <si>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</si>
  <si>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</si>
  <si>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</si>
  <si>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</si>
  <si>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</si>
  <si>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</si>
  <si>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</si>
  <si>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</si>
  <si>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</si>
  <si>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</si>
  <si>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</si>
  <si>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</si>
  <si>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</si>
  <si>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0</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</si>
  <si>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</si>
  <si>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</si>
  <si>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</si>
  <si>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</si>
  <si>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</si>
  <si>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</si>
  <si>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</si>
  <si>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</si>
  <si>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</si>
  <si>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</si>
  <si>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</si>
  <si>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</si>
  <si>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</si>
  <si>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</si>
  <si>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</si>
  <si>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</si>
  <si>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</si>
  <si>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</si>
  <si>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</si>
  <si>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</si>
  <si>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</si>
  <si>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</si>
  <si>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</si>
  <si>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</si>
  <si>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</si>
  <si>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</si>
  <si>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</si>
  <si>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</si>
  <si>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</si>
  <si>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</si>
  <si>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</si>
  <si>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</si>
  <si>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</si>
  <si>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</si>
  <si>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borrowers</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</si>
  <si>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</si>
  <si>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</si>
  <si>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</si>
  <si>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</si>
  <si>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</si>
  <si>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</si>
  <si>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</si>
  <si>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</si>
  <si>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</si>
  <si>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</si>
  <si>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</si>
  <si>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</si>
  <si>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</si>
  <si>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</si>
  <si>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</si>
  <si>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</si>
  <si>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</si>
  <si>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</si>
  <si>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</si>
  <si>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</si>
  <si>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</si>
  <si>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</si>
  <si>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</si>
  <si>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BGB 0.8 22/06/2027</t>
  </si>
  <si>
    <t>BGB 0 22/10/2027</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</si>
  <si>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</si>
  <si>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</si>
  <si>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</si>
  <si>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</si>
  <si>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</si>
  <si>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</si>
  <si>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</si>
  <si>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</si>
  <si>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</si>
  <si>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</si>
  <si>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</si>
  <si>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</si>
  <si>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</si>
  <si>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</si>
  <si>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</si>
  <si>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Antwerpen</t>
  </si>
  <si>
    <t>Oost-Vlaanderen</t>
  </si>
  <si>
    <t>Vlaams-Brabant</t>
  </si>
  <si>
    <t>West-Vlaanderen</t>
  </si>
  <si>
    <t>Brussels</t>
  </si>
  <si>
    <t>Limburg</t>
  </si>
  <si>
    <t>Liège</t>
  </si>
  <si>
    <t>Hainaut</t>
  </si>
  <si>
    <t>Brabant Wallon</t>
  </si>
  <si>
    <t>Namur</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</si>
  <si>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</si>
  <si>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</si>
  <si>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</si>
  <si>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</si>
  <si>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</si>
  <si>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</si>
  <si>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</si>
  <si>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</si>
  <si>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</si>
  <si>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</si>
  <si>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</si>
  <si>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</si>
  <si>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</si>
  <si>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</si>
  <si>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</si>
  <si>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</si>
  <si>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</si>
  <si>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</si>
  <si>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</si>
  <si>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</si>
  <si>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</si>
  <si>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</si>
  <si>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</si>
  <si>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</si>
  <si>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</si>
  <si>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</si>
  <si>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</si>
  <si>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</si>
  <si>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&gt;33 and &lt;=34</t>
  </si>
  <si>
    <t>&gt;25 and &lt;=26</t>
  </si>
  <si>
    <t>&gt;26 and &lt;=27</t>
  </si>
  <si>
    <t>3. Remaining term to maturity</t>
  </si>
  <si>
    <t>&lt;0</t>
  </si>
  <si>
    <t>&gt;28 and &lt;=29</t>
  </si>
  <si>
    <t>&gt;29 and &lt;=30</t>
  </si>
  <si>
    <t>4. Original term to maturity</t>
  </si>
  <si>
    <t>&gt;30 and &lt;=31</t>
  </si>
  <si>
    <t>&gt;34 and &lt;=35</t>
  </si>
  <si>
    <t>&gt;35 and &lt;=36</t>
  </si>
  <si>
    <t>&gt;36 and &lt;=37</t>
  </si>
  <si>
    <t>&gt;39 and &lt;=40</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</si>
  <si>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</si>
  <si>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</si>
  <si>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</si>
  <si>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</si>
  <si>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</si>
  <si>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</si>
  <si>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</si>
  <si>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</si>
  <si>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</si>
  <si>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</si>
  <si>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</si>
  <si>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</si>
  <si>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</si>
  <si>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</si>
  <si>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</si>
  <si>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</si>
  <si>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</si>
  <si>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</si>
  <si>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</si>
  <si>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</si>
  <si>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</si>
  <si>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</si>
  <si>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</si>
  <si>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</si>
  <si>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</si>
  <si>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</si>
  <si>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</si>
  <si>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</si>
  <si>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</si>
  <si>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</si>
  <si>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</si>
  <si>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8.5 - 9%</t>
  </si>
  <si>
    <t>8. Interest Rate Type</t>
  </si>
  <si>
    <t>Variable</t>
  </si>
  <si>
    <t>Variable With Cap</t>
  </si>
  <si>
    <t>9. Next Reset Date</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</si>
  <si>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</si>
  <si>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</si>
  <si>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</si>
  <si>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</si>
  <si>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</si>
  <si>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</si>
  <si>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</si>
  <si>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</si>
  <si>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</si>
  <si>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</si>
  <si>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</si>
  <si>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</si>
  <si>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</si>
  <si>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</si>
  <si>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</si>
  <si>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</si>
  <si>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</si>
  <si>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</si>
  <si>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</si>
  <si>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</si>
  <si>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</si>
  <si>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</si>
  <si>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</si>
  <si>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</si>
  <si>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</si>
  <si>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</si>
  <si>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</si>
  <si>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</si>
  <si>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</si>
  <si>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</si>
  <si>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</si>
  <si>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</si>
  <si>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</si>
  <si>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</si>
  <si>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</si>
  <si>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</si>
  <si>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</si>
  <si>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</si>
  <si>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</si>
  <si>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</si>
  <si>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</si>
  <si>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</si>
  <si>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</si>
  <si>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</si>
  <si>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</si>
  <si>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</si>
  <si>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</si>
  <si>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</si>
  <si>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</si>
  <si>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</si>
  <si>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</si>
  <si>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</si>
  <si>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</si>
  <si>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</si>
  <si>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</si>
  <si>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</si>
  <si>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</si>
  <si>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</si>
  <si>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Owner-occupied</t>
  </si>
  <si>
    <t>Other/No data</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</si>
  <si>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</si>
  <si>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</si>
  <si>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</si>
  <si>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</si>
  <si>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</si>
  <si>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</si>
  <si>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</si>
  <si>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</si>
  <si>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</si>
  <si>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</si>
  <si>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</si>
  <si>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</si>
  <si>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</si>
  <si>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</si>
  <si>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</si>
  <si>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</si>
  <si>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</si>
  <si>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</si>
  <si>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</si>
  <si>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</si>
  <si>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</si>
  <si>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</si>
  <si>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</si>
  <si>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</si>
  <si>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BNP Paribas Fortis SA/NV</t>
  </si>
  <si>
    <t>Retained Pandbrief Programme</t>
  </si>
  <si>
    <t>https://www.bnpparibasfortis.com/investors/coveredbonds</t>
  </si>
  <si>
    <t>-</t>
  </si>
  <si>
    <t>&lt;=100K</t>
  </si>
  <si>
    <t>&gt;100K and &lt;=200K</t>
  </si>
  <si>
    <t>&gt;200K and &lt;=300K</t>
  </si>
  <si>
    <t>&gt;300K and &lt;=400K</t>
  </si>
  <si>
    <t>&gt;400K</t>
  </si>
  <si>
    <t>KGCEPHLVVKVRZYO1T647</t>
  </si>
  <si>
    <t>Stichting BNPP Fortis Pfandbriefe Representative</t>
  </si>
  <si>
    <t>David De Schacht &amp; Jurgen De Raedemaeker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</si>
</sst>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dd/mm/yyyy;@"/>
    <numFmt numFmtId="168" formatCode="dd\/mm\/yyyy"/>
    <numFmt numFmtId="169" formatCode="0.00\ %"/>
    <numFmt numFmtId="170" formatCode="#,##0.00%"/>
    <numFmt numFmtId="171" formatCode="mmm\/yyyy"/>
    <numFmt numFmtId="172" formatCode="d\-m\-yyyy"/>
  </numFmts>
  <fonts count="76" x14ac:knownFonts="1">
    <font>
      <sz val="10"/>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b/>
      <sz val="11"/>
      <color theme="0"/>
      <name val="Calibri"/>
      <family val="2"/>
      <scheme val="minor"/>
    </font>
    <font>
      <i/>
      <sz val="11"/>
      <color rgb="FF0070C0"/>
      <name val="Calibri"/>
      <family val="2"/>
      <scheme val="minor"/>
    </font>
    <font>
      <sz val="10"/>
      <color rgb="FF000000"/>
      <name val="Arial"/>
      <family val="2"/>
    </font>
    <font>
      <sz val="11"/>
      <name val="Calibri"/>
      <family val="2"/>
    </font>
    <font>
      <sz val="10"/>
      <name val="Arial"/>
      <family val="2"/>
    </font>
    <font>
      <b/>
      <sz val="9"/>
      <color indexed="81"/>
      <name val="Tahoma"/>
      <family val="2"/>
    </font>
    <font>
      <sz val="9"/>
      <color indexed="81"/>
      <name val="Tahoma"/>
      <family val="2"/>
    </font>
    <font>
      <sz val="11"/>
      <color theme="5" tint="-0.249977111117893"/>
      <name val="Calibri"/>
      <family val="2"/>
      <scheme val="minor"/>
    </font>
    <font>
      <u/>
      <sz val="11"/>
      <color theme="5" tint="-0.249977111117893"/>
      <name val="Calibri"/>
      <family val="2"/>
      <scheme val="minor"/>
    </font>
    <font>
      <u/>
      <sz val="11"/>
      <color theme="1"/>
      <name val="Calibri"/>
      <family val="2"/>
      <scheme val="minor"/>
    </font>
    <font>
      <sz val="10"/>
      <color rgb="FF000000"/>
      <name val="Arial"/>
    </font>
    <font>
      <sz val="6"/>
      <color rgb="FF000000"/>
      <name val="Arial"/>
      <family val="2"/>
    </font>
    <font>
      <b/>
      <sz val="12"/>
      <color rgb="FF000000"/>
      <name val="Arial"/>
      <family val="2"/>
    </font>
    <font>
      <sz val="14"/>
      <color rgb="FF000000"/>
      <name val="Arial"/>
      <family val="2"/>
    </font>
    <font>
      <b/>
      <sz val="12"/>
      <color rgb="FFFFFFFF"/>
      <name val="Arial"/>
      <family val="2"/>
    </font>
    <font>
      <u/>
      <sz val="10"/>
      <color rgb="FF000000"/>
      <name val="Arial"/>
      <family val="2"/>
    </font>
    <font>
      <b/>
      <sz val="10"/>
      <color rgb="FF000000"/>
      <name val="Arial"/>
      <family val="2"/>
    </font>
    <font>
      <b/>
      <sz val="8"/>
      <color rgb="FF000000"/>
      <name val="Arial"/>
      <family val="2"/>
    </font>
    <font>
      <sz val="8"/>
      <color rgb="FF000000"/>
      <name val="Arial"/>
      <family val="2"/>
    </font>
    <font>
      <b/>
      <i/>
      <u/>
      <sz val="18"/>
      <color rgb="FFFF0000"/>
      <name val="Arial"/>
      <family val="2"/>
    </font>
    <font>
      <sz val="10"/>
      <color rgb="FF333333"/>
      <name val="Arial"/>
      <family val="2"/>
    </font>
    <font>
      <i/>
      <sz val="9"/>
      <color rgb="FF333333"/>
      <name val="Arial"/>
      <family val="2"/>
    </font>
    <font>
      <i/>
      <sz val="10"/>
      <color rgb="FF000000"/>
      <name val="Arial"/>
      <family val="2"/>
    </font>
    <font>
      <b/>
      <sz val="10"/>
      <color rgb="FFFFFFFF"/>
      <name val="Arial"/>
      <family val="2"/>
    </font>
    <font>
      <b/>
      <i/>
      <sz val="8"/>
      <color rgb="FF00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i/>
      <sz val="10"/>
      <color rgb="FF000000"/>
      <name val="Arial"/>
      <family val="2"/>
    </font>
    <font>
      <b/>
      <sz val="10"/>
      <color rgb="FFC0C0C0"/>
      <name val="Arial"/>
      <family val="2"/>
    </font>
    <font>
      <b/>
      <sz val="7"/>
      <color rgb="FFFFFFFF"/>
      <name val="Arial"/>
      <family val="2"/>
    </font>
    <font>
      <b/>
      <sz val="7"/>
      <color rgb="FF000000"/>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FFFFFF"/>
        <bgColor rgb="FFFFFFFF"/>
      </patternFill>
    </fill>
    <fill>
      <patternFill patternType="solid">
        <fgColor rgb="FF00915A"/>
        <bgColor rgb="FFFFFFFF"/>
      </patternFill>
    </fill>
    <fill>
      <patternFill patternType="solid">
        <fgColor rgb="FFC0C0C0"/>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s>
  <cellStyleXfs count="9">
    <xf numFmtId="0" fontId="0" fillId="0" borderId="0"/>
    <xf numFmtId="9" fontId="3" fillId="0" borderId="0" applyFont="0" applyFill="0" applyBorder="0" applyAlignment="0" applyProtection="0"/>
    <xf numFmtId="0" fontId="5" fillId="0" borderId="0"/>
    <xf numFmtId="0" fontId="23" fillId="0" borderId="0" applyNumberFormat="0" applyFill="0" applyBorder="0" applyAlignment="0" applyProtection="0"/>
    <xf numFmtId="0" fontId="44" fillId="0" borderId="0"/>
    <xf numFmtId="9" fontId="5" fillId="0" borderId="0" applyFont="0" applyFill="0" applyBorder="0" applyAlignment="0" applyProtection="0"/>
    <xf numFmtId="0" fontId="2" fillId="0" borderId="0"/>
    <xf numFmtId="0" fontId="52" fillId="0" borderId="0"/>
    <xf numFmtId="0" fontId="44" fillId="0" borderId="0"/>
  </cellStyleXfs>
  <cellXfs count="316">
    <xf numFmtId="0" fontId="0" fillId="0" borderId="0" xfId="0"/>
    <xf numFmtId="0" fontId="6" fillId="0" borderId="0" xfId="2" applyFont="1" applyAlignment="1">
      <alignment horizontal="left" vertical="center"/>
    </xf>
    <xf numFmtId="0" fontId="5" fillId="0" borderId="0" xfId="2"/>
    <xf numFmtId="0" fontId="7" fillId="0" borderId="0" xfId="2" applyFont="1" applyAlignment="1">
      <alignment horizontal="center" vertical="center"/>
    </xf>
    <xf numFmtId="0" fontId="8" fillId="0" borderId="0" xfId="2" applyFont="1" applyAlignment="1">
      <alignment vertical="center" wrapText="1"/>
    </xf>
    <xf numFmtId="0" fontId="9" fillId="0" borderId="0" xfId="2" applyFont="1" applyAlignment="1">
      <alignment horizontal="left" vertical="center" wrapText="1"/>
    </xf>
    <xf numFmtId="0" fontId="10" fillId="0" borderId="0" xfId="2" applyFont="1" applyAlignment="1">
      <alignment wrapText="1"/>
    </xf>
    <xf numFmtId="0" fontId="8" fillId="0" borderId="0" xfId="2" applyFont="1" applyAlignment="1">
      <alignment horizontal="left" vertical="center" wrapText="1"/>
    </xf>
    <xf numFmtId="0" fontId="12" fillId="0" borderId="0" xfId="2" applyFont="1" applyAlignment="1">
      <alignment vertical="center" wrapText="1"/>
    </xf>
    <xf numFmtId="0" fontId="13" fillId="0" borderId="0" xfId="2" applyFont="1" applyAlignment="1">
      <alignment horizontal="left" vertical="center" wrapText="1"/>
    </xf>
    <xf numFmtId="0" fontId="13" fillId="0" borderId="0" xfId="2" applyFont="1" applyAlignment="1">
      <alignment wrapText="1"/>
    </xf>
    <xf numFmtId="0" fontId="10" fillId="0" borderId="0" xfId="2" applyFont="1" applyAlignment="1">
      <alignment vertical="center" wrapText="1"/>
    </xf>
    <xf numFmtId="0" fontId="14" fillId="0" borderId="0" xfId="2" applyFont="1" applyAlignment="1">
      <alignment vertical="center" wrapText="1"/>
    </xf>
    <xf numFmtId="0" fontId="13" fillId="0" borderId="0" xfId="2" applyFont="1" applyAlignment="1">
      <alignment vertical="center" wrapText="1"/>
    </xf>
    <xf numFmtId="0" fontId="26" fillId="0" borderId="0" xfId="0" applyFont="1" applyAlignment="1">
      <alignment horizontal="center" vertical="center" wrapText="1"/>
    </xf>
    <xf numFmtId="0" fontId="23" fillId="0" borderId="12" xfId="3" quotePrefix="1" applyFill="1" applyBorder="1" applyAlignment="1">
      <alignment horizontal="center" vertical="center" wrapText="1"/>
    </xf>
    <xf numFmtId="0" fontId="23" fillId="0" borderId="12" xfId="3" applyFill="1" applyBorder="1" applyAlignment="1">
      <alignment horizontal="center" vertical="center" wrapText="1"/>
    </xf>
    <xf numFmtId="0" fontId="23" fillId="0" borderId="13" xfId="3" quotePrefix="1" applyFill="1" applyBorder="1" applyAlignment="1">
      <alignment horizontal="center" vertical="center" wrapText="1"/>
    </xf>
    <xf numFmtId="0" fontId="23" fillId="0" borderId="0" xfId="3" quotePrefix="1" applyFill="1" applyBorder="1" applyAlignment="1">
      <alignment horizontal="center" vertical="center" wrapText="1"/>
    </xf>
    <xf numFmtId="0" fontId="30" fillId="0" borderId="0" xfId="3" quotePrefix="1" applyFont="1" applyFill="1" applyBorder="1" applyAlignment="1">
      <alignment horizontal="center" vertical="center" wrapText="1"/>
    </xf>
    <xf numFmtId="0" fontId="30" fillId="0" borderId="0" xfId="3" applyFont="1" applyFill="1" applyBorder="1" applyAlignment="1">
      <alignment horizontal="center" vertical="center" wrapText="1"/>
    </xf>
    <xf numFmtId="0" fontId="23" fillId="0" borderId="0" xfId="3" applyFill="1" applyBorder="1" applyAlignment="1">
      <alignment horizontal="center" vertical="center" wrapText="1"/>
    </xf>
    <xf numFmtId="0" fontId="23" fillId="0" borderId="12" xfId="3" applyFill="1" applyBorder="1" applyAlignment="1" applyProtection="1">
      <alignment horizontal="center" vertical="center" wrapText="1"/>
    </xf>
    <xf numFmtId="0" fontId="23" fillId="0" borderId="0" xfId="3" quotePrefix="1" applyFill="1" applyBorder="1" applyAlignment="1" applyProtection="1">
      <alignment horizontal="center" vertical="center" wrapText="1"/>
    </xf>
    <xf numFmtId="10" fontId="26" fillId="0" borderId="0" xfId="1" applyNumberFormat="1" applyFont="1" applyAlignment="1">
      <alignment horizontal="center" vertical="center" wrapText="1"/>
    </xf>
    <xf numFmtId="0" fontId="18" fillId="0" borderId="0" xfId="2" applyFont="1" applyAlignment="1">
      <alignment horizontal="center" vertical="center"/>
    </xf>
    <xf numFmtId="0" fontId="5" fillId="0" borderId="0" xfId="2"/>
    <xf numFmtId="0" fontId="5" fillId="0" borderId="0" xfId="2" applyAlignment="1">
      <alignment horizontal="center" vertical="center" wrapText="1"/>
    </xf>
    <xf numFmtId="0" fontId="33" fillId="0" borderId="0" xfId="2" applyFont="1" applyAlignment="1">
      <alignment horizontal="center" vertical="center" wrapText="1"/>
    </xf>
    <xf numFmtId="0" fontId="5" fillId="0" borderId="9" xfId="2" applyBorder="1" applyAlignment="1">
      <alignment horizontal="center" vertical="center" wrapText="1"/>
    </xf>
    <xf numFmtId="0" fontId="26" fillId="0" borderId="0" xfId="2" applyFont="1" applyAlignment="1">
      <alignment horizontal="center" vertical="center" wrapText="1"/>
    </xf>
    <xf numFmtId="0" fontId="25" fillId="0" borderId="0" xfId="2" applyFont="1" applyAlignment="1">
      <alignment vertical="center" wrapText="1"/>
    </xf>
    <xf numFmtId="0" fontId="25" fillId="3" borderId="0" xfId="2" applyFont="1" applyFill="1" applyAlignment="1">
      <alignment horizontal="center" vertical="center" wrapText="1"/>
    </xf>
    <xf numFmtId="0" fontId="26" fillId="0" borderId="10" xfId="2" applyFont="1" applyBorder="1" applyAlignment="1">
      <alignment horizontal="center" vertical="center" wrapText="1"/>
    </xf>
    <xf numFmtId="0" fontId="25" fillId="0" borderId="0" xfId="2" applyFont="1" applyAlignment="1">
      <alignment horizontal="center" vertical="center" wrapText="1"/>
    </xf>
    <xf numFmtId="0" fontId="25" fillId="2" borderId="11" xfId="2" applyFont="1" applyFill="1" applyBorder="1" applyAlignment="1">
      <alignment horizontal="center" vertical="center" wrapText="1"/>
    </xf>
    <xf numFmtId="0" fontId="27" fillId="0" borderId="0" xfId="2" applyFont="1" applyAlignment="1">
      <alignment horizontal="center" vertical="center" wrapText="1"/>
    </xf>
    <xf numFmtId="0" fontId="25" fillId="2" borderId="0" xfId="2" applyFont="1" applyFill="1" applyAlignment="1">
      <alignment horizontal="center" vertical="center" wrapText="1"/>
    </xf>
    <xf numFmtId="0" fontId="27" fillId="2" borderId="0" xfId="2" applyFont="1" applyFill="1" applyAlignment="1">
      <alignment horizontal="center" vertical="center" wrapText="1"/>
    </xf>
    <xf numFmtId="0" fontId="5" fillId="2" borderId="0" xfId="2" applyFill="1" applyAlignment="1">
      <alignment horizontal="center" vertical="center" wrapText="1"/>
    </xf>
    <xf numFmtId="0" fontId="28" fillId="0" borderId="0" xfId="2" applyFont="1" applyAlignment="1">
      <alignment horizontal="center" vertical="center" wrapText="1"/>
    </xf>
    <xf numFmtId="0" fontId="29" fillId="0" borderId="0" xfId="2" applyFont="1" applyAlignment="1">
      <alignment horizontal="center" vertical="center" wrapText="1"/>
    </xf>
    <xf numFmtId="0" fontId="26" fillId="0" borderId="0" xfId="2" quotePrefix="1" applyFont="1" applyAlignment="1">
      <alignment horizontal="center" vertical="center" wrapText="1"/>
    </xf>
    <xf numFmtId="0" fontId="26" fillId="0" borderId="0" xfId="2" applyFont="1" applyAlignment="1" applyProtection="1">
      <alignment horizontal="center" vertical="center" wrapText="1"/>
      <protection locked="0"/>
    </xf>
    <xf numFmtId="0" fontId="28" fillId="0" borderId="0" xfId="2" quotePrefix="1" applyFont="1" applyAlignment="1">
      <alignment horizontal="center" vertical="center" wrapText="1"/>
    </xf>
    <xf numFmtId="0" fontId="28" fillId="4" borderId="0" xfId="2" applyFont="1" applyFill="1" applyAlignment="1">
      <alignment horizontal="center" vertical="center" wrapText="1"/>
    </xf>
    <xf numFmtId="0" fontId="31" fillId="4" borderId="0" xfId="2" quotePrefix="1" applyFont="1" applyFill="1" applyAlignment="1">
      <alignment horizontal="center" vertical="center" wrapText="1"/>
    </xf>
    <xf numFmtId="0" fontId="27" fillId="4" borderId="0" xfId="2" applyFont="1" applyFill="1" applyAlignment="1">
      <alignment horizontal="center" vertical="center" wrapText="1"/>
    </xf>
    <xf numFmtId="0" fontId="32" fillId="4" borderId="0" xfId="2" applyFont="1" applyFill="1" applyAlignment="1">
      <alignment horizontal="center" vertical="center" wrapText="1"/>
    </xf>
    <xf numFmtId="0" fontId="29" fillId="0" borderId="0" xfId="2" quotePrefix="1" applyFont="1" applyAlignment="1">
      <alignment horizontal="center" vertical="center" wrapText="1"/>
    </xf>
    <xf numFmtId="164" fontId="26" fillId="0" borderId="0" xfId="2" applyNumberFormat="1" applyFont="1" applyAlignment="1">
      <alignment horizontal="center" vertical="center" wrapText="1"/>
    </xf>
    <xf numFmtId="165" fontId="26" fillId="0" borderId="0" xfId="5" applyNumberFormat="1" applyFont="1" applyFill="1" applyBorder="1" applyAlignment="1">
      <alignment horizontal="center" vertical="center" wrapText="1"/>
    </xf>
    <xf numFmtId="9" fontId="26" fillId="0" borderId="0" xfId="5" applyFont="1" applyFill="1" applyBorder="1" applyAlignment="1">
      <alignment horizontal="center" vertical="center" wrapText="1"/>
    </xf>
    <xf numFmtId="3" fontId="26" fillId="0" borderId="0" xfId="2" quotePrefix="1" applyNumberFormat="1" applyFont="1" applyAlignment="1">
      <alignment horizontal="center" vertical="center" wrapText="1"/>
    </xf>
    <xf numFmtId="165" fontId="26" fillId="0" borderId="0" xfId="2" quotePrefix="1" applyNumberFormat="1" applyFont="1" applyAlignment="1">
      <alignment horizontal="center" vertical="center" wrapText="1"/>
    </xf>
    <xf numFmtId="10" fontId="26" fillId="0" borderId="0" xfId="2" quotePrefix="1" applyNumberFormat="1" applyFont="1" applyAlignment="1">
      <alignment horizontal="center" vertical="center" wrapText="1"/>
    </xf>
    <xf numFmtId="0" fontId="26" fillId="0" borderId="0" xfId="2" quotePrefix="1" applyFont="1" applyAlignment="1">
      <alignment horizontal="right" vertical="center" wrapText="1"/>
    </xf>
    <xf numFmtId="164" fontId="26" fillId="0" borderId="0" xfId="2" quotePrefix="1" applyNumberFormat="1" applyFont="1" applyAlignment="1">
      <alignment horizontal="center" vertical="center" wrapText="1"/>
    </xf>
    <xf numFmtId="165" fontId="26" fillId="0" borderId="0" xfId="5" quotePrefix="1" applyNumberFormat="1" applyFont="1" applyFill="1" applyBorder="1" applyAlignment="1">
      <alignment horizontal="center" vertical="center" wrapText="1"/>
    </xf>
    <xf numFmtId="0" fontId="29" fillId="0" borderId="0" xfId="2" applyFont="1" applyAlignment="1">
      <alignment horizontal="right" vertical="center" wrapText="1"/>
    </xf>
    <xf numFmtId="164" fontId="33" fillId="0" borderId="0" xfId="2" applyNumberFormat="1" applyFont="1" applyAlignment="1">
      <alignment horizontal="center" vertical="center" wrapText="1"/>
    </xf>
    <xf numFmtId="9" fontId="26" fillId="0" borderId="0" xfId="5" quotePrefix="1" applyFont="1" applyFill="1" applyBorder="1" applyAlignment="1">
      <alignment horizontal="center" vertical="center" wrapText="1"/>
    </xf>
    <xf numFmtId="0" fontId="28" fillId="4" borderId="0" xfId="2" quotePrefix="1" applyFont="1" applyFill="1" applyAlignment="1">
      <alignment horizontal="center" vertical="center" wrapText="1"/>
    </xf>
    <xf numFmtId="0" fontId="4" fillId="4" borderId="0" xfId="2" applyFont="1" applyFill="1" applyAlignment="1">
      <alignment horizontal="center" vertical="center" wrapText="1"/>
    </xf>
    <xf numFmtId="166" fontId="26" fillId="0" borderId="0" xfId="2" applyNumberFormat="1" applyFont="1" applyAlignment="1">
      <alignment horizontal="center" vertical="center" wrapText="1"/>
    </xf>
    <xf numFmtId="0" fontId="32" fillId="0" borderId="0" xfId="2" quotePrefix="1" applyFont="1" applyAlignment="1">
      <alignment horizontal="center" vertical="center" wrapText="1"/>
    </xf>
    <xf numFmtId="0" fontId="32" fillId="0" borderId="0" xfId="2" applyFont="1" applyAlignment="1">
      <alignment horizontal="center" vertical="center" wrapText="1"/>
    </xf>
    <xf numFmtId="0" fontId="5" fillId="0" borderId="0" xfId="2" quotePrefix="1" applyAlignment="1">
      <alignment horizontal="center" vertical="center" wrapText="1"/>
    </xf>
    <xf numFmtId="0" fontId="5" fillId="0" borderId="0" xfId="2" quotePrefix="1" applyAlignment="1">
      <alignment horizontal="right" vertical="center" wrapText="1"/>
    </xf>
    <xf numFmtId="0" fontId="34" fillId="0" borderId="0" xfId="2" quotePrefix="1" applyFont="1" applyAlignment="1">
      <alignment horizontal="right" vertical="center" wrapText="1"/>
    </xf>
    <xf numFmtId="165" fontId="32" fillId="0" borderId="0" xfId="2" quotePrefix="1" applyNumberFormat="1" applyFont="1" applyAlignment="1">
      <alignment horizontal="center" vertical="center" wrapText="1"/>
    </xf>
    <xf numFmtId="165" fontId="32" fillId="0" borderId="0" xfId="2" applyNumberFormat="1" applyFont="1" applyAlignment="1">
      <alignment horizontal="center" vertical="center" wrapText="1"/>
    </xf>
    <xf numFmtId="166" fontId="28" fillId="0" borderId="0" xfId="2" applyNumberFormat="1" applyFont="1" applyAlignment="1">
      <alignment horizontal="center" vertical="center" wrapText="1"/>
    </xf>
    <xf numFmtId="0" fontId="31" fillId="4" borderId="0" xfId="2" applyFont="1" applyFill="1" applyAlignment="1">
      <alignment horizontal="center" vertical="center" wrapText="1"/>
    </xf>
    <xf numFmtId="0" fontId="46" fillId="0" borderId="0" xfId="2" applyFont="1" applyAlignment="1">
      <alignment horizontal="center" vertical="center" wrapText="1"/>
    </xf>
    <xf numFmtId="9" fontId="0" fillId="0" borderId="0" xfId="5" quotePrefix="1" applyFont="1" applyFill="1" applyBorder="1" applyAlignment="1">
      <alignment horizontal="center" vertical="center" wrapText="1"/>
    </xf>
    <xf numFmtId="0" fontId="5" fillId="0" borderId="0" xfId="2" applyAlignment="1">
      <alignment horizontal="right" vertical="center" wrapText="1"/>
    </xf>
    <xf numFmtId="164" fontId="5" fillId="0" borderId="0" xfId="2" applyNumberFormat="1" applyAlignment="1">
      <alignment horizontal="center" vertical="center" wrapText="1"/>
    </xf>
    <xf numFmtId="165" fontId="0" fillId="0" borderId="0" xfId="5" quotePrefix="1" applyNumberFormat="1" applyFont="1" applyFill="1" applyBorder="1" applyAlignment="1">
      <alignment horizontal="center" vertical="center" wrapText="1"/>
    </xf>
    <xf numFmtId="0" fontId="29" fillId="0" borderId="0" xfId="2" quotePrefix="1" applyFont="1" applyAlignment="1">
      <alignment horizontal="right" vertical="center" wrapText="1"/>
    </xf>
    <xf numFmtId="164" fontId="29" fillId="0" borderId="0" xfId="2" quotePrefix="1" applyNumberFormat="1" applyFont="1" applyAlignment="1">
      <alignment horizontal="right" vertical="center" wrapText="1"/>
    </xf>
    <xf numFmtId="0" fontId="5" fillId="0" borderId="0" xfId="2" applyAlignment="1">
      <alignment horizontal="center"/>
    </xf>
    <xf numFmtId="0" fontId="35" fillId="0" borderId="0" xfId="2" applyFont="1" applyAlignment="1">
      <alignment horizontal="left" vertical="center"/>
    </xf>
    <xf numFmtId="0" fontId="35" fillId="0" borderId="0" xfId="2" applyFont="1" applyAlignment="1">
      <alignment horizontal="center" vertical="center" wrapText="1"/>
    </xf>
    <xf numFmtId="0" fontId="36" fillId="0" borderId="0" xfId="2" applyFont="1" applyAlignment="1">
      <alignment horizontal="center" vertical="center" wrapText="1"/>
    </xf>
    <xf numFmtId="0" fontId="26" fillId="0" borderId="10" xfId="2" applyFont="1" applyBorder="1" applyAlignment="1" applyProtection="1">
      <alignment horizontal="center" vertical="center" wrapText="1"/>
      <protection locked="0"/>
    </xf>
    <xf numFmtId="0" fontId="23" fillId="0" borderId="12" xfId="3" quotePrefix="1" applyFill="1" applyBorder="1" applyAlignment="1" applyProtection="1">
      <alignment horizontal="center" vertical="center" wrapText="1"/>
    </xf>
    <xf numFmtId="0" fontId="23" fillId="0" borderId="13" xfId="3" quotePrefix="1" applyFill="1" applyBorder="1" applyAlignment="1" applyProtection="1">
      <alignment horizontal="center" vertical="center" wrapText="1"/>
    </xf>
    <xf numFmtId="0" fontId="26" fillId="0" borderId="0" xfId="2" applyFont="1" applyAlignment="1">
      <alignment horizontal="right" vertical="center" wrapText="1"/>
    </xf>
    <xf numFmtId="165" fontId="26" fillId="0" borderId="0" xfId="5" applyNumberFormat="1" applyFont="1" applyFill="1" applyBorder="1" applyAlignment="1" applyProtection="1">
      <alignment horizontal="center" vertical="center" wrapText="1"/>
    </xf>
    <xf numFmtId="3" fontId="26" fillId="0" borderId="0" xfId="2" applyNumberFormat="1" applyFont="1" applyAlignment="1">
      <alignment horizontal="center" vertical="center" wrapText="1"/>
    </xf>
    <xf numFmtId="165" fontId="26" fillId="0" borderId="0" xfId="2" applyNumberFormat="1" applyFont="1" applyAlignment="1">
      <alignment horizontal="center" vertical="center" wrapText="1"/>
    </xf>
    <xf numFmtId="0" fontId="38" fillId="0" borderId="0" xfId="2" applyFont="1" applyAlignment="1">
      <alignment horizontal="center" vertical="center" wrapText="1"/>
    </xf>
    <xf numFmtId="165" fontId="38" fillId="0" borderId="0" xfId="5" applyNumberFormat="1" applyFont="1" applyFill="1" applyBorder="1" applyAlignment="1" applyProtection="1">
      <alignment horizontal="center" vertical="center" wrapText="1"/>
    </xf>
    <xf numFmtId="165" fontId="0" fillId="0" borderId="0" xfId="5" applyNumberFormat="1" applyFont="1" applyFill="1" applyBorder="1" applyAlignment="1" applyProtection="1">
      <alignment horizontal="center" vertical="center" wrapText="1"/>
    </xf>
    <xf numFmtId="9" fontId="26" fillId="0" borderId="0" xfId="5" applyFont="1" applyFill="1" applyBorder="1" applyAlignment="1" applyProtection="1">
      <alignment horizontal="center" vertical="center" wrapText="1"/>
    </xf>
    <xf numFmtId="9" fontId="29" fillId="0" borderId="0" xfId="5" applyFont="1" applyFill="1" applyBorder="1" applyAlignment="1" applyProtection="1">
      <alignment horizontal="center" vertical="center" wrapText="1"/>
    </xf>
    <xf numFmtId="0" fontId="28" fillId="5" borderId="0" xfId="2" applyFont="1" applyFill="1" applyAlignment="1">
      <alignment horizontal="center" vertical="center" wrapText="1"/>
    </xf>
    <xf numFmtId="0" fontId="39" fillId="5" borderId="0" xfId="2" quotePrefix="1" applyFont="1" applyFill="1" applyAlignment="1">
      <alignment horizontal="center" vertical="center" wrapText="1"/>
    </xf>
    <xf numFmtId="0" fontId="32" fillId="5" borderId="0" xfId="2" applyFont="1" applyFill="1" applyAlignment="1">
      <alignment horizontal="center" vertical="center" wrapText="1"/>
    </xf>
    <xf numFmtId="0" fontId="31" fillId="0" borderId="0" xfId="2" quotePrefix="1" applyFont="1" applyAlignment="1">
      <alignment horizontal="center" vertical="center" wrapText="1"/>
    </xf>
    <xf numFmtId="165" fontId="26" fillId="0" borderId="0" xfId="5" quotePrefix="1" applyNumberFormat="1" applyFont="1" applyFill="1" applyBorder="1" applyAlignment="1" applyProtection="1">
      <alignment horizontal="center" vertical="center" wrapText="1"/>
    </xf>
    <xf numFmtId="165" fontId="33" fillId="0" borderId="0" xfId="5" applyNumberFormat="1" applyFont="1" applyFill="1" applyBorder="1" applyAlignment="1" applyProtection="1">
      <alignment horizontal="center" vertical="center" wrapText="1"/>
    </xf>
    <xf numFmtId="4" fontId="26" fillId="0" borderId="0" xfId="2" applyNumberFormat="1" applyFont="1" applyAlignment="1">
      <alignment horizontal="center" vertical="center" wrapText="1"/>
    </xf>
    <xf numFmtId="165" fontId="26" fillId="0" borderId="0" xfId="1" applyNumberFormat="1" applyFont="1" applyAlignment="1">
      <alignment horizontal="center" vertical="center" wrapText="1"/>
    </xf>
    <xf numFmtId="4" fontId="26" fillId="0" borderId="0" xfId="1" applyNumberFormat="1" applyFont="1" applyAlignment="1">
      <alignment horizontal="center" vertical="center" wrapText="1"/>
    </xf>
    <xf numFmtId="0" fontId="5" fillId="0" borderId="0" xfId="2" applyAlignment="1">
      <alignment horizontal="left" vertical="center"/>
    </xf>
    <xf numFmtId="0" fontId="5" fillId="0" borderId="0" xfId="2" applyAlignment="1">
      <alignment horizontal="left" vertical="center" wrapText="1"/>
    </xf>
    <xf numFmtId="0" fontId="42" fillId="2" borderId="0" xfId="2" applyFont="1" applyFill="1" applyAlignment="1">
      <alignment horizontal="center" vertical="center" wrapText="1"/>
    </xf>
    <xf numFmtId="0" fontId="26" fillId="0" borderId="0" xfId="2" applyFont="1" applyAlignment="1">
      <alignment horizontal="left" vertical="center" wrapText="1"/>
    </xf>
    <xf numFmtId="0" fontId="5" fillId="0" borderId="0" xfId="2" applyProtection="1">
      <protection locked="0"/>
    </xf>
    <xf numFmtId="0" fontId="28" fillId="0" borderId="0" xfId="2" quotePrefix="1" applyFont="1" applyAlignment="1" applyProtection="1">
      <alignment horizontal="center" vertical="center" wrapText="1"/>
      <protection locked="0"/>
    </xf>
    <xf numFmtId="0" fontId="31" fillId="0" borderId="0" xfId="2" quotePrefix="1"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7" fillId="0" borderId="0" xfId="2" quotePrefix="1" applyFont="1" applyAlignment="1">
      <alignment horizontal="center" vertical="center" wrapText="1"/>
    </xf>
    <xf numFmtId="0" fontId="26" fillId="6" borderId="0" xfId="2" quotePrefix="1" applyFont="1" applyFill="1" applyAlignment="1">
      <alignment horizontal="center" vertical="center" wrapText="1"/>
    </xf>
    <xf numFmtId="0" fontId="28" fillId="0" borderId="0" xfId="2" quotePrefix="1" applyFont="1" applyAlignment="1">
      <alignment horizontal="left" vertical="center" wrapText="1"/>
    </xf>
    <xf numFmtId="0" fontId="28" fillId="0" borderId="0" xfId="2" applyFont="1" applyAlignment="1">
      <alignment horizontal="left" vertical="center" wrapText="1"/>
    </xf>
    <xf numFmtId="0" fontId="43" fillId="0" borderId="0" xfId="2" applyFont="1" applyAlignment="1">
      <alignment horizontal="center" vertical="center" wrapText="1"/>
    </xf>
    <xf numFmtId="0" fontId="29" fillId="0" borderId="0" xfId="2" applyFont="1" applyAlignment="1" applyProtection="1">
      <alignment horizontal="center" vertical="center" wrapText="1"/>
      <protection locked="0"/>
    </xf>
    <xf numFmtId="14" fontId="43" fillId="0" borderId="0" xfId="2" applyNumberFormat="1" applyFont="1" applyAlignment="1">
      <alignment horizontal="center" vertical="center" wrapText="1"/>
    </xf>
    <xf numFmtId="2" fontId="26" fillId="0" borderId="0" xfId="0" applyNumberFormat="1" applyFont="1" applyAlignment="1" applyProtection="1">
      <alignment horizontal="center" vertical="center" wrapText="1"/>
    </xf>
    <xf numFmtId="10" fontId="26" fillId="0" borderId="0" xfId="1" applyNumberFormat="1" applyFont="1" applyFill="1" applyAlignment="1" applyProtection="1">
      <alignment horizontal="center" vertical="center" wrapText="1"/>
    </xf>
    <xf numFmtId="9" fontId="49" fillId="0" borderId="0" xfId="5" applyFont="1" applyFill="1" applyBorder="1" applyAlignment="1">
      <alignment horizontal="center" vertical="center" wrapText="1"/>
    </xf>
    <xf numFmtId="0" fontId="50" fillId="0" borderId="0" xfId="3" applyFont="1" applyFill="1" applyBorder="1" applyAlignment="1">
      <alignment horizontal="center" vertical="center" wrapText="1"/>
    </xf>
    <xf numFmtId="0" fontId="50" fillId="0" borderId="0" xfId="3" applyFont="1" applyFill="1" applyAlignment="1">
      <alignment horizontal="center" vertical="center" wrapText="1"/>
    </xf>
    <xf numFmtId="0" fontId="24" fillId="0" borderId="0" xfId="3" applyFont="1" applyAlignment="1"/>
    <xf numFmtId="0" fontId="2" fillId="0" borderId="0" xfId="6"/>
    <xf numFmtId="0" fontId="16" fillId="0" borderId="1" xfId="6" applyFont="1" applyBorder="1"/>
    <xf numFmtId="0" fontId="16" fillId="0" borderId="2" xfId="6" applyFont="1" applyBorder="1"/>
    <xf numFmtId="0" fontId="16" fillId="0" borderId="3" xfId="6" applyFont="1" applyBorder="1"/>
    <xf numFmtId="0" fontId="16" fillId="0" borderId="4" xfId="6" applyFont="1" applyBorder="1"/>
    <xf numFmtId="0" fontId="16" fillId="0" borderId="0" xfId="6" applyFont="1"/>
    <xf numFmtId="0" fontId="16" fillId="0" borderId="5" xfId="6" applyFont="1" applyBorder="1"/>
    <xf numFmtId="0" fontId="17" fillId="0" borderId="0" xfId="6" applyFont="1" applyAlignment="1">
      <alignment horizontal="center"/>
    </xf>
    <xf numFmtId="0" fontId="6" fillId="0" borderId="0" xfId="6" applyFont="1" applyAlignment="1">
      <alignment horizontal="center" vertical="center"/>
    </xf>
    <xf numFmtId="0" fontId="19" fillId="0" borderId="0" xfId="6" applyFont="1" applyAlignment="1">
      <alignment horizontal="center" vertical="center"/>
    </xf>
    <xf numFmtId="0" fontId="20" fillId="0" borderId="0" xfId="6" applyFont="1" applyAlignment="1">
      <alignment horizontal="center" vertical="center"/>
    </xf>
    <xf numFmtId="0" fontId="21" fillId="0" borderId="0" xfId="6" applyFont="1" applyAlignment="1">
      <alignment horizontal="center"/>
    </xf>
    <xf numFmtId="0" fontId="22" fillId="0" borderId="0" xfId="6" applyFont="1"/>
    <xf numFmtId="0" fontId="16" fillId="0" borderId="6" xfId="6" applyFont="1" applyBorder="1"/>
    <xf numFmtId="0" fontId="16" fillId="0" borderId="7" xfId="6" applyFont="1" applyBorder="1"/>
    <xf numFmtId="0" fontId="16" fillId="0" borderId="8" xfId="6" applyFont="1" applyBorder="1"/>
    <xf numFmtId="0" fontId="2" fillId="0" borderId="0" xfId="2" applyFont="1" applyFill="1" applyAlignment="1">
      <alignment horizontal="center" vertical="center" wrapText="1"/>
    </xf>
    <xf numFmtId="0" fontId="34" fillId="0" borderId="0" xfId="2" applyFont="1" applyFill="1" applyAlignment="1">
      <alignment horizontal="left" vertical="center" wrapText="1"/>
    </xf>
    <xf numFmtId="0" fontId="51" fillId="0" borderId="0" xfId="3" applyFont="1" applyFill="1" applyBorder="1" applyAlignment="1">
      <alignment horizontal="center" vertical="center" wrapText="1"/>
    </xf>
    <xf numFmtId="0" fontId="5" fillId="0" borderId="0" xfId="2" applyFill="1" applyAlignment="1">
      <alignment horizontal="center" vertical="center" wrapText="1"/>
    </xf>
    <xf numFmtId="0" fontId="29" fillId="0" borderId="0" xfId="2" applyFont="1" applyFill="1" applyAlignment="1">
      <alignment horizontal="center" vertical="center" wrapText="1"/>
    </xf>
    <xf numFmtId="0" fontId="26" fillId="0" borderId="0" xfId="2" applyFont="1" applyFill="1" applyAlignment="1">
      <alignment horizontal="center" vertical="center" wrapText="1"/>
    </xf>
    <xf numFmtId="0" fontId="33" fillId="0" borderId="0" xfId="2" applyFont="1" applyFill="1" applyAlignment="1">
      <alignment horizontal="center" vertical="center" wrapText="1"/>
    </xf>
    <xf numFmtId="0" fontId="49" fillId="0" borderId="0" xfId="2" applyFont="1" applyFill="1" applyAlignment="1">
      <alignment horizontal="center" vertical="center" wrapText="1"/>
    </xf>
    <xf numFmtId="0" fontId="0" fillId="0" borderId="0" xfId="0" applyFill="1"/>
    <xf numFmtId="0" fontId="37" fillId="0" borderId="0" xfId="2" applyFont="1" applyFill="1" applyAlignment="1">
      <alignment horizontal="center" vertical="center" wrapText="1"/>
    </xf>
    <xf numFmtId="0" fontId="5" fillId="0" borderId="0" xfId="2" applyFill="1"/>
    <xf numFmtId="0" fontId="51" fillId="0" borderId="0" xfId="3" applyFont="1" applyFill="1" applyAlignment="1">
      <alignment horizontal="center"/>
    </xf>
    <xf numFmtId="0" fontId="2" fillId="0" borderId="0" xfId="2" applyFont="1" applyFill="1" applyAlignment="1" applyProtection="1">
      <alignment horizontal="center" vertical="center" wrapText="1"/>
      <protection locked="0"/>
    </xf>
    <xf numFmtId="0" fontId="1" fillId="0" borderId="0" xfId="2" applyFont="1" applyFill="1" applyAlignment="1">
      <alignment horizontal="center" vertical="center" wrapText="1"/>
    </xf>
    <xf numFmtId="0" fontId="34" fillId="0" borderId="0" xfId="2" applyFont="1" applyFill="1" applyAlignment="1">
      <alignment horizontal="center" vertical="center" wrapText="1"/>
    </xf>
    <xf numFmtId="0" fontId="26" fillId="0" borderId="0" xfId="2" quotePrefix="1" applyFont="1" applyFill="1" applyAlignment="1">
      <alignment horizontal="center" vertical="center" wrapText="1"/>
    </xf>
    <xf numFmtId="164" fontId="26" fillId="0" borderId="0" xfId="2" applyNumberFormat="1" applyFont="1" applyFill="1" applyAlignment="1">
      <alignment horizontal="center" vertical="center" wrapText="1"/>
    </xf>
    <xf numFmtId="0" fontId="27" fillId="0" borderId="0" xfId="2" applyFont="1" applyFill="1" applyAlignment="1">
      <alignment horizontal="center" vertical="center" wrapText="1"/>
    </xf>
    <xf numFmtId="165" fontId="26" fillId="0" borderId="0" xfId="2" quotePrefix="1" applyNumberFormat="1" applyFont="1" applyFill="1" applyAlignment="1">
      <alignment horizontal="center" vertical="center" wrapText="1"/>
    </xf>
    <xf numFmtId="165" fontId="26" fillId="0" borderId="0" xfId="2" applyNumberFormat="1" applyFont="1" applyFill="1" applyAlignment="1">
      <alignment horizontal="center" vertical="center" wrapText="1"/>
    </xf>
    <xf numFmtId="10" fontId="26" fillId="0" borderId="0" xfId="1" applyNumberFormat="1" applyFont="1" applyFill="1" applyAlignment="1">
      <alignment horizontal="center" vertical="center" wrapText="1"/>
    </xf>
    <xf numFmtId="2" fontId="2" fillId="0" borderId="0" xfId="0" applyNumberFormat="1" applyFont="1" applyFill="1" applyAlignment="1" applyProtection="1">
      <alignment horizontal="center" vertical="center" wrapText="1"/>
    </xf>
    <xf numFmtId="0" fontId="45" fillId="0" borderId="0" xfId="2" applyFont="1" applyFill="1" applyAlignment="1">
      <alignment horizontal="center" vertical="center" wrapText="1"/>
    </xf>
    <xf numFmtId="164" fontId="45" fillId="0" borderId="0" xfId="2" applyNumberFormat="1" applyFont="1" applyFill="1" applyAlignment="1">
      <alignment horizontal="center" vertical="center" wrapText="1"/>
    </xf>
    <xf numFmtId="0" fontId="5" fillId="0" borderId="0" xfId="2" quotePrefix="1" applyFill="1" applyAlignment="1">
      <alignment horizontal="center"/>
    </xf>
    <xf numFmtId="165" fontId="26" fillId="0" borderId="0" xfId="5" applyNumberFormat="1" applyFont="1" applyFill="1" applyAlignment="1">
      <alignment horizontal="center" vertical="center" wrapText="1"/>
    </xf>
    <xf numFmtId="0" fontId="28" fillId="0" borderId="0" xfId="2" applyFont="1" applyFill="1" applyAlignment="1">
      <alignment horizontal="center" vertical="center" wrapText="1"/>
    </xf>
    <xf numFmtId="167" fontId="26" fillId="0" borderId="0" xfId="2" applyNumberFormat="1" applyFont="1" applyFill="1" applyAlignment="1">
      <alignment horizontal="center" vertical="center" wrapText="1"/>
    </xf>
    <xf numFmtId="0" fontId="24" fillId="2" borderId="0" xfId="3" applyFont="1" applyFill="1" applyBorder="1" applyAlignment="1">
      <alignment horizontal="center"/>
    </xf>
    <xf numFmtId="0" fontId="24" fillId="0" borderId="0" xfId="3" applyFont="1" applyAlignment="1"/>
    <xf numFmtId="0" fontId="24" fillId="3" borderId="0" xfId="6" applyFont="1" applyFill="1" applyAlignment="1">
      <alignment horizontal="center"/>
    </xf>
    <xf numFmtId="0" fontId="2" fillId="0" borderId="0" xfId="6"/>
    <xf numFmtId="0" fontId="18" fillId="0" borderId="0" xfId="6" applyFont="1" applyAlignment="1">
      <alignment horizontal="center" vertical="center"/>
    </xf>
    <xf numFmtId="0" fontId="41" fillId="0" borderId="0" xfId="2" applyFont="1" applyAlignment="1">
      <alignment horizontal="left" vertical="center" wrapText="1"/>
    </xf>
    <xf numFmtId="0" fontId="53" fillId="7" borderId="0" xfId="7" applyFont="1" applyFill="1" applyAlignment="1">
      <alignment horizontal="left"/>
    </xf>
    <xf numFmtId="49" fontId="54" fillId="7" borderId="0" xfId="7" applyNumberFormat="1" applyFont="1" applyFill="1" applyAlignment="1">
      <alignment horizontal="left" vertical="center"/>
    </xf>
    <xf numFmtId="49" fontId="55" fillId="7" borderId="0" xfId="7" applyNumberFormat="1" applyFont="1" applyFill="1" applyAlignment="1">
      <alignment horizontal="left" vertical="center"/>
    </xf>
    <xf numFmtId="49" fontId="56" fillId="8" borderId="0" xfId="7" applyNumberFormat="1" applyFont="1" applyFill="1" applyAlignment="1">
      <alignment horizontal="left" vertical="center"/>
    </xf>
    <xf numFmtId="49" fontId="54" fillId="7" borderId="14" xfId="7" applyNumberFormat="1" applyFont="1" applyFill="1" applyBorder="1" applyAlignment="1">
      <alignment horizontal="left" vertical="center"/>
    </xf>
    <xf numFmtId="49" fontId="57" fillId="7" borderId="0" xfId="7" applyNumberFormat="1" applyFont="1" applyFill="1" applyAlignment="1">
      <alignment horizontal="left" vertical="center"/>
    </xf>
    <xf numFmtId="168" fontId="44" fillId="7" borderId="0" xfId="7" applyNumberFormat="1" applyFont="1" applyFill="1" applyAlignment="1">
      <alignment horizontal="left" vertical="center"/>
    </xf>
    <xf numFmtId="49" fontId="58" fillId="9" borderId="15" xfId="7" applyNumberFormat="1" applyFont="1" applyFill="1" applyBorder="1" applyAlignment="1">
      <alignment horizontal="left" vertical="top"/>
    </xf>
    <xf numFmtId="0" fontId="58" fillId="9" borderId="15" xfId="7" applyFont="1" applyFill="1" applyBorder="1" applyAlignment="1">
      <alignment horizontal="left" vertical="center"/>
    </xf>
    <xf numFmtId="49" fontId="44" fillId="7" borderId="0" xfId="7" applyNumberFormat="1" applyFont="1" applyFill="1" applyAlignment="1">
      <alignment horizontal="left" vertical="center" wrapText="1"/>
    </xf>
    <xf numFmtId="49" fontId="58" fillId="9" borderId="15" xfId="7" applyNumberFormat="1" applyFont="1" applyFill="1" applyBorder="1" applyAlignment="1">
      <alignment horizontal="left" vertical="center"/>
    </xf>
    <xf numFmtId="0" fontId="58" fillId="9" borderId="15" xfId="7" applyFont="1" applyFill="1" applyBorder="1" applyAlignment="1">
      <alignment horizontal="center" vertical="center"/>
    </xf>
    <xf numFmtId="49" fontId="44" fillId="7" borderId="0" xfId="7" applyNumberFormat="1" applyFont="1" applyFill="1" applyAlignment="1">
      <alignment horizontal="left" vertical="center"/>
    </xf>
    <xf numFmtId="0" fontId="58" fillId="9" borderId="15" xfId="7" applyFont="1" applyFill="1" applyBorder="1" applyAlignment="1">
      <alignment horizontal="center" vertical="center"/>
    </xf>
    <xf numFmtId="0" fontId="44" fillId="7" borderId="0" xfId="7" applyFont="1" applyFill="1" applyAlignment="1">
      <alignment horizontal="left" vertical="center"/>
    </xf>
    <xf numFmtId="0" fontId="52" fillId="0" borderId="0" xfId="7"/>
    <xf numFmtId="49" fontId="59" fillId="9" borderId="15" xfId="7" applyNumberFormat="1" applyFont="1" applyFill="1" applyBorder="1" applyAlignment="1">
      <alignment horizontal="center" vertical="center"/>
    </xf>
    <xf numFmtId="49" fontId="59" fillId="9" borderId="15" xfId="7" applyNumberFormat="1" applyFont="1" applyFill="1" applyBorder="1" applyAlignment="1">
      <alignment horizontal="center" vertical="center"/>
    </xf>
    <xf numFmtId="49" fontId="59" fillId="9" borderId="15" xfId="7" applyNumberFormat="1" applyFont="1" applyFill="1" applyBorder="1" applyAlignment="1">
      <alignment horizontal="center" vertical="center" wrapText="1"/>
    </xf>
    <xf numFmtId="49" fontId="60" fillId="7" borderId="0" xfId="7" applyNumberFormat="1" applyFont="1" applyFill="1" applyAlignment="1">
      <alignment horizontal="center" vertical="center"/>
    </xf>
    <xf numFmtId="3" fontId="60" fillId="7" borderId="0" xfId="7" applyNumberFormat="1" applyFont="1" applyFill="1" applyAlignment="1">
      <alignment horizontal="center" vertical="center"/>
    </xf>
    <xf numFmtId="168" fontId="60" fillId="7" borderId="0" xfId="7" applyNumberFormat="1" applyFont="1" applyFill="1" applyAlignment="1">
      <alignment horizontal="center" vertical="center"/>
    </xf>
    <xf numFmtId="168" fontId="60" fillId="7" borderId="0" xfId="7" applyNumberFormat="1" applyFont="1" applyFill="1" applyAlignment="1">
      <alignment horizontal="center" vertical="center"/>
    </xf>
    <xf numFmtId="169" fontId="60" fillId="7" borderId="0" xfId="7" applyNumberFormat="1" applyFont="1" applyFill="1" applyAlignment="1">
      <alignment horizontal="center" vertical="center"/>
    </xf>
    <xf numFmtId="4" fontId="60" fillId="7" borderId="0" xfId="7" applyNumberFormat="1" applyFont="1" applyFill="1" applyAlignment="1">
      <alignment horizontal="center" vertical="center"/>
    </xf>
    <xf numFmtId="0" fontId="58" fillId="7" borderId="15" xfId="7" applyFont="1" applyFill="1" applyBorder="1" applyAlignment="1">
      <alignment horizontal="left" vertical="center"/>
    </xf>
    <xf numFmtId="0" fontId="58" fillId="7" borderId="15" xfId="7" applyFont="1" applyFill="1" applyBorder="1" applyAlignment="1">
      <alignment horizontal="right" vertical="center"/>
    </xf>
    <xf numFmtId="3" fontId="59" fillId="7" borderId="15" xfId="7" applyNumberFormat="1" applyFont="1" applyFill="1" applyBorder="1" applyAlignment="1">
      <alignment horizontal="center" vertical="center"/>
    </xf>
    <xf numFmtId="0" fontId="58" fillId="7" borderId="15" xfId="7" applyFont="1" applyFill="1" applyBorder="1" applyAlignment="1">
      <alignment horizontal="left" vertical="center"/>
    </xf>
    <xf numFmtId="49" fontId="44" fillId="7" borderId="0" xfId="7" applyNumberFormat="1" applyFont="1" applyFill="1" applyAlignment="1">
      <alignment horizontal="left" vertical="center"/>
    </xf>
    <xf numFmtId="3" fontId="44" fillId="7" borderId="0" xfId="7" applyNumberFormat="1" applyFont="1" applyFill="1" applyAlignment="1">
      <alignment horizontal="right" vertical="center"/>
    </xf>
    <xf numFmtId="0" fontId="52" fillId="0" borderId="0" xfId="7" applyAlignment="1">
      <alignment horizontal="left"/>
    </xf>
    <xf numFmtId="169" fontId="44" fillId="7" borderId="0" xfId="7" applyNumberFormat="1" applyFont="1" applyFill="1" applyAlignment="1">
      <alignment horizontal="right" vertical="center"/>
    </xf>
    <xf numFmtId="4" fontId="44" fillId="7" borderId="0" xfId="7" applyNumberFormat="1" applyFont="1" applyFill="1" applyAlignment="1">
      <alignment horizontal="right" vertical="center"/>
    </xf>
    <xf numFmtId="49" fontId="60" fillId="7" borderId="0" xfId="7" applyNumberFormat="1" applyFont="1" applyFill="1" applyAlignment="1">
      <alignment horizontal="left" vertical="center"/>
    </xf>
    <xf numFmtId="49" fontId="58" fillId="7" borderId="14" xfId="7" applyNumberFormat="1" applyFont="1" applyFill="1" applyBorder="1" applyAlignment="1">
      <alignment horizontal="left" vertical="center"/>
    </xf>
    <xf numFmtId="49" fontId="58" fillId="9" borderId="15" xfId="7" applyNumberFormat="1" applyFont="1" applyFill="1" applyBorder="1" applyAlignment="1">
      <alignment horizontal="left" vertical="center"/>
    </xf>
    <xf numFmtId="49" fontId="58" fillId="9" borderId="15" xfId="7" applyNumberFormat="1" applyFont="1" applyFill="1" applyBorder="1" applyAlignment="1">
      <alignment horizontal="center" vertical="center"/>
    </xf>
    <xf numFmtId="49" fontId="44" fillId="7" borderId="0" xfId="7" applyNumberFormat="1" applyFont="1" applyFill="1" applyAlignment="1">
      <alignment horizontal="center" vertical="center"/>
    </xf>
    <xf numFmtId="49" fontId="55" fillId="7" borderId="0" xfId="7" applyNumberFormat="1" applyFont="1" applyFill="1" applyAlignment="1">
      <alignment horizontal="left" vertical="center"/>
    </xf>
    <xf numFmtId="49" fontId="61" fillId="7" borderId="0" xfId="7" applyNumberFormat="1" applyFont="1" applyFill="1" applyAlignment="1">
      <alignment horizontal="center" vertical="center"/>
    </xf>
    <xf numFmtId="49" fontId="62" fillId="7" borderId="0" xfId="7" applyNumberFormat="1" applyFont="1" applyFill="1" applyAlignment="1">
      <alignment horizontal="left"/>
    </xf>
    <xf numFmtId="3" fontId="62" fillId="7" borderId="0" xfId="7" applyNumberFormat="1" applyFont="1" applyFill="1" applyAlignment="1">
      <alignment horizontal="right"/>
    </xf>
    <xf numFmtId="49" fontId="63" fillId="7" borderId="0" xfId="7" applyNumberFormat="1" applyFont="1" applyFill="1" applyAlignment="1">
      <alignment horizontal="left"/>
    </xf>
    <xf numFmtId="170" fontId="62" fillId="7" borderId="0" xfId="7" applyNumberFormat="1" applyFont="1" applyFill="1" applyAlignment="1">
      <alignment horizontal="right"/>
    </xf>
    <xf numFmtId="0" fontId="63" fillId="7" borderId="0" xfId="7" applyFont="1" applyFill="1" applyAlignment="1">
      <alignment horizontal="left"/>
    </xf>
    <xf numFmtId="49" fontId="64" fillId="9" borderId="16" xfId="7" applyNumberFormat="1" applyFont="1" applyFill="1" applyBorder="1" applyAlignment="1">
      <alignment horizontal="center" vertical="center" wrapText="1"/>
    </xf>
    <xf numFmtId="49" fontId="44" fillId="7" borderId="14" xfId="7" applyNumberFormat="1" applyFont="1" applyFill="1" applyBorder="1" applyAlignment="1">
      <alignment horizontal="left" vertical="center"/>
    </xf>
    <xf numFmtId="49" fontId="65" fillId="10" borderId="0" xfId="7" applyNumberFormat="1" applyFont="1" applyFill="1" applyAlignment="1">
      <alignment horizontal="right"/>
    </xf>
    <xf numFmtId="49" fontId="64" fillId="9" borderId="17" xfId="7" applyNumberFormat="1" applyFont="1" applyFill="1" applyBorder="1" applyAlignment="1">
      <alignment horizontal="center" vertical="center" wrapText="1"/>
    </xf>
    <xf numFmtId="0" fontId="62" fillId="7" borderId="0" xfId="7" applyFont="1" applyFill="1" applyAlignment="1">
      <alignment horizontal="right"/>
    </xf>
    <xf numFmtId="49" fontId="62" fillId="7" borderId="0" xfId="7" applyNumberFormat="1" applyFont="1" applyFill="1" applyAlignment="1">
      <alignment horizontal="right"/>
    </xf>
    <xf numFmtId="49" fontId="54" fillId="7" borderId="0" xfId="8" applyNumberFormat="1" applyFont="1" applyFill="1" applyAlignment="1">
      <alignment horizontal="left" vertical="center"/>
    </xf>
    <xf numFmtId="0" fontId="53" fillId="7" borderId="0" xfId="8" applyFont="1" applyFill="1" applyAlignment="1">
      <alignment horizontal="left"/>
    </xf>
    <xf numFmtId="49" fontId="55" fillId="7" borderId="0" xfId="8" applyNumberFormat="1" applyFont="1" applyFill="1" applyAlignment="1">
      <alignment horizontal="left" vertical="center"/>
    </xf>
    <xf numFmtId="49" fontId="56" fillId="8" borderId="0" xfId="8" applyNumberFormat="1" applyFont="1" applyFill="1" applyAlignment="1">
      <alignment horizontal="left" vertical="center"/>
    </xf>
    <xf numFmtId="49" fontId="57" fillId="7" borderId="0" xfId="8" applyNumberFormat="1" applyFont="1" applyFill="1" applyAlignment="1">
      <alignment horizontal="left" vertical="center"/>
    </xf>
    <xf numFmtId="168" fontId="44" fillId="7" borderId="0" xfId="8" applyNumberFormat="1" applyFill="1" applyAlignment="1">
      <alignment horizontal="left" vertical="center"/>
    </xf>
    <xf numFmtId="49" fontId="66" fillId="7" borderId="0" xfId="8" applyNumberFormat="1" applyFont="1" applyFill="1" applyAlignment="1">
      <alignment horizontal="left" vertical="center"/>
    </xf>
    <xf numFmtId="49" fontId="58" fillId="7" borderId="14" xfId="8" applyNumberFormat="1" applyFont="1" applyFill="1" applyBorder="1" applyAlignment="1">
      <alignment horizontal="left" vertical="center"/>
    </xf>
    <xf numFmtId="49" fontId="67" fillId="7" borderId="0" xfId="8" applyNumberFormat="1" applyFont="1" applyFill="1" applyAlignment="1">
      <alignment horizontal="left" vertical="center"/>
    </xf>
    <xf numFmtId="49" fontId="62" fillId="7" borderId="18" xfId="8" applyNumberFormat="1" applyFont="1" applyFill="1" applyBorder="1" applyAlignment="1">
      <alignment horizontal="left" vertical="center"/>
    </xf>
    <xf numFmtId="3" fontId="62" fillId="7" borderId="18" xfId="8" applyNumberFormat="1" applyFont="1" applyFill="1" applyBorder="1" applyAlignment="1">
      <alignment horizontal="right" vertical="center"/>
    </xf>
    <xf numFmtId="49" fontId="62" fillId="7" borderId="0" xfId="8" applyNumberFormat="1" applyFont="1" applyFill="1" applyAlignment="1">
      <alignment horizontal="left" vertical="center"/>
    </xf>
    <xf numFmtId="3" fontId="62" fillId="7" borderId="0" xfId="8" applyNumberFormat="1" applyFont="1" applyFill="1" applyAlignment="1">
      <alignment horizontal="right" vertical="center"/>
    </xf>
    <xf numFmtId="170" fontId="62" fillId="7" borderId="0" xfId="8" applyNumberFormat="1" applyFont="1" applyFill="1" applyAlignment="1">
      <alignment horizontal="right" vertical="center"/>
    </xf>
    <xf numFmtId="4" fontId="62" fillId="7" borderId="0" xfId="8" applyNumberFormat="1" applyFont="1" applyFill="1" applyAlignment="1">
      <alignment horizontal="right" vertical="center"/>
    </xf>
    <xf numFmtId="49" fontId="62" fillId="7" borderId="19" xfId="8" applyNumberFormat="1" applyFont="1" applyFill="1" applyBorder="1" applyAlignment="1">
      <alignment horizontal="left" vertical="center"/>
    </xf>
    <xf numFmtId="170" fontId="62" fillId="7" borderId="19" xfId="8" applyNumberFormat="1" applyFont="1" applyFill="1" applyBorder="1" applyAlignment="1">
      <alignment horizontal="right" vertical="center"/>
    </xf>
    <xf numFmtId="49" fontId="62" fillId="7" borderId="0" xfId="8" applyNumberFormat="1" applyFont="1" applyFill="1" applyAlignment="1">
      <alignment horizontal="left"/>
    </xf>
    <xf numFmtId="3" fontId="62" fillId="7" borderId="0" xfId="8" applyNumberFormat="1" applyFont="1" applyFill="1" applyAlignment="1">
      <alignment horizontal="right"/>
    </xf>
    <xf numFmtId="0" fontId="60" fillId="7" borderId="20" xfId="8" applyFont="1" applyFill="1" applyBorder="1" applyAlignment="1">
      <alignment horizontal="left" vertical="center"/>
    </xf>
    <xf numFmtId="49" fontId="59" fillId="7" borderId="0" xfId="8" applyNumberFormat="1" applyFont="1" applyFill="1" applyAlignment="1">
      <alignment horizontal="center" vertical="center"/>
    </xf>
    <xf numFmtId="49" fontId="59" fillId="7" borderId="0" xfId="8" applyNumberFormat="1" applyFont="1" applyFill="1" applyAlignment="1">
      <alignment horizontal="center" vertical="center"/>
    </xf>
    <xf numFmtId="49" fontId="60" fillId="7" borderId="16" xfId="8" applyNumberFormat="1" applyFont="1" applyFill="1" applyBorder="1" applyAlignment="1">
      <alignment horizontal="left" vertical="center"/>
    </xf>
    <xf numFmtId="49" fontId="60" fillId="7" borderId="18" xfId="8" applyNumberFormat="1" applyFont="1" applyFill="1" applyBorder="1" applyAlignment="1">
      <alignment horizontal="center" vertical="center"/>
    </xf>
    <xf numFmtId="49" fontId="60" fillId="7" borderId="18" xfId="8" applyNumberFormat="1" applyFont="1" applyFill="1" applyBorder="1" applyAlignment="1">
      <alignment horizontal="center" vertical="center"/>
    </xf>
    <xf numFmtId="49" fontId="60" fillId="7" borderId="20" xfId="8" applyNumberFormat="1" applyFont="1" applyFill="1" applyBorder="1" applyAlignment="1">
      <alignment horizontal="left" vertical="center"/>
    </xf>
    <xf numFmtId="49" fontId="60" fillId="7" borderId="0" xfId="8" applyNumberFormat="1" applyFont="1" applyFill="1" applyAlignment="1">
      <alignment horizontal="center" vertical="center"/>
    </xf>
    <xf numFmtId="49" fontId="60" fillId="7" borderId="0" xfId="8" applyNumberFormat="1" applyFont="1" applyFill="1" applyAlignment="1">
      <alignment horizontal="center" vertical="center"/>
    </xf>
    <xf numFmtId="49" fontId="60" fillId="7" borderId="20" xfId="8" applyNumberFormat="1" applyFont="1" applyFill="1" applyBorder="1" applyAlignment="1">
      <alignment horizontal="left" vertical="center" wrapText="1"/>
    </xf>
    <xf numFmtId="49" fontId="68" fillId="7" borderId="0" xfId="8" applyNumberFormat="1" applyFont="1" applyFill="1" applyAlignment="1">
      <alignment horizontal="center" vertical="center"/>
    </xf>
    <xf numFmtId="49" fontId="68" fillId="7" borderId="0" xfId="8" applyNumberFormat="1" applyFont="1" applyFill="1" applyAlignment="1">
      <alignment horizontal="center" vertical="center"/>
    </xf>
    <xf numFmtId="3" fontId="60" fillId="7" borderId="0" xfId="8" applyNumberFormat="1" applyFont="1" applyFill="1" applyAlignment="1">
      <alignment horizontal="center" vertical="center"/>
    </xf>
    <xf numFmtId="3" fontId="60" fillId="7" borderId="0" xfId="8" applyNumberFormat="1" applyFont="1" applyFill="1" applyAlignment="1">
      <alignment horizontal="center" vertical="center"/>
    </xf>
    <xf numFmtId="168" fontId="60" fillId="7" borderId="0" xfId="8" applyNumberFormat="1" applyFont="1" applyFill="1" applyAlignment="1">
      <alignment horizontal="center" vertical="center"/>
    </xf>
    <xf numFmtId="168" fontId="60" fillId="7" borderId="0" xfId="8" applyNumberFormat="1" applyFont="1" applyFill="1" applyAlignment="1">
      <alignment horizontal="center" vertical="center"/>
    </xf>
    <xf numFmtId="169" fontId="60" fillId="7" borderId="0" xfId="8" applyNumberFormat="1" applyFont="1" applyFill="1" applyAlignment="1">
      <alignment horizontal="center" vertical="center"/>
    </xf>
    <xf numFmtId="169" fontId="60" fillId="7" borderId="0" xfId="8" applyNumberFormat="1" applyFont="1" applyFill="1" applyAlignment="1">
      <alignment horizontal="center" vertical="center"/>
    </xf>
    <xf numFmtId="49" fontId="44" fillId="7" borderId="0" xfId="8" applyNumberFormat="1" applyFill="1" applyAlignment="1">
      <alignment horizontal="left" vertical="center"/>
    </xf>
    <xf numFmtId="3" fontId="62" fillId="7" borderId="0" xfId="8" applyNumberFormat="1" applyFont="1" applyFill="1" applyAlignment="1">
      <alignment horizontal="left"/>
    </xf>
    <xf numFmtId="49" fontId="62" fillId="7" borderId="0" xfId="8" applyNumberFormat="1" applyFont="1" applyFill="1" applyAlignment="1">
      <alignment horizontal="left"/>
    </xf>
    <xf numFmtId="0" fontId="44" fillId="0" borderId="0" xfId="8"/>
    <xf numFmtId="49" fontId="57" fillId="7" borderId="0" xfId="8" applyNumberFormat="1" applyFont="1" applyFill="1" applyAlignment="1">
      <alignment horizontal="left" vertical="center"/>
    </xf>
    <xf numFmtId="168" fontId="44" fillId="7" borderId="0" xfId="8" applyNumberFormat="1" applyFill="1" applyAlignment="1">
      <alignment horizontal="left" vertical="center"/>
    </xf>
    <xf numFmtId="0" fontId="59" fillId="9" borderId="15" xfId="8" applyFont="1" applyFill="1" applyBorder="1" applyAlignment="1">
      <alignment horizontal="left" vertical="center"/>
    </xf>
    <xf numFmtId="49" fontId="59" fillId="9" borderId="15" xfId="8" applyNumberFormat="1" applyFont="1" applyFill="1" applyBorder="1" applyAlignment="1">
      <alignment horizontal="center" vertical="center"/>
    </xf>
    <xf numFmtId="49" fontId="59" fillId="9" borderId="15" xfId="8" applyNumberFormat="1" applyFont="1" applyFill="1" applyBorder="1" applyAlignment="1">
      <alignment horizontal="center" vertical="center"/>
    </xf>
    <xf numFmtId="49" fontId="60" fillId="7" borderId="0" xfId="8" applyNumberFormat="1" applyFont="1" applyFill="1" applyAlignment="1">
      <alignment horizontal="left" vertical="center"/>
    </xf>
    <xf numFmtId="4" fontId="60" fillId="7" borderId="0" xfId="8" applyNumberFormat="1" applyFont="1" applyFill="1" applyAlignment="1">
      <alignment horizontal="center" vertical="center"/>
    </xf>
    <xf numFmtId="4" fontId="59" fillId="9" borderId="15" xfId="8" applyNumberFormat="1" applyFont="1" applyFill="1" applyBorder="1" applyAlignment="1">
      <alignment horizontal="center" vertical="center"/>
    </xf>
    <xf numFmtId="169" fontId="59" fillId="9" borderId="15" xfId="8" applyNumberFormat="1" applyFont="1" applyFill="1" applyBorder="1" applyAlignment="1">
      <alignment horizontal="center" vertical="center"/>
    </xf>
    <xf numFmtId="3" fontId="59" fillId="9" borderId="15" xfId="8" applyNumberFormat="1" applyFont="1" applyFill="1" applyBorder="1" applyAlignment="1">
      <alignment horizontal="center" vertical="center"/>
    </xf>
    <xf numFmtId="169" fontId="59" fillId="9" borderId="15" xfId="8" applyNumberFormat="1" applyFont="1" applyFill="1" applyBorder="1" applyAlignment="1">
      <alignment horizontal="center" vertical="center"/>
    </xf>
    <xf numFmtId="0" fontId="59" fillId="9" borderId="15" xfId="8" applyFont="1" applyFill="1" applyBorder="1" applyAlignment="1">
      <alignment horizontal="center" vertical="center"/>
    </xf>
    <xf numFmtId="1" fontId="60" fillId="7" borderId="0" xfId="8" applyNumberFormat="1" applyFont="1" applyFill="1" applyAlignment="1">
      <alignment horizontal="center" vertical="center"/>
    </xf>
    <xf numFmtId="0" fontId="59" fillId="9" borderId="15" xfId="8" applyFont="1" applyFill="1" applyBorder="1" applyAlignment="1">
      <alignment horizontal="center" vertical="center"/>
    </xf>
    <xf numFmtId="0" fontId="69" fillId="9" borderId="15" xfId="8" applyFont="1" applyFill="1" applyBorder="1" applyAlignment="1">
      <alignment horizontal="center" vertical="center"/>
    </xf>
    <xf numFmtId="0" fontId="70" fillId="7" borderId="0" xfId="8" applyFont="1" applyFill="1" applyAlignment="1">
      <alignment horizontal="left" vertical="center"/>
    </xf>
    <xf numFmtId="0" fontId="71" fillId="7" borderId="0" xfId="8" applyFont="1" applyFill="1" applyAlignment="1">
      <alignment horizontal="right" vertical="center"/>
    </xf>
    <xf numFmtId="0" fontId="70" fillId="7" borderId="0" xfId="8" applyFont="1" applyFill="1" applyAlignment="1">
      <alignment horizontal="center" vertical="center"/>
    </xf>
    <xf numFmtId="0" fontId="58" fillId="7" borderId="14" xfId="8" applyFont="1" applyFill="1" applyBorder="1" applyAlignment="1">
      <alignment horizontal="left" vertical="top" wrapText="1"/>
    </xf>
    <xf numFmtId="0" fontId="58" fillId="9" borderId="15" xfId="8" applyFont="1" applyFill="1" applyBorder="1" applyAlignment="1">
      <alignment horizontal="left" vertical="center"/>
    </xf>
    <xf numFmtId="49" fontId="58" fillId="9" borderId="15" xfId="8" applyNumberFormat="1" applyFont="1" applyFill="1" applyBorder="1" applyAlignment="1">
      <alignment horizontal="center" vertical="center"/>
    </xf>
    <xf numFmtId="49" fontId="58" fillId="9" borderId="15" xfId="8" applyNumberFormat="1" applyFont="1" applyFill="1" applyBorder="1" applyAlignment="1">
      <alignment horizontal="center" vertical="center"/>
    </xf>
    <xf numFmtId="4" fontId="44" fillId="7" borderId="0" xfId="8" applyNumberFormat="1" applyFill="1" applyAlignment="1">
      <alignment horizontal="center" vertical="center"/>
    </xf>
    <xf numFmtId="169" fontId="44" fillId="7" borderId="0" xfId="8" applyNumberFormat="1" applyFill="1" applyAlignment="1">
      <alignment horizontal="center" vertical="center"/>
    </xf>
    <xf numFmtId="3" fontId="44" fillId="7" borderId="0" xfId="8" applyNumberFormat="1" applyFill="1" applyAlignment="1">
      <alignment horizontal="center" vertical="center"/>
    </xf>
    <xf numFmtId="49" fontId="58" fillId="9" borderId="15" xfId="8" applyNumberFormat="1" applyFont="1" applyFill="1" applyBorder="1" applyAlignment="1">
      <alignment horizontal="left" vertical="center"/>
    </xf>
    <xf numFmtId="4" fontId="58" fillId="9" borderId="15" xfId="8" applyNumberFormat="1" applyFont="1" applyFill="1" applyBorder="1" applyAlignment="1">
      <alignment horizontal="center" vertical="center"/>
    </xf>
    <xf numFmtId="169" fontId="58" fillId="9" borderId="15" xfId="8" applyNumberFormat="1" applyFont="1" applyFill="1" applyBorder="1" applyAlignment="1">
      <alignment horizontal="center" vertical="center"/>
    </xf>
    <xf numFmtId="3" fontId="58" fillId="9" borderId="15" xfId="8" applyNumberFormat="1" applyFont="1" applyFill="1" applyBorder="1" applyAlignment="1">
      <alignment horizontal="center" vertical="center"/>
    </xf>
    <xf numFmtId="171" fontId="44" fillId="7" borderId="0" xfId="8" applyNumberFormat="1" applyFill="1" applyAlignment="1">
      <alignment horizontal="left" vertical="center"/>
    </xf>
    <xf numFmtId="49" fontId="72" fillId="11" borderId="14" xfId="8" applyNumberFormat="1" applyFont="1" applyFill="1" applyBorder="1" applyAlignment="1">
      <alignment horizontal="center" vertical="center"/>
    </xf>
    <xf numFmtId="49" fontId="72" fillId="12" borderId="14" xfId="8" applyNumberFormat="1" applyFont="1" applyFill="1" applyBorder="1" applyAlignment="1">
      <alignment horizontal="center" vertical="center"/>
    </xf>
    <xf numFmtId="49" fontId="72" fillId="10" borderId="14" xfId="8" applyNumberFormat="1" applyFont="1" applyFill="1" applyBorder="1" applyAlignment="1">
      <alignment horizontal="center" vertical="center"/>
    </xf>
    <xf numFmtId="49" fontId="73" fillId="9" borderId="15" xfId="8" applyNumberFormat="1" applyFont="1" applyFill="1" applyBorder="1" applyAlignment="1">
      <alignment horizontal="center" vertical="center"/>
    </xf>
    <xf numFmtId="49" fontId="58" fillId="9" borderId="15" xfId="8" applyNumberFormat="1" applyFont="1" applyFill="1" applyBorder="1" applyAlignment="1">
      <alignment horizontal="center" vertical="center" wrapText="1"/>
    </xf>
    <xf numFmtId="172" fontId="71" fillId="7" borderId="0" xfId="8" applyNumberFormat="1" applyFont="1" applyFill="1" applyAlignment="1">
      <alignment horizontal="left" vertical="center"/>
    </xf>
    <xf numFmtId="168" fontId="60" fillId="7" borderId="0" xfId="8" applyNumberFormat="1" applyFont="1" applyFill="1" applyAlignment="1">
      <alignment horizontal="left" vertical="center"/>
    </xf>
    <xf numFmtId="3" fontId="71" fillId="7" borderId="0" xfId="8" applyNumberFormat="1" applyFont="1" applyFill="1" applyAlignment="1">
      <alignment horizontal="center" vertical="center"/>
    </xf>
    <xf numFmtId="3" fontId="60" fillId="7" borderId="0" xfId="8" applyNumberFormat="1" applyFont="1" applyFill="1" applyAlignment="1">
      <alignment horizontal="right" vertical="center" wrapText="1"/>
    </xf>
    <xf numFmtId="0" fontId="74" fillId="9" borderId="15" xfId="8" applyFont="1" applyFill="1" applyBorder="1" applyAlignment="1">
      <alignment horizontal="left" vertical="center"/>
    </xf>
    <xf numFmtId="0" fontId="75" fillId="9" borderId="15" xfId="8" applyFont="1" applyFill="1" applyBorder="1" applyAlignment="1">
      <alignment horizontal="left" vertical="center"/>
    </xf>
    <xf numFmtId="0" fontId="75" fillId="9" borderId="15" xfId="8" applyFont="1" applyFill="1" applyBorder="1" applyAlignment="1">
      <alignment horizontal="center" vertical="center"/>
    </xf>
    <xf numFmtId="0" fontId="74" fillId="9" borderId="15" xfId="8" applyFont="1" applyFill="1" applyBorder="1" applyAlignment="1">
      <alignment horizontal="center" vertical="center"/>
    </xf>
    <xf numFmtId="0" fontId="75" fillId="9" borderId="15" xfId="8" applyFont="1" applyFill="1" applyBorder="1" applyAlignment="1">
      <alignment horizontal="right" vertical="center" wrapText="1"/>
    </xf>
    <xf numFmtId="3" fontId="75" fillId="9" borderId="15" xfId="8" applyNumberFormat="1" applyFont="1" applyFill="1" applyBorder="1" applyAlignment="1">
      <alignment horizontal="right" vertical="center"/>
    </xf>
    <xf numFmtId="3" fontId="75" fillId="9" borderId="15" xfId="8" applyNumberFormat="1" applyFont="1" applyFill="1" applyBorder="1" applyAlignment="1">
      <alignment horizontal="right" vertical="center"/>
    </xf>
  </cellXfs>
  <cellStyles count="9">
    <cellStyle name="Hyperlink 2" xfId="3" xr:uid="{EC120E1C-9E21-4872-9FB1-94447AF4C45E}"/>
    <cellStyle name="Normal" xfId="0" builtinId="0"/>
    <cellStyle name="Normal 2" xfId="2" xr:uid="{425AB3E8-2668-4EF0-A65C-0C64CBAF2124}"/>
    <cellStyle name="Normal 2 2" xfId="8" xr:uid="{AB479B62-556D-49D6-A678-70CACB257CC6}"/>
    <cellStyle name="Normal 3" xfId="4" xr:uid="{B951CDCC-1984-43A6-A1B7-7250F85A49A8}"/>
    <cellStyle name="Normal 4" xfId="6" xr:uid="{797CFAD8-6D21-40A0-A19A-81FC4E8CD23C}"/>
    <cellStyle name="Normal 5" xfId="7" xr:uid="{63E1A126-BD9B-4EDA-91E9-FD04892B0D53}"/>
    <cellStyle name="Percent" xfId="1" builtinId="5"/>
    <cellStyle name="Percent 2" xfId="5" xr:uid="{FE0E9D96-BD93-45C7-A7CD-8A6E2F4267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F1C525FB-372D-4A4E-B244-C580C0F81FF2}"/>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4CAB23F9-6A2E-4792-846E-FB0722EA4416}"/>
            </a:ext>
          </a:extLst>
        </xdr:cNvPr>
        <xdr:cNvPicPr>
          <a:picLocks noChangeAspect="1"/>
        </xdr:cNvPicPr>
      </xdr:nvPicPr>
      <xdr:blipFill>
        <a:blip xmlns:r="http://schemas.openxmlformats.org/officeDocument/2006/relationships" r:embed="rId1"/>
        <a:stretch>
          <a:fillRect/>
        </a:stretch>
      </xdr:blipFill>
      <xdr:spPr>
        <a:xfrm>
          <a:off x="28575" y="0"/>
          <a:ext cx="1514475" cy="381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3F0392A1-79D7-475D-958D-129EBCB8B436}"/>
            </a:ext>
          </a:extLst>
        </xdr:cNvPr>
        <xdr:cNvPicPr>
          <a:picLocks noChangeAspect="1"/>
        </xdr:cNvPicPr>
      </xdr:nvPicPr>
      <xdr:blipFill>
        <a:blip xmlns:r="http://schemas.openxmlformats.org/officeDocument/2006/relationships" r:embed="rId1"/>
        <a:stretch>
          <a:fillRect/>
        </a:stretch>
      </xdr:blipFill>
      <xdr:spPr>
        <a:xfrm>
          <a:off x="76200" y="15240"/>
          <a:ext cx="10733405" cy="49091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EA4411F3-DB5E-4D19-A16F-BA16C424D623}"/>
            </a:ext>
          </a:extLst>
        </xdr:cNvPr>
        <xdr:cNvPicPr>
          <a:picLocks noChangeAspect="1"/>
        </xdr:cNvPicPr>
      </xdr:nvPicPr>
      <xdr:blipFill>
        <a:blip xmlns:r="http://schemas.openxmlformats.org/officeDocument/2006/relationships" r:embed="rId1"/>
        <a:stretch>
          <a:fillRect/>
        </a:stretch>
      </xdr:blipFill>
      <xdr:spPr>
        <a:xfrm>
          <a:off x="47625" y="57150"/>
          <a:ext cx="1447800" cy="371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F9033669-B8DD-401D-A0CC-445619294458}"/>
            </a:ext>
          </a:extLst>
        </xdr:cNvPr>
        <xdr:cNvPicPr>
          <a:picLocks noChangeAspect="1"/>
        </xdr:cNvPicPr>
      </xdr:nvPicPr>
      <xdr:blipFill>
        <a:blip xmlns:r="http://schemas.openxmlformats.org/officeDocument/2006/relationships" r:embed="rId1"/>
        <a:stretch>
          <a:fillRect/>
        </a:stretch>
      </xdr:blipFill>
      <xdr:spPr>
        <a:xfrm>
          <a:off x="28575" y="95250"/>
          <a:ext cx="1400175" cy="314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3" descr="Inserted picture RelID:1">
          <a:extLst>
            <a:ext uri="{FF2B5EF4-FFF2-40B4-BE49-F238E27FC236}">
              <a16:creationId xmlns:a16="http://schemas.microsoft.com/office/drawing/2014/main" id="{921AEE7F-2943-4435-9C01-F54A677B8808}"/>
            </a:ext>
          </a:extLst>
        </xdr:cNvPr>
        <xdr:cNvPicPr>
          <a:picLocks noChangeAspect="1"/>
        </xdr:cNvPicPr>
      </xdr:nvPicPr>
      <xdr:blipFill>
        <a:blip xmlns:r="http://schemas.openxmlformats.org/officeDocument/2006/relationships" r:embed="rId1"/>
        <a:stretch>
          <a:fillRect/>
        </a:stretch>
      </xdr:blipFill>
      <xdr:spPr>
        <a:xfrm>
          <a:off x="47625" y="0"/>
          <a:ext cx="1581150" cy="409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4" descr="Inserted picture RelID:1">
          <a:extLst>
            <a:ext uri="{FF2B5EF4-FFF2-40B4-BE49-F238E27FC236}">
              <a16:creationId xmlns:a16="http://schemas.microsoft.com/office/drawing/2014/main" id="{80B9FAD4-A743-4530-A4B9-72B8D288ED31}"/>
            </a:ext>
          </a:extLst>
        </xdr:cNvPr>
        <xdr:cNvPicPr>
          <a:picLocks noChangeAspect="1"/>
        </xdr:cNvPicPr>
      </xdr:nvPicPr>
      <xdr:blipFill>
        <a:blip xmlns:r="http://schemas.openxmlformats.org/officeDocument/2006/relationships" r:embed="rId1"/>
        <a:stretch>
          <a:fillRect/>
        </a:stretch>
      </xdr:blipFill>
      <xdr:spPr>
        <a:xfrm>
          <a:off x="47625" y="0"/>
          <a:ext cx="4752975" cy="381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73513173-FFE7-41A6-B2B6-A3FBD440BC1A}"/>
            </a:ext>
          </a:extLst>
        </xdr:cNvPr>
        <xdr:cNvPicPr>
          <a:picLocks noChangeAspect="1"/>
        </xdr:cNvPicPr>
      </xdr:nvPicPr>
      <xdr:blipFill>
        <a:blip xmlns:r="http://schemas.openxmlformats.org/officeDocument/2006/relationships" r:embed="rId1"/>
        <a:stretch>
          <a:fillRect/>
        </a:stretch>
      </xdr:blipFill>
      <xdr:spPr>
        <a:xfrm>
          <a:off x="28575" y="0"/>
          <a:ext cx="1009650" cy="4095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88D7DEA8-1BF4-4514-A174-CD1FCB334169}"/>
            </a:ext>
          </a:extLst>
        </xdr:cNvPr>
        <xdr:cNvPicPr>
          <a:picLocks noChangeAspect="1"/>
        </xdr:cNvPicPr>
      </xdr:nvPicPr>
      <xdr:blipFill>
        <a:blip xmlns:r="http://schemas.openxmlformats.org/officeDocument/2006/relationships" r:embed="rId1"/>
        <a:stretch>
          <a:fillRect/>
        </a:stretch>
      </xdr:blipFill>
      <xdr:spPr>
        <a:xfrm>
          <a:off x="47625" y="0"/>
          <a:ext cx="1476375" cy="4095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3E76F3CA-FC6A-49D9-9688-57845452843A}"/>
            </a:ext>
          </a:extLst>
        </xdr:cNvPr>
        <xdr:cNvPicPr>
          <a:picLocks noChangeAspect="1"/>
        </xdr:cNvPicPr>
      </xdr:nvPicPr>
      <xdr:blipFill>
        <a:blip xmlns:r="http://schemas.openxmlformats.org/officeDocument/2006/relationships" r:embed="rId1"/>
        <a:stretch>
          <a:fillRect/>
        </a:stretch>
      </xdr:blipFill>
      <xdr:spPr>
        <a:xfrm>
          <a:off x="47625" y="0"/>
          <a:ext cx="1552575" cy="38100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48BF8D4F-0EE9-428C-8D3C-475BD4FB6F2D}"/>
            </a:ext>
          </a:extLst>
        </xdr:cNvPr>
        <xdr:cNvPicPr>
          <a:picLocks noChangeAspect="1"/>
        </xdr:cNvPicPr>
      </xdr:nvPicPr>
      <xdr:blipFill>
        <a:blip xmlns:r="http://schemas.openxmlformats.org/officeDocument/2006/relationships" r:embed="rId2"/>
        <a:stretch>
          <a:fillRect/>
        </a:stretch>
      </xdr:blipFill>
      <xdr:spPr>
        <a:xfrm>
          <a:off x="47625" y="1463040"/>
          <a:ext cx="5563362" cy="23241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28B0EC0C-B364-4C14-815A-D94D78893476}"/>
            </a:ext>
          </a:extLst>
        </xdr:cNvPr>
        <xdr:cNvPicPr>
          <a:picLocks noChangeAspect="1"/>
        </xdr:cNvPicPr>
      </xdr:nvPicPr>
      <xdr:blipFill>
        <a:blip xmlns:r="http://schemas.openxmlformats.org/officeDocument/2006/relationships" r:embed="rId3"/>
        <a:stretch>
          <a:fillRect/>
        </a:stretch>
      </xdr:blipFill>
      <xdr:spPr>
        <a:xfrm>
          <a:off x="26543" y="4046347"/>
          <a:ext cx="5945632" cy="369747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6FDEB66C-C53A-41B7-8204-ACBA0C4F2942}"/>
            </a:ext>
          </a:extLst>
        </xdr:cNvPr>
        <xdr:cNvPicPr>
          <a:picLocks noChangeAspect="1"/>
        </xdr:cNvPicPr>
      </xdr:nvPicPr>
      <xdr:blipFill>
        <a:blip xmlns:r="http://schemas.openxmlformats.org/officeDocument/2006/relationships" r:embed="rId4"/>
        <a:stretch>
          <a:fillRect/>
        </a:stretch>
      </xdr:blipFill>
      <xdr:spPr>
        <a:xfrm>
          <a:off x="15240" y="8004302"/>
          <a:ext cx="5644896" cy="353021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A58B6C4A-CFE2-479F-9759-87875E24C0DF}"/>
            </a:ext>
          </a:extLst>
        </xdr:cNvPr>
        <xdr:cNvPicPr>
          <a:picLocks noChangeAspect="1"/>
        </xdr:cNvPicPr>
      </xdr:nvPicPr>
      <xdr:blipFill>
        <a:blip xmlns:r="http://schemas.openxmlformats.org/officeDocument/2006/relationships" r:embed="rId5"/>
        <a:stretch>
          <a:fillRect/>
        </a:stretch>
      </xdr:blipFill>
      <xdr:spPr>
        <a:xfrm>
          <a:off x="0" y="11752072"/>
          <a:ext cx="5850382" cy="3689985"/>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A7F05421-5D2F-4F65-98AD-CAF5139FDF51}"/>
            </a:ext>
          </a:extLst>
        </xdr:cNvPr>
        <xdr:cNvPicPr>
          <a:picLocks noChangeAspect="1"/>
        </xdr:cNvPicPr>
      </xdr:nvPicPr>
      <xdr:blipFill>
        <a:blip xmlns:r="http://schemas.openxmlformats.org/officeDocument/2006/relationships" r:embed="rId6"/>
        <a:stretch>
          <a:fillRect/>
        </a:stretch>
      </xdr:blipFill>
      <xdr:spPr>
        <a:xfrm>
          <a:off x="0" y="15666339"/>
          <a:ext cx="5736590" cy="354177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00F5F709-37B4-4B6E-AADF-2F1D73C4FC8E}"/>
            </a:ext>
          </a:extLst>
        </xdr:cNvPr>
        <xdr:cNvPicPr>
          <a:picLocks noChangeAspect="1"/>
        </xdr:cNvPicPr>
      </xdr:nvPicPr>
      <xdr:blipFill>
        <a:blip xmlns:r="http://schemas.openxmlformats.org/officeDocument/2006/relationships" r:embed="rId7"/>
        <a:stretch>
          <a:fillRect/>
        </a:stretch>
      </xdr:blipFill>
      <xdr:spPr>
        <a:xfrm>
          <a:off x="49403" y="19438239"/>
          <a:ext cx="5839587" cy="3760851"/>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FFAA9806-1C55-452A-86C6-39E18D2DD0CC}"/>
            </a:ext>
          </a:extLst>
        </xdr:cNvPr>
        <xdr:cNvPicPr>
          <a:picLocks noChangeAspect="1"/>
        </xdr:cNvPicPr>
      </xdr:nvPicPr>
      <xdr:blipFill>
        <a:blip xmlns:r="http://schemas.openxmlformats.org/officeDocument/2006/relationships" r:embed="rId8"/>
        <a:stretch>
          <a:fillRect/>
        </a:stretch>
      </xdr:blipFill>
      <xdr:spPr>
        <a:xfrm>
          <a:off x="123825" y="23438739"/>
          <a:ext cx="5541010" cy="2640711"/>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BC1F1D85-1450-4CF5-9F70-55D94EF18DE5}"/>
            </a:ext>
          </a:extLst>
        </xdr:cNvPr>
        <xdr:cNvPicPr>
          <a:picLocks noChangeAspect="1"/>
        </xdr:cNvPicPr>
      </xdr:nvPicPr>
      <xdr:blipFill>
        <a:blip xmlns:r="http://schemas.openxmlformats.org/officeDocument/2006/relationships" r:embed="rId9"/>
        <a:stretch>
          <a:fillRect/>
        </a:stretch>
      </xdr:blipFill>
      <xdr:spPr>
        <a:xfrm>
          <a:off x="531368" y="26319607"/>
          <a:ext cx="4470019" cy="173355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092ED612-DD8F-4A4E-8517-A562056697BD}"/>
            </a:ext>
          </a:extLst>
        </xdr:cNvPr>
        <xdr:cNvPicPr>
          <a:picLocks noChangeAspect="1"/>
        </xdr:cNvPicPr>
      </xdr:nvPicPr>
      <xdr:blipFill>
        <a:blip xmlns:r="http://schemas.openxmlformats.org/officeDocument/2006/relationships" r:embed="rId10"/>
        <a:stretch>
          <a:fillRect/>
        </a:stretch>
      </xdr:blipFill>
      <xdr:spPr>
        <a:xfrm>
          <a:off x="226568" y="28344622"/>
          <a:ext cx="5357114" cy="250685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545A284E-163C-401E-BC72-8FC033B1BB3E}"/>
            </a:ext>
          </a:extLst>
        </xdr:cNvPr>
        <xdr:cNvPicPr>
          <a:picLocks noChangeAspect="1"/>
        </xdr:cNvPicPr>
      </xdr:nvPicPr>
      <xdr:blipFill>
        <a:blip xmlns:r="http://schemas.openxmlformats.org/officeDocument/2006/relationships" r:embed="rId11"/>
        <a:stretch>
          <a:fillRect/>
        </a:stretch>
      </xdr:blipFill>
      <xdr:spPr>
        <a:xfrm>
          <a:off x="150368" y="31077789"/>
          <a:ext cx="5738876" cy="194691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69CD7F73-E557-40F4-89BF-48DC14391998}"/>
            </a:ext>
          </a:extLst>
        </xdr:cNvPr>
        <xdr:cNvPicPr>
          <a:picLocks noChangeAspect="1"/>
        </xdr:cNvPicPr>
      </xdr:nvPicPr>
      <xdr:blipFill>
        <a:blip xmlns:r="http://schemas.openxmlformats.org/officeDocument/2006/relationships" r:embed="rId12"/>
        <a:stretch>
          <a:fillRect/>
        </a:stretch>
      </xdr:blipFill>
      <xdr:spPr>
        <a:xfrm>
          <a:off x="367665" y="33316672"/>
          <a:ext cx="4355211" cy="1857375"/>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B3CD7278-F289-4B94-85CE-C63147C3A5DD}"/>
            </a:ext>
          </a:extLst>
        </xdr:cNvPr>
        <xdr:cNvPicPr>
          <a:picLocks noChangeAspect="1"/>
        </xdr:cNvPicPr>
      </xdr:nvPicPr>
      <xdr:blipFill>
        <a:blip xmlns:r="http://schemas.openxmlformats.org/officeDocument/2006/relationships" r:embed="rId13"/>
        <a:stretch>
          <a:fillRect/>
        </a:stretch>
      </xdr:blipFill>
      <xdr:spPr>
        <a:xfrm>
          <a:off x="49403" y="35469322"/>
          <a:ext cx="4928362" cy="30765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FA3E6477-99A9-4F10-B66B-401EF53C8D05}"/>
            </a:ext>
          </a:extLst>
        </xdr:cNvPr>
        <xdr:cNvPicPr>
          <a:picLocks noChangeAspect="1"/>
        </xdr:cNvPicPr>
      </xdr:nvPicPr>
      <xdr:blipFill>
        <a:blip xmlns:r="http://schemas.openxmlformats.org/officeDocument/2006/relationships" r:embed="rId14"/>
        <a:stretch>
          <a:fillRect/>
        </a:stretch>
      </xdr:blipFill>
      <xdr:spPr>
        <a:xfrm>
          <a:off x="111506" y="38853237"/>
          <a:ext cx="4965573" cy="312420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6B559E8B-E74D-4CEF-83A2-5B3F68198A60}"/>
            </a:ext>
          </a:extLst>
        </xdr:cNvPr>
        <xdr:cNvPicPr>
          <a:picLocks noChangeAspect="1"/>
        </xdr:cNvPicPr>
      </xdr:nvPicPr>
      <xdr:blipFill>
        <a:blip xmlns:r="http://schemas.openxmlformats.org/officeDocument/2006/relationships" r:embed="rId15"/>
        <a:stretch>
          <a:fillRect/>
        </a:stretch>
      </xdr:blipFill>
      <xdr:spPr>
        <a:xfrm>
          <a:off x="211328" y="42202989"/>
          <a:ext cx="4866259" cy="2796413"/>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E3A72713-DA08-4D9B-82B4-F895FC5DD68F}"/>
            </a:ext>
          </a:extLst>
        </xdr:cNvPr>
        <xdr:cNvPicPr>
          <a:picLocks noChangeAspect="1"/>
        </xdr:cNvPicPr>
      </xdr:nvPicPr>
      <xdr:blipFill>
        <a:blip xmlns:r="http://schemas.openxmlformats.org/officeDocument/2006/relationships" r:embed="rId16"/>
        <a:stretch>
          <a:fillRect/>
        </a:stretch>
      </xdr:blipFill>
      <xdr:spPr>
        <a:xfrm>
          <a:off x="291465" y="45222414"/>
          <a:ext cx="5483225" cy="3671443"/>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1CCA73B9-E500-4477-AB42-81423F600701}"/>
            </a:ext>
          </a:extLst>
        </xdr:cNvPr>
        <xdr:cNvPicPr>
          <a:picLocks noChangeAspect="1"/>
        </xdr:cNvPicPr>
      </xdr:nvPicPr>
      <xdr:blipFill>
        <a:blip xmlns:r="http://schemas.openxmlformats.org/officeDocument/2006/relationships" r:embed="rId17"/>
        <a:stretch>
          <a:fillRect/>
        </a:stretch>
      </xdr:blipFill>
      <xdr:spPr>
        <a:xfrm>
          <a:off x="215265" y="49118139"/>
          <a:ext cx="5360416" cy="404342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EFD71E10-EE5B-4BFA-9B77-4D02EC6B9E98}"/>
            </a:ext>
          </a:extLst>
        </xdr:cNvPr>
        <xdr:cNvPicPr>
          <a:picLocks noChangeAspect="1"/>
        </xdr:cNvPicPr>
      </xdr:nvPicPr>
      <xdr:blipFill>
        <a:blip xmlns:r="http://schemas.openxmlformats.org/officeDocument/2006/relationships" r:embed="rId18"/>
        <a:stretch>
          <a:fillRect/>
        </a:stretch>
      </xdr:blipFill>
      <xdr:spPr>
        <a:xfrm>
          <a:off x="46863" y="53455570"/>
          <a:ext cx="4471543" cy="173355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825C4BA2-AEC7-4523-9522-1DFD826B0650}"/>
            </a:ext>
          </a:extLst>
        </xdr:cNvPr>
        <xdr:cNvPicPr>
          <a:picLocks noChangeAspect="1"/>
        </xdr:cNvPicPr>
      </xdr:nvPicPr>
      <xdr:blipFill>
        <a:blip xmlns:r="http://schemas.openxmlformats.org/officeDocument/2006/relationships" r:embed="rId19"/>
        <a:stretch>
          <a:fillRect/>
        </a:stretch>
      </xdr:blipFill>
      <xdr:spPr>
        <a:xfrm>
          <a:off x="46863" y="55502429"/>
          <a:ext cx="4473702" cy="1914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9DFB10F0-D60A-4C40-90D3-B861B422A7DB}"/>
            </a:ext>
          </a:extLst>
        </xdr:cNvPr>
        <xdr:cNvPicPr>
          <a:picLocks noChangeAspect="1"/>
        </xdr:cNvPicPr>
      </xdr:nvPicPr>
      <xdr:blipFill>
        <a:blip xmlns:r="http://schemas.openxmlformats.org/officeDocument/2006/relationships" r:embed="rId1"/>
        <a:stretch>
          <a:fillRect/>
        </a:stretch>
      </xdr:blipFill>
      <xdr:spPr>
        <a:xfrm>
          <a:off x="47625" y="0"/>
          <a:ext cx="1390650" cy="38100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1FC457C3-4E9E-4A3B-A516-3F13A2CF21BA}"/>
            </a:ext>
          </a:extLst>
        </xdr:cNvPr>
        <xdr:cNvPicPr>
          <a:picLocks noChangeAspect="1"/>
        </xdr:cNvPicPr>
      </xdr:nvPicPr>
      <xdr:blipFill>
        <a:blip xmlns:r="http://schemas.openxmlformats.org/officeDocument/2006/relationships" r:embed="rId2"/>
        <a:stretch>
          <a:fillRect/>
        </a:stretch>
      </xdr:blipFill>
      <xdr:spPr>
        <a:xfrm>
          <a:off x="49403" y="2895600"/>
          <a:ext cx="5721477" cy="459676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4F81-D3C0-40EA-9B9A-3E249071EE86}">
  <sheetPr codeName="Sheet1">
    <tabColor rgb="FFE36E00"/>
  </sheetPr>
  <dimension ref="A1:A174"/>
  <sheetViews>
    <sheetView tabSelected="1" view="pageBreakPreview" topLeftCell="A149" zoomScale="60" zoomScaleNormal="60" workbookViewId="0">
      <selection activeCell="J62" sqref="J62"/>
    </sheetView>
  </sheetViews>
  <sheetFormatPr defaultColWidth="9.109375" defaultRowHeight="14.4" x14ac:dyDescent="0.3"/>
  <cols>
    <col min="1" max="1" width="242" style="2" customWidth="1"/>
    <col min="2" max="16384" width="9.109375" style="2"/>
  </cols>
  <sheetData>
    <row r="1" spans="1:1" ht="31.2" x14ac:dyDescent="0.3">
      <c r="A1" s="1" t="s">
        <v>0</v>
      </c>
    </row>
    <row r="3" spans="1:1" ht="15" x14ac:dyDescent="0.3">
      <c r="A3" s="3"/>
    </row>
    <row r="4" spans="1:1" ht="34.799999999999997" x14ac:dyDescent="0.3">
      <c r="A4" s="4" t="s">
        <v>1</v>
      </c>
    </row>
    <row r="5" spans="1:1" ht="34.799999999999997" x14ac:dyDescent="0.3">
      <c r="A5" s="4" t="s">
        <v>2</v>
      </c>
    </row>
    <row r="6" spans="1:1" ht="52.2" x14ac:dyDescent="0.3">
      <c r="A6" s="4" t="s">
        <v>3</v>
      </c>
    </row>
    <row r="7" spans="1:1" ht="17.399999999999999" x14ac:dyDescent="0.3">
      <c r="A7" s="4"/>
    </row>
    <row r="8" spans="1:1" ht="18" x14ac:dyDescent="0.3">
      <c r="A8" s="5" t="s">
        <v>4</v>
      </c>
    </row>
    <row r="9" spans="1:1" ht="34.799999999999997" x14ac:dyDescent="0.35">
      <c r="A9" s="6" t="s">
        <v>5</v>
      </c>
    </row>
    <row r="10" spans="1:1" ht="87" x14ac:dyDescent="0.3">
      <c r="A10" s="7" t="s">
        <v>6</v>
      </c>
    </row>
    <row r="11" spans="1:1" ht="34.799999999999997" x14ac:dyDescent="0.3">
      <c r="A11" s="7" t="s">
        <v>7</v>
      </c>
    </row>
    <row r="12" spans="1:1" ht="17.399999999999999" x14ac:dyDescent="0.3">
      <c r="A12" s="7" t="s">
        <v>8</v>
      </c>
    </row>
    <row r="13" spans="1:1" ht="17.399999999999999" x14ac:dyDescent="0.3">
      <c r="A13" s="7" t="s">
        <v>9</v>
      </c>
    </row>
    <row r="14" spans="1:1" ht="34.799999999999997" x14ac:dyDescent="0.3">
      <c r="A14" s="7" t="s">
        <v>10</v>
      </c>
    </row>
    <row r="15" spans="1:1" ht="17.399999999999999" x14ac:dyDescent="0.3">
      <c r="A15" s="7"/>
    </row>
    <row r="16" spans="1:1" ht="18" x14ac:dyDescent="0.3">
      <c r="A16" s="5" t="s">
        <v>11</v>
      </c>
    </row>
    <row r="17" spans="1:1" ht="17.399999999999999" x14ac:dyDescent="0.3">
      <c r="A17" s="8" t="s">
        <v>12</v>
      </c>
    </row>
    <row r="18" spans="1:1" ht="34.799999999999997" x14ac:dyDescent="0.3">
      <c r="A18" s="9" t="s">
        <v>13</v>
      </c>
    </row>
    <row r="19" spans="1:1" ht="34.799999999999997" x14ac:dyDescent="0.3">
      <c r="A19" s="9" t="s">
        <v>14</v>
      </c>
    </row>
    <row r="20" spans="1:1" ht="52.2" x14ac:dyDescent="0.3">
      <c r="A20" s="9" t="s">
        <v>15</v>
      </c>
    </row>
    <row r="21" spans="1:1" ht="87" x14ac:dyDescent="0.3">
      <c r="A21" s="9" t="s">
        <v>16</v>
      </c>
    </row>
    <row r="22" spans="1:1" ht="52.2" x14ac:dyDescent="0.3">
      <c r="A22" s="9" t="s">
        <v>17</v>
      </c>
    </row>
    <row r="23" spans="1:1" ht="34.799999999999997" x14ac:dyDescent="0.3">
      <c r="A23" s="9" t="s">
        <v>18</v>
      </c>
    </row>
    <row r="24" spans="1:1" ht="17.399999999999999" x14ac:dyDescent="0.3">
      <c r="A24" s="9" t="s">
        <v>19</v>
      </c>
    </row>
    <row r="25" spans="1:1" ht="17.399999999999999" x14ac:dyDescent="0.3">
      <c r="A25" s="8" t="s">
        <v>20</v>
      </c>
    </row>
    <row r="26" spans="1:1" ht="52.2" x14ac:dyDescent="0.35">
      <c r="A26" s="10" t="s">
        <v>21</v>
      </c>
    </row>
    <row r="27" spans="1:1" ht="17.399999999999999" x14ac:dyDescent="0.35">
      <c r="A27" s="10" t="s">
        <v>22</v>
      </c>
    </row>
    <row r="28" spans="1:1" ht="17.399999999999999" x14ac:dyDescent="0.3">
      <c r="A28" s="8" t="s">
        <v>23</v>
      </c>
    </row>
    <row r="29" spans="1:1" ht="34.799999999999997" x14ac:dyDescent="0.3">
      <c r="A29" s="9" t="s">
        <v>24</v>
      </c>
    </row>
    <row r="30" spans="1:1" ht="34.799999999999997" x14ac:dyDescent="0.3">
      <c r="A30" s="9" t="s">
        <v>25</v>
      </c>
    </row>
    <row r="31" spans="1:1" ht="34.799999999999997" x14ac:dyDescent="0.3">
      <c r="A31" s="9" t="s">
        <v>26</v>
      </c>
    </row>
    <row r="32" spans="1:1" ht="34.799999999999997" x14ac:dyDescent="0.3">
      <c r="A32" s="9" t="s">
        <v>27</v>
      </c>
    </row>
    <row r="33" spans="1:1" ht="17.399999999999999" x14ac:dyDescent="0.3">
      <c r="A33" s="9"/>
    </row>
    <row r="34" spans="1:1" ht="18" x14ac:dyDescent="0.3">
      <c r="A34" s="5" t="s">
        <v>28</v>
      </c>
    </row>
    <row r="35" spans="1:1" ht="17.399999999999999" x14ac:dyDescent="0.3">
      <c r="A35" s="8" t="s">
        <v>29</v>
      </c>
    </row>
    <row r="36" spans="1:1" ht="34.799999999999997" x14ac:dyDescent="0.3">
      <c r="A36" s="9" t="s">
        <v>30</v>
      </c>
    </row>
    <row r="37" spans="1:1" ht="34.799999999999997" x14ac:dyDescent="0.3">
      <c r="A37" s="9" t="s">
        <v>31</v>
      </c>
    </row>
    <row r="38" spans="1:1" ht="34.799999999999997" x14ac:dyDescent="0.3">
      <c r="A38" s="9" t="s">
        <v>32</v>
      </c>
    </row>
    <row r="39" spans="1:1" ht="17.399999999999999" x14ac:dyDescent="0.3">
      <c r="A39" s="9" t="s">
        <v>33</v>
      </c>
    </row>
    <row r="40" spans="1:1" ht="34.799999999999997" x14ac:dyDescent="0.3">
      <c r="A40" s="9" t="s">
        <v>34</v>
      </c>
    </row>
    <row r="41" spans="1:1" ht="17.399999999999999" x14ac:dyDescent="0.3">
      <c r="A41" s="8" t="s">
        <v>35</v>
      </c>
    </row>
    <row r="42" spans="1:1" ht="17.399999999999999" x14ac:dyDescent="0.3">
      <c r="A42" s="9" t="s">
        <v>36</v>
      </c>
    </row>
    <row r="43" spans="1:1" ht="17.399999999999999" x14ac:dyDescent="0.35">
      <c r="A43" s="10" t="s">
        <v>37</v>
      </c>
    </row>
    <row r="44" spans="1:1" ht="17.399999999999999" x14ac:dyDescent="0.3">
      <c r="A44" s="8" t="s">
        <v>38</v>
      </c>
    </row>
    <row r="45" spans="1:1" ht="34.799999999999997" x14ac:dyDescent="0.35">
      <c r="A45" s="10" t="s">
        <v>39</v>
      </c>
    </row>
    <row r="46" spans="1:1" ht="34.799999999999997" x14ac:dyDescent="0.3">
      <c r="A46" s="9" t="s">
        <v>40</v>
      </c>
    </row>
    <row r="47" spans="1:1" ht="52.2" x14ac:dyDescent="0.3">
      <c r="A47" s="9" t="s">
        <v>41</v>
      </c>
    </row>
    <row r="48" spans="1:1" ht="17.399999999999999" x14ac:dyDescent="0.3">
      <c r="A48" s="9" t="s">
        <v>42</v>
      </c>
    </row>
    <row r="49" spans="1:1" ht="17.399999999999999" x14ac:dyDescent="0.35">
      <c r="A49" s="10" t="s">
        <v>43</v>
      </c>
    </row>
    <row r="50" spans="1:1" ht="17.399999999999999" x14ac:dyDescent="0.3">
      <c r="A50" s="8" t="s">
        <v>44</v>
      </c>
    </row>
    <row r="51" spans="1:1" ht="34.799999999999997" x14ac:dyDescent="0.35">
      <c r="A51" s="10" t="s">
        <v>45</v>
      </c>
    </row>
    <row r="52" spans="1:1" ht="17.399999999999999" x14ac:dyDescent="0.3">
      <c r="A52" s="9" t="s">
        <v>46</v>
      </c>
    </row>
    <row r="53" spans="1:1" ht="34.799999999999997" x14ac:dyDescent="0.35">
      <c r="A53" s="10" t="s">
        <v>47</v>
      </c>
    </row>
    <row r="54" spans="1:1" ht="17.399999999999999" x14ac:dyDescent="0.3">
      <c r="A54" s="8" t="s">
        <v>48</v>
      </c>
    </row>
    <row r="55" spans="1:1" ht="17.399999999999999" x14ac:dyDescent="0.35">
      <c r="A55" s="10" t="s">
        <v>49</v>
      </c>
    </row>
    <row r="56" spans="1:1" ht="34.799999999999997" x14ac:dyDescent="0.3">
      <c r="A56" s="9" t="s">
        <v>50</v>
      </c>
    </row>
    <row r="57" spans="1:1" ht="17.399999999999999" x14ac:dyDescent="0.3">
      <c r="A57" s="9" t="s">
        <v>51</v>
      </c>
    </row>
    <row r="58" spans="1:1" ht="34.799999999999997" x14ac:dyDescent="0.3">
      <c r="A58" s="9" t="s">
        <v>52</v>
      </c>
    </row>
    <row r="59" spans="1:1" ht="17.399999999999999" x14ac:dyDescent="0.3">
      <c r="A59" s="8" t="s">
        <v>53</v>
      </c>
    </row>
    <row r="60" spans="1:1" ht="34.799999999999997" x14ac:dyDescent="0.3">
      <c r="A60" s="9" t="s">
        <v>54</v>
      </c>
    </row>
    <row r="61" spans="1:1" ht="17.399999999999999" x14ac:dyDescent="0.3">
      <c r="A61" s="11"/>
    </row>
    <row r="62" spans="1:1" ht="18" x14ac:dyDescent="0.3">
      <c r="A62" s="5" t="s">
        <v>55</v>
      </c>
    </row>
    <row r="63" spans="1:1" ht="17.399999999999999" x14ac:dyDescent="0.3">
      <c r="A63" s="8" t="s">
        <v>56</v>
      </c>
    </row>
    <row r="64" spans="1:1" ht="34.799999999999997" x14ac:dyDescent="0.3">
      <c r="A64" s="9" t="s">
        <v>57</v>
      </c>
    </row>
    <row r="65" spans="1:1" ht="17.399999999999999" x14ac:dyDescent="0.3">
      <c r="A65" s="9" t="s">
        <v>58</v>
      </c>
    </row>
    <row r="66" spans="1:1" ht="52.2" x14ac:dyDescent="0.3">
      <c r="A66" s="7" t="s">
        <v>59</v>
      </c>
    </row>
    <row r="67" spans="1:1" ht="34.799999999999997" x14ac:dyDescent="0.3">
      <c r="A67" s="7" t="s">
        <v>60</v>
      </c>
    </row>
    <row r="68" spans="1:1" ht="34.799999999999997" x14ac:dyDescent="0.3">
      <c r="A68" s="7" t="s">
        <v>61</v>
      </c>
    </row>
    <row r="69" spans="1:1" ht="17.399999999999999" x14ac:dyDescent="0.3">
      <c r="A69" s="12" t="s">
        <v>62</v>
      </c>
    </row>
    <row r="70" spans="1:1" ht="52.2" x14ac:dyDescent="0.3">
      <c r="A70" s="7" t="s">
        <v>63</v>
      </c>
    </row>
    <row r="71" spans="1:1" ht="17.399999999999999" x14ac:dyDescent="0.3">
      <c r="A71" s="7" t="s">
        <v>64</v>
      </c>
    </row>
    <row r="72" spans="1:1" ht="17.399999999999999" x14ac:dyDescent="0.3">
      <c r="A72" s="12" t="s">
        <v>65</v>
      </c>
    </row>
    <row r="73" spans="1:1" ht="17.399999999999999" x14ac:dyDescent="0.3">
      <c r="A73" s="7" t="s">
        <v>66</v>
      </c>
    </row>
    <row r="74" spans="1:1" ht="17.399999999999999" x14ac:dyDescent="0.3">
      <c r="A74" s="12" t="s">
        <v>67</v>
      </c>
    </row>
    <row r="75" spans="1:1" ht="34.799999999999997" x14ac:dyDescent="0.3">
      <c r="A75" s="7" t="s">
        <v>68</v>
      </c>
    </row>
    <row r="76" spans="1:1" ht="17.399999999999999" x14ac:dyDescent="0.3">
      <c r="A76" s="7" t="s">
        <v>69</v>
      </c>
    </row>
    <row r="77" spans="1:1" ht="52.2" x14ac:dyDescent="0.3">
      <c r="A77" s="7" t="s">
        <v>70</v>
      </c>
    </row>
    <row r="78" spans="1:1" ht="17.399999999999999" x14ac:dyDescent="0.3">
      <c r="A78" s="12" t="s">
        <v>71</v>
      </c>
    </row>
    <row r="79" spans="1:1" ht="17.399999999999999" x14ac:dyDescent="0.35">
      <c r="A79" s="6" t="s">
        <v>72</v>
      </c>
    </row>
    <row r="80" spans="1:1" ht="17.399999999999999" x14ac:dyDescent="0.3">
      <c r="A80" s="12" t="s">
        <v>73</v>
      </c>
    </row>
    <row r="81" spans="1:1" ht="34.799999999999997" x14ac:dyDescent="0.3">
      <c r="A81" s="7" t="s">
        <v>74</v>
      </c>
    </row>
    <row r="82" spans="1:1" ht="34.799999999999997" x14ac:dyDescent="0.3">
      <c r="A82" s="7" t="s">
        <v>75</v>
      </c>
    </row>
    <row r="83" spans="1:1" ht="34.799999999999997" x14ac:dyDescent="0.3">
      <c r="A83" s="7" t="s">
        <v>76</v>
      </c>
    </row>
    <row r="84" spans="1:1" ht="34.799999999999997" x14ac:dyDescent="0.3">
      <c r="A84" s="7" t="s">
        <v>77</v>
      </c>
    </row>
    <row r="85" spans="1:1" ht="34.799999999999997" x14ac:dyDescent="0.3">
      <c r="A85" s="7" t="s">
        <v>78</v>
      </c>
    </row>
    <row r="86" spans="1:1" ht="17.399999999999999" x14ac:dyDescent="0.3">
      <c r="A86" s="12" t="s">
        <v>79</v>
      </c>
    </row>
    <row r="87" spans="1:1" ht="17.399999999999999" x14ac:dyDescent="0.3">
      <c r="A87" s="7" t="s">
        <v>80</v>
      </c>
    </row>
    <row r="88" spans="1:1" ht="34.799999999999997" x14ac:dyDescent="0.3">
      <c r="A88" s="7" t="s">
        <v>81</v>
      </c>
    </row>
    <row r="89" spans="1:1" ht="17.399999999999999" x14ac:dyDescent="0.3">
      <c r="A89" s="12" t="s">
        <v>82</v>
      </c>
    </row>
    <row r="90" spans="1:1" ht="34.799999999999997" x14ac:dyDescent="0.3">
      <c r="A90" s="7" t="s">
        <v>83</v>
      </c>
    </row>
    <row r="91" spans="1:1" ht="17.399999999999999" x14ac:dyDescent="0.3">
      <c r="A91" s="12" t="s">
        <v>84</v>
      </c>
    </row>
    <row r="92" spans="1:1" ht="17.399999999999999" x14ac:dyDescent="0.35">
      <c r="A92" s="6" t="s">
        <v>85</v>
      </c>
    </row>
    <row r="93" spans="1:1" ht="17.399999999999999" x14ac:dyDescent="0.3">
      <c r="A93" s="7" t="s">
        <v>86</v>
      </c>
    </row>
    <row r="94" spans="1:1" ht="17.399999999999999" x14ac:dyDescent="0.3">
      <c r="A94" s="7"/>
    </row>
    <row r="95" spans="1:1" ht="18" x14ac:dyDescent="0.3">
      <c r="A95" s="5" t="s">
        <v>87</v>
      </c>
    </row>
    <row r="96" spans="1:1" ht="34.799999999999997" x14ac:dyDescent="0.35">
      <c r="A96" s="6" t="s">
        <v>88</v>
      </c>
    </row>
    <row r="97" spans="1:1" ht="17.399999999999999" x14ac:dyDescent="0.35">
      <c r="A97" s="6" t="s">
        <v>89</v>
      </c>
    </row>
    <row r="98" spans="1:1" ht="17.399999999999999" x14ac:dyDescent="0.3">
      <c r="A98" s="12" t="s">
        <v>90</v>
      </c>
    </row>
    <row r="99" spans="1:1" ht="17.399999999999999" x14ac:dyDescent="0.3">
      <c r="A99" s="4" t="s">
        <v>91</v>
      </c>
    </row>
    <row r="100" spans="1:1" ht="17.399999999999999" x14ac:dyDescent="0.3">
      <c r="A100" s="7" t="s">
        <v>92</v>
      </c>
    </row>
    <row r="101" spans="1:1" ht="17.399999999999999" x14ac:dyDescent="0.3">
      <c r="A101" s="7" t="s">
        <v>93</v>
      </c>
    </row>
    <row r="102" spans="1:1" ht="17.399999999999999" x14ac:dyDescent="0.3">
      <c r="A102" s="7" t="s">
        <v>94</v>
      </c>
    </row>
    <row r="103" spans="1:1" ht="17.399999999999999" x14ac:dyDescent="0.3">
      <c r="A103" s="7" t="s">
        <v>95</v>
      </c>
    </row>
    <row r="104" spans="1:1" ht="34.799999999999997" x14ac:dyDescent="0.3">
      <c r="A104" s="7" t="s">
        <v>96</v>
      </c>
    </row>
    <row r="105" spans="1:1" ht="17.399999999999999" x14ac:dyDescent="0.3">
      <c r="A105" s="4" t="s">
        <v>97</v>
      </c>
    </row>
    <row r="106" spans="1:1" ht="17.399999999999999" x14ac:dyDescent="0.3">
      <c r="A106" s="7" t="s">
        <v>98</v>
      </c>
    </row>
    <row r="107" spans="1:1" ht="17.399999999999999" x14ac:dyDescent="0.3">
      <c r="A107" s="7" t="s">
        <v>99</v>
      </c>
    </row>
    <row r="108" spans="1:1" ht="17.399999999999999" x14ac:dyDescent="0.3">
      <c r="A108" s="7" t="s">
        <v>100</v>
      </c>
    </row>
    <row r="109" spans="1:1" ht="17.399999999999999" x14ac:dyDescent="0.3">
      <c r="A109" s="7" t="s">
        <v>101</v>
      </c>
    </row>
    <row r="110" spans="1:1" ht="17.399999999999999" x14ac:dyDescent="0.3">
      <c r="A110" s="7" t="s">
        <v>102</v>
      </c>
    </row>
    <row r="111" spans="1:1" ht="17.399999999999999" x14ac:dyDescent="0.3">
      <c r="A111" s="7" t="s">
        <v>103</v>
      </c>
    </row>
    <row r="112" spans="1:1" ht="17.399999999999999" x14ac:dyDescent="0.3">
      <c r="A112" s="12" t="s">
        <v>104</v>
      </c>
    </row>
    <row r="113" spans="1:1" ht="17.399999999999999" x14ac:dyDescent="0.3">
      <c r="A113" s="7" t="s">
        <v>105</v>
      </c>
    </row>
    <row r="114" spans="1:1" ht="17.399999999999999" x14ac:dyDescent="0.3">
      <c r="A114" s="4" t="s">
        <v>106</v>
      </c>
    </row>
    <row r="115" spans="1:1" ht="17.399999999999999" x14ac:dyDescent="0.3">
      <c r="A115" s="7" t="s">
        <v>107</v>
      </c>
    </row>
    <row r="116" spans="1:1" ht="17.399999999999999" x14ac:dyDescent="0.3">
      <c r="A116" s="7" t="s">
        <v>108</v>
      </c>
    </row>
    <row r="117" spans="1:1" ht="17.399999999999999" x14ac:dyDescent="0.3">
      <c r="A117" s="4" t="s">
        <v>109</v>
      </c>
    </row>
    <row r="118" spans="1:1" ht="17.399999999999999" x14ac:dyDescent="0.3">
      <c r="A118" s="7" t="s">
        <v>110</v>
      </c>
    </row>
    <row r="119" spans="1:1" ht="17.399999999999999" x14ac:dyDescent="0.3">
      <c r="A119" s="7" t="s">
        <v>111</v>
      </c>
    </row>
    <row r="120" spans="1:1" ht="17.399999999999999" x14ac:dyDescent="0.3">
      <c r="A120" s="7" t="s">
        <v>112</v>
      </c>
    </row>
    <row r="121" spans="1:1" ht="17.399999999999999" x14ac:dyDescent="0.3">
      <c r="A121" s="12" t="s">
        <v>113</v>
      </c>
    </row>
    <row r="122" spans="1:1" ht="17.399999999999999" x14ac:dyDescent="0.3">
      <c r="A122" s="4" t="s">
        <v>114</v>
      </c>
    </row>
    <row r="123" spans="1:1" ht="17.399999999999999" x14ac:dyDescent="0.3">
      <c r="A123" s="4" t="s">
        <v>115</v>
      </c>
    </row>
    <row r="124" spans="1:1" ht="17.399999999999999" x14ac:dyDescent="0.3">
      <c r="A124" s="7" t="s">
        <v>116</v>
      </c>
    </row>
    <row r="125" spans="1:1" ht="17.399999999999999" x14ac:dyDescent="0.3">
      <c r="A125" s="7" t="s">
        <v>117</v>
      </c>
    </row>
    <row r="126" spans="1:1" ht="17.399999999999999" x14ac:dyDescent="0.3">
      <c r="A126" s="7" t="s">
        <v>118</v>
      </c>
    </row>
    <row r="127" spans="1:1" ht="17.399999999999999" x14ac:dyDescent="0.3">
      <c r="A127" s="7" t="s">
        <v>119</v>
      </c>
    </row>
    <row r="128" spans="1:1" ht="17.399999999999999" x14ac:dyDescent="0.3">
      <c r="A128" s="7" t="s">
        <v>120</v>
      </c>
    </row>
    <row r="129" spans="1:1" ht="17.399999999999999" x14ac:dyDescent="0.3">
      <c r="A129" s="12" t="s">
        <v>121</v>
      </c>
    </row>
    <row r="130" spans="1:1" ht="34.799999999999997" x14ac:dyDescent="0.3">
      <c r="A130" s="7" t="s">
        <v>122</v>
      </c>
    </row>
    <row r="131" spans="1:1" ht="69.599999999999994" x14ac:dyDescent="0.3">
      <c r="A131" s="7" t="s">
        <v>123</v>
      </c>
    </row>
    <row r="132" spans="1:1" ht="34.799999999999997" x14ac:dyDescent="0.3">
      <c r="A132" s="7" t="s">
        <v>124</v>
      </c>
    </row>
    <row r="133" spans="1:1" ht="17.399999999999999" x14ac:dyDescent="0.3">
      <c r="A133" s="12" t="s">
        <v>125</v>
      </c>
    </row>
    <row r="134" spans="1:1" ht="34.799999999999997" x14ac:dyDescent="0.3">
      <c r="A134" s="4" t="s">
        <v>126</v>
      </c>
    </row>
    <row r="135" spans="1:1" ht="17.399999999999999" x14ac:dyDescent="0.3">
      <c r="A135" s="4"/>
    </row>
    <row r="136" spans="1:1" ht="18" x14ac:dyDescent="0.3">
      <c r="A136" s="5" t="s">
        <v>127</v>
      </c>
    </row>
    <row r="137" spans="1:1" ht="17.399999999999999" x14ac:dyDescent="0.3">
      <c r="A137" s="7" t="s">
        <v>128</v>
      </c>
    </row>
    <row r="138" spans="1:1" ht="52.2" x14ac:dyDescent="0.3">
      <c r="A138" s="9" t="s">
        <v>129</v>
      </c>
    </row>
    <row r="139" spans="1:1" ht="34.799999999999997" x14ac:dyDescent="0.3">
      <c r="A139" s="9" t="s">
        <v>130</v>
      </c>
    </row>
    <row r="140" spans="1:1" ht="17.399999999999999" x14ac:dyDescent="0.3">
      <c r="A140" s="8" t="s">
        <v>131</v>
      </c>
    </row>
    <row r="141" spans="1:1" ht="17.399999999999999" x14ac:dyDescent="0.3">
      <c r="A141" s="13" t="s">
        <v>132</v>
      </c>
    </row>
    <row r="142" spans="1:1" ht="34.799999999999997" x14ac:dyDescent="0.35">
      <c r="A142" s="10" t="s">
        <v>133</v>
      </c>
    </row>
    <row r="143" spans="1:1" ht="17.399999999999999" x14ac:dyDescent="0.3">
      <c r="A143" s="9" t="s">
        <v>134</v>
      </c>
    </row>
    <row r="144" spans="1:1" ht="17.399999999999999" x14ac:dyDescent="0.3">
      <c r="A144" s="9" t="s">
        <v>135</v>
      </c>
    </row>
    <row r="145" spans="1:1" ht="17.399999999999999" x14ac:dyDescent="0.3">
      <c r="A145" s="13" t="s">
        <v>136</v>
      </c>
    </row>
    <row r="146" spans="1:1" ht="17.399999999999999" x14ac:dyDescent="0.3">
      <c r="A146" s="8" t="s">
        <v>137</v>
      </c>
    </row>
    <row r="147" spans="1:1" ht="17.399999999999999" x14ac:dyDescent="0.3">
      <c r="A147" s="13" t="s">
        <v>138</v>
      </c>
    </row>
    <row r="148" spans="1:1" ht="17.399999999999999" x14ac:dyDescent="0.3">
      <c r="A148" s="9" t="s">
        <v>139</v>
      </c>
    </row>
    <row r="149" spans="1:1" ht="17.399999999999999" x14ac:dyDescent="0.3">
      <c r="A149" s="9" t="s">
        <v>140</v>
      </c>
    </row>
    <row r="150" spans="1:1" ht="17.399999999999999" x14ac:dyDescent="0.3">
      <c r="A150" s="9" t="s">
        <v>141</v>
      </c>
    </row>
    <row r="151" spans="1:1" ht="34.799999999999997" x14ac:dyDescent="0.3">
      <c r="A151" s="13" t="s">
        <v>142</v>
      </c>
    </row>
    <row r="152" spans="1:1" ht="17.399999999999999" x14ac:dyDescent="0.3">
      <c r="A152" s="8" t="s">
        <v>143</v>
      </c>
    </row>
    <row r="153" spans="1:1" ht="17.399999999999999" x14ac:dyDescent="0.3">
      <c r="A153" s="9" t="s">
        <v>144</v>
      </c>
    </row>
    <row r="154" spans="1:1" ht="17.399999999999999" x14ac:dyDescent="0.3">
      <c r="A154" s="9" t="s">
        <v>145</v>
      </c>
    </row>
    <row r="155" spans="1:1" ht="17.399999999999999" x14ac:dyDescent="0.3">
      <c r="A155" s="9" t="s">
        <v>146</v>
      </c>
    </row>
    <row r="156" spans="1:1" ht="17.399999999999999" x14ac:dyDescent="0.3">
      <c r="A156" s="9" t="s">
        <v>147</v>
      </c>
    </row>
    <row r="157" spans="1:1" ht="34.799999999999997" x14ac:dyDescent="0.3">
      <c r="A157" s="9" t="s">
        <v>148</v>
      </c>
    </row>
    <row r="158" spans="1:1" ht="34.799999999999997" x14ac:dyDescent="0.3">
      <c r="A158" s="9" t="s">
        <v>149</v>
      </c>
    </row>
    <row r="159" spans="1:1" ht="17.399999999999999" x14ac:dyDescent="0.3">
      <c r="A159" s="8" t="s">
        <v>150</v>
      </c>
    </row>
    <row r="160" spans="1:1" ht="34.799999999999997" x14ac:dyDescent="0.3">
      <c r="A160" s="9" t="s">
        <v>151</v>
      </c>
    </row>
    <row r="161" spans="1:1" ht="34.799999999999997" x14ac:dyDescent="0.3">
      <c r="A161" s="9" t="s">
        <v>152</v>
      </c>
    </row>
    <row r="162" spans="1:1" ht="17.399999999999999" x14ac:dyDescent="0.3">
      <c r="A162" s="9" t="s">
        <v>153</v>
      </c>
    </row>
    <row r="163" spans="1:1" ht="17.399999999999999" x14ac:dyDescent="0.3">
      <c r="A163" s="8" t="s">
        <v>154</v>
      </c>
    </row>
    <row r="164" spans="1:1" ht="34.799999999999997" x14ac:dyDescent="0.35">
      <c r="A164" s="10" t="s">
        <v>155</v>
      </c>
    </row>
    <row r="165" spans="1:1" ht="34.799999999999997" x14ac:dyDescent="0.3">
      <c r="A165" s="9" t="s">
        <v>156</v>
      </c>
    </row>
    <row r="166" spans="1:1" ht="17.399999999999999" x14ac:dyDescent="0.3">
      <c r="A166" s="8" t="s">
        <v>157</v>
      </c>
    </row>
    <row r="167" spans="1:1" ht="17.399999999999999" x14ac:dyDescent="0.3">
      <c r="A167" s="9" t="s">
        <v>158</v>
      </c>
    </row>
    <row r="168" spans="1:1" ht="17.399999999999999" x14ac:dyDescent="0.3">
      <c r="A168" s="8" t="s">
        <v>159</v>
      </c>
    </row>
    <row r="169" spans="1:1" ht="17.399999999999999" x14ac:dyDescent="0.35">
      <c r="A169" s="10" t="s">
        <v>160</v>
      </c>
    </row>
    <row r="170" spans="1:1" ht="17.399999999999999" x14ac:dyDescent="0.35">
      <c r="A170" s="10"/>
    </row>
    <row r="171" spans="1:1" ht="17.399999999999999" x14ac:dyDescent="0.35">
      <c r="A171" s="10"/>
    </row>
    <row r="172" spans="1:1" ht="17.399999999999999" x14ac:dyDescent="0.35">
      <c r="A172" s="10"/>
    </row>
    <row r="173" spans="1:1" ht="17.399999999999999" x14ac:dyDescent="0.35">
      <c r="A173" s="10"/>
    </row>
    <row r="174" spans="1:1" ht="17.399999999999999" x14ac:dyDescent="0.35">
      <c r="A174" s="10"/>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2B7EF-08E0-40E4-BC77-3C6FF7439867}">
  <dimension ref="B1:J60"/>
  <sheetViews>
    <sheetView topLeftCell="A23" zoomScaleNormal="100" workbookViewId="0"/>
  </sheetViews>
  <sheetFormatPr defaultRowHeight="13.2" x14ac:dyDescent="0.25"/>
  <cols>
    <col min="1" max="1" width="0.44140625" style="269" customWidth="1"/>
    <col min="2" max="3" width="14.6640625" style="269" customWidth="1"/>
    <col min="4" max="4" width="17.21875" style="269" customWidth="1"/>
    <col min="5" max="6" width="14.6640625" style="269" customWidth="1"/>
    <col min="7" max="7" width="8.6640625" style="269" customWidth="1"/>
    <col min="8" max="9" width="0.21875" style="269" customWidth="1"/>
    <col min="10" max="10" width="19.88671875" style="269" customWidth="1"/>
    <col min="11" max="11" width="4.6640625" style="269" customWidth="1"/>
    <col min="12" max="16384" width="8.88671875" style="269"/>
  </cols>
  <sheetData>
    <row r="1" spans="2:8" s="230" customFormat="1" ht="7.8" x14ac:dyDescent="0.15">
      <c r="B1" s="229"/>
    </row>
    <row r="2" spans="2:8" s="230" customFormat="1" ht="17.399999999999999" x14ac:dyDescent="0.15">
      <c r="B2" s="229"/>
      <c r="D2" s="231" t="s">
        <v>1439</v>
      </c>
      <c r="E2" s="231"/>
      <c r="F2" s="231"/>
      <c r="G2" s="231"/>
      <c r="H2" s="231"/>
    </row>
    <row r="3" spans="2:8" s="230" customFormat="1" ht="7.8" x14ac:dyDescent="0.15">
      <c r="B3" s="229"/>
    </row>
    <row r="4" spans="2:8" s="230" customFormat="1" ht="15.6" x14ac:dyDescent="0.15">
      <c r="B4" s="232" t="s">
        <v>1580</v>
      </c>
      <c r="C4" s="232"/>
      <c r="D4" s="232"/>
      <c r="E4" s="232"/>
      <c r="F4" s="232"/>
      <c r="G4" s="232"/>
    </row>
    <row r="5" spans="2:8" s="230" customFormat="1" ht="7.8" x14ac:dyDescent="0.15"/>
    <row r="6" spans="2:8" s="230" customFormat="1" x14ac:dyDescent="0.15">
      <c r="B6" s="233" t="s">
        <v>1581</v>
      </c>
      <c r="C6" s="234">
        <v>45322</v>
      </c>
      <c r="D6" s="235" t="s">
        <v>1582</v>
      </c>
    </row>
    <row r="7" spans="2:8" s="230" customFormat="1" ht="7.8" x14ac:dyDescent="0.15"/>
    <row r="8" spans="2:8" s="230" customFormat="1" x14ac:dyDescent="0.15">
      <c r="B8" s="236" t="s">
        <v>1583</v>
      </c>
      <c r="C8" s="236"/>
      <c r="D8" s="236"/>
      <c r="E8" s="236"/>
      <c r="F8" s="236"/>
      <c r="G8" s="236"/>
    </row>
    <row r="9" spans="2:8" s="230" customFormat="1" ht="7.8" x14ac:dyDescent="0.15"/>
    <row r="10" spans="2:8" s="230" customFormat="1" ht="10.199999999999999" x14ac:dyDescent="0.15">
      <c r="B10" s="237" t="s">
        <v>1584</v>
      </c>
      <c r="C10" s="237"/>
    </row>
    <row r="11" spans="2:8" s="230" customFormat="1" ht="7.8" x14ac:dyDescent="0.15"/>
    <row r="12" spans="2:8" s="230" customFormat="1" x14ac:dyDescent="0.15">
      <c r="B12" s="238" t="s">
        <v>1585</v>
      </c>
      <c r="C12" s="238"/>
      <c r="D12" s="238"/>
      <c r="E12" s="238"/>
      <c r="F12" s="239">
        <v>15278846587.0397</v>
      </c>
      <c r="G12" s="239"/>
    </row>
    <row r="13" spans="2:8" s="230" customFormat="1" x14ac:dyDescent="0.15">
      <c r="B13" s="240" t="s">
        <v>1586</v>
      </c>
      <c r="C13" s="240"/>
      <c r="D13" s="240"/>
      <c r="E13" s="240"/>
      <c r="F13" s="241">
        <v>15278846587.0397</v>
      </c>
      <c r="G13" s="241"/>
    </row>
    <row r="14" spans="2:8" s="230" customFormat="1" x14ac:dyDescent="0.15">
      <c r="B14" s="240" t="s">
        <v>1587</v>
      </c>
      <c r="C14" s="240"/>
      <c r="D14" s="240"/>
      <c r="E14" s="240"/>
      <c r="F14" s="241">
        <v>2170023112.4400001</v>
      </c>
      <c r="G14" s="241"/>
    </row>
    <row r="15" spans="2:8" s="230" customFormat="1" x14ac:dyDescent="0.15">
      <c r="B15" s="240" t="s">
        <v>1588</v>
      </c>
      <c r="C15" s="240"/>
      <c r="D15" s="240"/>
      <c r="E15" s="240"/>
      <c r="F15" s="241">
        <v>106739</v>
      </c>
      <c r="G15" s="241"/>
    </row>
    <row r="16" spans="2:8" s="230" customFormat="1" x14ac:dyDescent="0.15">
      <c r="B16" s="240" t="s">
        <v>1589</v>
      </c>
      <c r="C16" s="240"/>
      <c r="D16" s="240"/>
      <c r="E16" s="240"/>
      <c r="F16" s="241">
        <v>230795</v>
      </c>
      <c r="G16" s="241"/>
    </row>
    <row r="17" spans="2:7" s="230" customFormat="1" x14ac:dyDescent="0.15">
      <c r="B17" s="240" t="s">
        <v>1590</v>
      </c>
      <c r="C17" s="240"/>
      <c r="D17" s="240"/>
      <c r="E17" s="240"/>
      <c r="F17" s="241">
        <v>143142.11850438701</v>
      </c>
      <c r="G17" s="241"/>
    </row>
    <row r="18" spans="2:7" s="230" customFormat="1" x14ac:dyDescent="0.15">
      <c r="B18" s="240" t="s">
        <v>1591</v>
      </c>
      <c r="C18" s="240"/>
      <c r="D18" s="240"/>
      <c r="E18" s="240"/>
      <c r="F18" s="241">
        <v>66200.942771896996</v>
      </c>
      <c r="G18" s="241"/>
    </row>
    <row r="19" spans="2:7" s="230" customFormat="1" x14ac:dyDescent="0.15">
      <c r="B19" s="240" t="s">
        <v>1592</v>
      </c>
      <c r="C19" s="240"/>
      <c r="D19" s="240"/>
      <c r="E19" s="240"/>
      <c r="F19" s="242">
        <v>0.50885086734252005</v>
      </c>
      <c r="G19" s="242"/>
    </row>
    <row r="20" spans="2:7" s="230" customFormat="1" x14ac:dyDescent="0.15">
      <c r="B20" s="240" t="s">
        <v>1593</v>
      </c>
      <c r="C20" s="240"/>
      <c r="D20" s="240"/>
      <c r="E20" s="240"/>
      <c r="F20" s="242">
        <v>0.60373314917127097</v>
      </c>
      <c r="G20" s="242"/>
    </row>
    <row r="21" spans="2:7" s="230" customFormat="1" x14ac:dyDescent="0.15">
      <c r="B21" s="240" t="s">
        <v>1594</v>
      </c>
      <c r="C21" s="240"/>
      <c r="D21" s="240"/>
      <c r="E21" s="240"/>
      <c r="F21" s="243">
        <v>4.9311537230687801</v>
      </c>
      <c r="G21" s="243"/>
    </row>
    <row r="22" spans="2:7" s="230" customFormat="1" x14ac:dyDescent="0.15">
      <c r="B22" s="240" t="s">
        <v>1595</v>
      </c>
      <c r="C22" s="240"/>
      <c r="D22" s="240"/>
      <c r="E22" s="240"/>
      <c r="F22" s="243">
        <v>14.518531459664199</v>
      </c>
      <c r="G22" s="243"/>
    </row>
    <row r="23" spans="2:7" s="230" customFormat="1" x14ac:dyDescent="0.15">
      <c r="B23" s="240" t="s">
        <v>1596</v>
      </c>
      <c r="C23" s="240"/>
      <c r="D23" s="240"/>
      <c r="E23" s="240"/>
      <c r="F23" s="243">
        <v>19.4496831668204</v>
      </c>
      <c r="G23" s="243"/>
    </row>
    <row r="24" spans="2:7" s="230" customFormat="1" x14ac:dyDescent="0.15">
      <c r="B24" s="240" t="s">
        <v>1597</v>
      </c>
      <c r="C24" s="240"/>
      <c r="D24" s="240"/>
      <c r="E24" s="240"/>
      <c r="F24" s="242">
        <v>0.84681467847481595</v>
      </c>
      <c r="G24" s="242"/>
    </row>
    <row r="25" spans="2:7" s="230" customFormat="1" x14ac:dyDescent="0.15">
      <c r="B25" s="240" t="s">
        <v>1598</v>
      </c>
      <c r="C25" s="240"/>
      <c r="D25" s="240"/>
      <c r="E25" s="240"/>
      <c r="F25" s="242">
        <v>0.153185321525207</v>
      </c>
      <c r="G25" s="242"/>
    </row>
    <row r="26" spans="2:7" s="230" customFormat="1" x14ac:dyDescent="0.15">
      <c r="B26" s="240" t="s">
        <v>1599</v>
      </c>
      <c r="C26" s="240"/>
      <c r="D26" s="240"/>
      <c r="E26" s="240"/>
      <c r="F26" s="242">
        <v>1.8565288258862798E-2</v>
      </c>
      <c r="G26" s="242"/>
    </row>
    <row r="27" spans="2:7" s="230" customFormat="1" x14ac:dyDescent="0.15">
      <c r="B27" s="240" t="s">
        <v>1600</v>
      </c>
      <c r="C27" s="240"/>
      <c r="D27" s="240"/>
      <c r="E27" s="240"/>
      <c r="F27" s="242">
        <v>1.7207085288692001E-2</v>
      </c>
      <c r="G27" s="242"/>
    </row>
    <row r="28" spans="2:7" s="230" customFormat="1" x14ac:dyDescent="0.15">
      <c r="B28" s="240" t="s">
        <v>1601</v>
      </c>
      <c r="C28" s="240"/>
      <c r="D28" s="240"/>
      <c r="E28" s="240"/>
      <c r="F28" s="242">
        <v>2.6073489436606902E-2</v>
      </c>
      <c r="G28" s="242"/>
    </row>
    <row r="29" spans="2:7" s="230" customFormat="1" x14ac:dyDescent="0.15">
      <c r="B29" s="240" t="s">
        <v>1602</v>
      </c>
      <c r="C29" s="240"/>
      <c r="D29" s="240"/>
      <c r="E29" s="240"/>
      <c r="F29" s="243">
        <v>7.5973907026471599</v>
      </c>
      <c r="G29" s="243"/>
    </row>
    <row r="30" spans="2:7" s="230" customFormat="1" x14ac:dyDescent="0.15">
      <c r="B30" s="240" t="s">
        <v>1603</v>
      </c>
      <c r="C30" s="240"/>
      <c r="D30" s="240"/>
      <c r="E30" s="240"/>
      <c r="F30" s="243">
        <v>6.5658395305646904</v>
      </c>
      <c r="G30" s="243"/>
    </row>
    <row r="31" spans="2:7" s="230" customFormat="1" x14ac:dyDescent="0.15">
      <c r="B31" s="244" t="s">
        <v>1604</v>
      </c>
      <c r="C31" s="244"/>
      <c r="D31" s="244"/>
      <c r="E31" s="244"/>
      <c r="F31" s="245">
        <v>7.4634933174032401E-4</v>
      </c>
      <c r="G31" s="245"/>
    </row>
    <row r="32" spans="2:7" s="230" customFormat="1" ht="7.8" x14ac:dyDescent="0.15"/>
    <row r="33" spans="2:10" s="230" customFormat="1" x14ac:dyDescent="0.15">
      <c r="B33" s="236" t="s">
        <v>1605</v>
      </c>
      <c r="C33" s="236"/>
      <c r="D33" s="236"/>
      <c r="E33" s="236"/>
      <c r="F33" s="236"/>
      <c r="G33" s="236"/>
    </row>
    <row r="34" spans="2:10" s="230" customFormat="1" ht="7.8" x14ac:dyDescent="0.15"/>
    <row r="35" spans="2:10" s="230" customFormat="1" x14ac:dyDescent="0.25">
      <c r="B35" s="246" t="s">
        <v>1606</v>
      </c>
      <c r="C35" s="246"/>
      <c r="D35" s="246"/>
      <c r="E35" s="246"/>
      <c r="F35" s="247">
        <v>619905201.99000001</v>
      </c>
      <c r="G35" s="247"/>
    </row>
    <row r="36" spans="2:10" s="230" customFormat="1" ht="7.8" x14ac:dyDescent="0.15"/>
    <row r="37" spans="2:10" s="230" customFormat="1" x14ac:dyDescent="0.15">
      <c r="B37" s="236" t="s">
        <v>1607</v>
      </c>
      <c r="C37" s="236"/>
      <c r="D37" s="236"/>
      <c r="E37" s="236"/>
      <c r="F37" s="236"/>
      <c r="G37" s="236"/>
    </row>
    <row r="38" spans="2:10" s="230" customFormat="1" ht="7.8" x14ac:dyDescent="0.15"/>
    <row r="39" spans="2:10" s="230" customFormat="1" ht="10.199999999999999" x14ac:dyDescent="0.15">
      <c r="B39" s="248"/>
      <c r="C39" s="249" t="s">
        <v>1608</v>
      </c>
      <c r="D39" s="249" t="s">
        <v>1608</v>
      </c>
      <c r="E39" s="249" t="s">
        <v>1608</v>
      </c>
      <c r="F39" s="249" t="s">
        <v>1608</v>
      </c>
      <c r="G39" s="250" t="s">
        <v>1608</v>
      </c>
      <c r="H39" s="250"/>
      <c r="I39" s="250"/>
      <c r="J39" s="249" t="s">
        <v>1608</v>
      </c>
    </row>
    <row r="40" spans="2:10" s="230" customFormat="1" ht="10.199999999999999" x14ac:dyDescent="0.15">
      <c r="B40" s="251" t="s">
        <v>1464</v>
      </c>
      <c r="C40" s="252" t="s">
        <v>1609</v>
      </c>
      <c r="D40" s="252" t="s">
        <v>1609</v>
      </c>
      <c r="E40" s="252" t="s">
        <v>1609</v>
      </c>
      <c r="F40" s="252" t="s">
        <v>1609</v>
      </c>
      <c r="G40" s="253" t="s">
        <v>1610</v>
      </c>
      <c r="H40" s="253"/>
      <c r="I40" s="253"/>
      <c r="J40" s="252" t="s">
        <v>1610</v>
      </c>
    </row>
    <row r="41" spans="2:10" s="230" customFormat="1" ht="10.199999999999999" x14ac:dyDescent="0.15">
      <c r="B41" s="254" t="s">
        <v>184</v>
      </c>
      <c r="C41" s="255" t="s">
        <v>1611</v>
      </c>
      <c r="D41" s="255" t="s">
        <v>1611</v>
      </c>
      <c r="E41" s="255" t="s">
        <v>1611</v>
      </c>
      <c r="F41" s="255" t="s">
        <v>1611</v>
      </c>
      <c r="G41" s="256" t="s">
        <v>1611</v>
      </c>
      <c r="H41" s="256"/>
      <c r="I41" s="256"/>
      <c r="J41" s="255" t="s">
        <v>1611</v>
      </c>
    </row>
    <row r="42" spans="2:10" s="230" customFormat="1" ht="10.199999999999999" x14ac:dyDescent="0.15">
      <c r="B42" s="257" t="s">
        <v>1463</v>
      </c>
      <c r="C42" s="258" t="s">
        <v>1612</v>
      </c>
      <c r="D42" s="258" t="s">
        <v>1612</v>
      </c>
      <c r="E42" s="258" t="s">
        <v>1612</v>
      </c>
      <c r="F42" s="258" t="s">
        <v>1612</v>
      </c>
      <c r="G42" s="259" t="s">
        <v>1613</v>
      </c>
      <c r="H42" s="259"/>
      <c r="I42" s="259"/>
      <c r="J42" s="258" t="s">
        <v>1613</v>
      </c>
    </row>
    <row r="43" spans="2:10" s="230" customFormat="1" ht="10.199999999999999" x14ac:dyDescent="0.15">
      <c r="B43" s="254" t="s">
        <v>1468</v>
      </c>
      <c r="C43" s="255" t="s">
        <v>248</v>
      </c>
      <c r="D43" s="255" t="s">
        <v>248</v>
      </c>
      <c r="E43" s="255" t="s">
        <v>248</v>
      </c>
      <c r="F43" s="255" t="s">
        <v>248</v>
      </c>
      <c r="G43" s="256" t="s">
        <v>248</v>
      </c>
      <c r="H43" s="256"/>
      <c r="I43" s="256"/>
      <c r="J43" s="255" t="s">
        <v>248</v>
      </c>
    </row>
    <row r="44" spans="2:10" s="230" customFormat="1" ht="10.199999999999999" x14ac:dyDescent="0.15">
      <c r="B44" s="257" t="s">
        <v>1614</v>
      </c>
      <c r="C44" s="260">
        <v>5000000</v>
      </c>
      <c r="D44" s="260">
        <v>5000000</v>
      </c>
      <c r="E44" s="260">
        <v>10000000</v>
      </c>
      <c r="F44" s="260">
        <v>25000000</v>
      </c>
      <c r="G44" s="261">
        <v>11500000</v>
      </c>
      <c r="H44" s="261"/>
      <c r="I44" s="261"/>
      <c r="J44" s="260">
        <v>35000000</v>
      </c>
    </row>
    <row r="45" spans="2:10" s="230" customFormat="1" ht="10.199999999999999" x14ac:dyDescent="0.15">
      <c r="B45" s="257" t="s">
        <v>1466</v>
      </c>
      <c r="C45" s="262">
        <v>43483</v>
      </c>
      <c r="D45" s="262">
        <v>43497</v>
      </c>
      <c r="E45" s="262">
        <v>43489</v>
      </c>
      <c r="F45" s="262">
        <v>43490</v>
      </c>
      <c r="G45" s="263">
        <v>43928</v>
      </c>
      <c r="H45" s="263"/>
      <c r="I45" s="263"/>
      <c r="J45" s="262">
        <v>43955</v>
      </c>
    </row>
    <row r="46" spans="2:10" s="230" customFormat="1" ht="10.199999999999999" x14ac:dyDescent="0.15">
      <c r="B46" s="257" t="s">
        <v>1467</v>
      </c>
      <c r="C46" s="262">
        <v>46560</v>
      </c>
      <c r="D46" s="262">
        <v>46560</v>
      </c>
      <c r="E46" s="262">
        <v>46560</v>
      </c>
      <c r="F46" s="262">
        <v>46560</v>
      </c>
      <c r="G46" s="263">
        <v>46682</v>
      </c>
      <c r="H46" s="263"/>
      <c r="I46" s="263"/>
      <c r="J46" s="262">
        <v>46682</v>
      </c>
    </row>
    <row r="47" spans="2:10" s="230" customFormat="1" ht="10.199999999999999" x14ac:dyDescent="0.15">
      <c r="B47" s="257" t="s">
        <v>1469</v>
      </c>
      <c r="C47" s="255" t="s">
        <v>1615</v>
      </c>
      <c r="D47" s="255" t="s">
        <v>1615</v>
      </c>
      <c r="E47" s="255" t="s">
        <v>1615</v>
      </c>
      <c r="F47" s="255" t="s">
        <v>1615</v>
      </c>
      <c r="G47" s="256" t="s">
        <v>1615</v>
      </c>
      <c r="H47" s="256"/>
      <c r="I47" s="256"/>
      <c r="J47" s="255" t="s">
        <v>1615</v>
      </c>
    </row>
    <row r="48" spans="2:10" s="230" customFormat="1" ht="10.199999999999999" x14ac:dyDescent="0.15">
      <c r="B48" s="254" t="s">
        <v>1470</v>
      </c>
      <c r="C48" s="264">
        <v>8.0000000000000002E-3</v>
      </c>
      <c r="D48" s="264">
        <v>8.0000000000000002E-3</v>
      </c>
      <c r="E48" s="264">
        <v>8.0000000000000002E-3</v>
      </c>
      <c r="F48" s="264">
        <v>8.0000000000000002E-3</v>
      </c>
      <c r="G48" s="265">
        <v>0</v>
      </c>
      <c r="H48" s="265"/>
      <c r="I48" s="265"/>
      <c r="J48" s="264">
        <v>0</v>
      </c>
    </row>
    <row r="49" spans="2:10" s="230" customFormat="1" ht="10.199999999999999" x14ac:dyDescent="0.15">
      <c r="B49" s="254" t="s">
        <v>1616</v>
      </c>
      <c r="C49" s="255" t="s">
        <v>1617</v>
      </c>
      <c r="D49" s="255" t="s">
        <v>1617</v>
      </c>
      <c r="E49" s="255" t="s">
        <v>1617</v>
      </c>
      <c r="F49" s="255" t="s">
        <v>1617</v>
      </c>
      <c r="G49" s="256" t="s">
        <v>1617</v>
      </c>
      <c r="H49" s="256"/>
      <c r="I49" s="256"/>
      <c r="J49" s="255" t="s">
        <v>1617</v>
      </c>
    </row>
    <row r="50" spans="2:10" s="230" customFormat="1" ht="10.199999999999999" x14ac:dyDescent="0.15">
      <c r="B50" s="254" t="s">
        <v>1618</v>
      </c>
      <c r="C50" s="255" t="s">
        <v>1507</v>
      </c>
      <c r="D50" s="255" t="s">
        <v>1507</v>
      </c>
      <c r="E50" s="255" t="s">
        <v>1507</v>
      </c>
      <c r="F50" s="255" t="s">
        <v>1507</v>
      </c>
      <c r="G50" s="256" t="s">
        <v>1507</v>
      </c>
      <c r="H50" s="256"/>
      <c r="I50" s="256"/>
      <c r="J50" s="255" t="s">
        <v>1507</v>
      </c>
    </row>
    <row r="51" spans="2:10" s="230" customFormat="1" ht="10.199999999999999" x14ac:dyDescent="0.15">
      <c r="B51" s="254" t="s">
        <v>1619</v>
      </c>
      <c r="C51" s="255" t="s">
        <v>1620</v>
      </c>
      <c r="D51" s="255" t="s">
        <v>1620</v>
      </c>
      <c r="E51" s="255" t="s">
        <v>1620</v>
      </c>
      <c r="F51" s="255" t="s">
        <v>1620</v>
      </c>
      <c r="G51" s="256" t="s">
        <v>1620</v>
      </c>
      <c r="H51" s="256"/>
      <c r="I51" s="256"/>
      <c r="J51" s="255" t="s">
        <v>1620</v>
      </c>
    </row>
    <row r="52" spans="2:10" s="230" customFormat="1" ht="7.8" x14ac:dyDescent="0.15"/>
    <row r="53" spans="2:10" s="230" customFormat="1" x14ac:dyDescent="0.15">
      <c r="B53" s="236" t="s">
        <v>1621</v>
      </c>
      <c r="C53" s="236"/>
      <c r="D53" s="236"/>
      <c r="E53" s="236"/>
      <c r="F53" s="236"/>
      <c r="G53" s="236"/>
    </row>
    <row r="54" spans="2:10" s="230" customFormat="1" ht="7.8" x14ac:dyDescent="0.15"/>
    <row r="55" spans="2:10" s="230" customFormat="1" x14ac:dyDescent="0.15">
      <c r="B55" s="266" t="s">
        <v>1622</v>
      </c>
    </row>
    <row r="56" spans="2:10" s="230" customFormat="1" ht="7.8" x14ac:dyDescent="0.15"/>
    <row r="57" spans="2:10" s="230" customFormat="1" x14ac:dyDescent="0.15">
      <c r="B57" s="236" t="s">
        <v>1623</v>
      </c>
      <c r="C57" s="236"/>
      <c r="D57" s="236"/>
      <c r="E57" s="236"/>
      <c r="F57" s="236"/>
      <c r="G57" s="236"/>
    </row>
    <row r="58" spans="2:10" s="230" customFormat="1" ht="7.8" x14ac:dyDescent="0.15"/>
    <row r="59" spans="2:10" s="230" customFormat="1" x14ac:dyDescent="0.25">
      <c r="B59" s="267">
        <v>30939143.489999998</v>
      </c>
      <c r="C59" s="268" t="s">
        <v>248</v>
      </c>
    </row>
    <row r="60" spans="2:10" s="230" customFormat="1" ht="7.8" x14ac:dyDescent="0.15"/>
  </sheetData>
  <mergeCells count="64">
    <mergeCell ref="G51:I51"/>
    <mergeCell ref="B53:G53"/>
    <mergeCell ref="B57:G57"/>
    <mergeCell ref="G45:I45"/>
    <mergeCell ref="G46:I46"/>
    <mergeCell ref="G47:I47"/>
    <mergeCell ref="G48:I48"/>
    <mergeCell ref="G49:I49"/>
    <mergeCell ref="G50:I50"/>
    <mergeCell ref="G39:I39"/>
    <mergeCell ref="G40:I40"/>
    <mergeCell ref="G41:I41"/>
    <mergeCell ref="G42:I42"/>
    <mergeCell ref="G43:I43"/>
    <mergeCell ref="G44:I44"/>
    <mergeCell ref="B31:E31"/>
    <mergeCell ref="F31:G31"/>
    <mergeCell ref="B33:G33"/>
    <mergeCell ref="B35:E35"/>
    <mergeCell ref="F35:G35"/>
    <mergeCell ref="B37:G37"/>
    <mergeCell ref="B28:E28"/>
    <mergeCell ref="F28:G28"/>
    <mergeCell ref="B29:E29"/>
    <mergeCell ref="F29:G29"/>
    <mergeCell ref="B30:E30"/>
    <mergeCell ref="F30:G30"/>
    <mergeCell ref="B25:E25"/>
    <mergeCell ref="F25:G25"/>
    <mergeCell ref="B26:E26"/>
    <mergeCell ref="F26:G26"/>
    <mergeCell ref="B27:E27"/>
    <mergeCell ref="F27:G27"/>
    <mergeCell ref="B22:E22"/>
    <mergeCell ref="F22:G22"/>
    <mergeCell ref="B23:E23"/>
    <mergeCell ref="F23:G23"/>
    <mergeCell ref="B24:E24"/>
    <mergeCell ref="F24:G24"/>
    <mergeCell ref="B19:E19"/>
    <mergeCell ref="F19:G19"/>
    <mergeCell ref="B20:E20"/>
    <mergeCell ref="F20:G20"/>
    <mergeCell ref="B21:E21"/>
    <mergeCell ref="F21:G21"/>
    <mergeCell ref="B16:E16"/>
    <mergeCell ref="F16:G16"/>
    <mergeCell ref="B17:E17"/>
    <mergeCell ref="F17:G17"/>
    <mergeCell ref="B18:E18"/>
    <mergeCell ref="F18:G18"/>
    <mergeCell ref="B13:E13"/>
    <mergeCell ref="F13:G13"/>
    <mergeCell ref="B14:E14"/>
    <mergeCell ref="F14:G14"/>
    <mergeCell ref="B15:E15"/>
    <mergeCell ref="F15:G15"/>
    <mergeCell ref="B1:B3"/>
    <mergeCell ref="D2:H2"/>
    <mergeCell ref="B4:G4"/>
    <mergeCell ref="B8:G8"/>
    <mergeCell ref="B10:C10"/>
    <mergeCell ref="B12:E12"/>
    <mergeCell ref="F12:G12"/>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ACF5-B4BE-4F62-8A32-595C758ECAA1}">
  <dimension ref="B1:AR360"/>
  <sheetViews>
    <sheetView zoomScaleNormal="100" workbookViewId="0"/>
  </sheetViews>
  <sheetFormatPr defaultRowHeight="13.2" x14ac:dyDescent="0.25"/>
  <cols>
    <col min="1" max="1" width="0.6640625" style="269" customWidth="1"/>
    <col min="2" max="2" width="11.6640625" style="269" customWidth="1"/>
    <col min="3" max="3" width="0.44140625" style="269" customWidth="1"/>
    <col min="4" max="4" width="0.21875" style="269" customWidth="1"/>
    <col min="5" max="5" width="0.44140625" style="269" customWidth="1"/>
    <col min="6" max="7" width="0.21875" style="269" customWidth="1"/>
    <col min="8" max="9" width="0.5546875" style="269" customWidth="1"/>
    <col min="10" max="10" width="0.6640625" style="269" customWidth="1"/>
    <col min="11" max="11" width="0.44140625" style="269" customWidth="1"/>
    <col min="12" max="12" width="6" style="269" customWidth="1"/>
    <col min="13" max="13" width="7.44140625" style="269" customWidth="1"/>
    <col min="14" max="14" width="0.44140625" style="269" customWidth="1"/>
    <col min="15" max="15" width="0.21875" style="269" customWidth="1"/>
    <col min="16" max="16" width="0.44140625" style="269" customWidth="1"/>
    <col min="17" max="18" width="0.21875" style="269" customWidth="1"/>
    <col min="19" max="20" width="0.5546875" style="269" customWidth="1"/>
    <col min="21" max="22" width="0.6640625" style="269" customWidth="1"/>
    <col min="23" max="23" width="7.44140625" style="269" customWidth="1"/>
    <col min="24" max="24" width="0.44140625" style="269" customWidth="1"/>
    <col min="25" max="25" width="0.21875" style="269" customWidth="1"/>
    <col min="26" max="26" width="0.44140625" style="269" customWidth="1"/>
    <col min="27" max="28" width="0.21875" style="269" customWidth="1"/>
    <col min="29" max="30" width="0.5546875" style="269" customWidth="1"/>
    <col min="31" max="31" width="0.6640625" style="269" customWidth="1"/>
    <col min="32" max="32" width="15.21875" style="269" customWidth="1"/>
    <col min="33" max="34" width="0.44140625" style="269" customWidth="1"/>
    <col min="35" max="35" width="0.21875" style="269" customWidth="1"/>
    <col min="36" max="36" width="0.33203125" style="269" customWidth="1"/>
    <col min="37" max="37" width="0.21875" style="269" customWidth="1"/>
    <col min="38" max="38" width="0.5546875" style="269" customWidth="1"/>
    <col min="39" max="39" width="0.21875" style="269" customWidth="1"/>
    <col min="40" max="40" width="1" style="269" customWidth="1"/>
    <col min="41" max="41" width="9" style="269" customWidth="1"/>
    <col min="42" max="43" width="0.21875" style="269" customWidth="1"/>
    <col min="44" max="44" width="0.6640625" style="269" customWidth="1"/>
    <col min="45" max="45" width="0.21875" style="269" customWidth="1"/>
    <col min="46" max="46" width="4.6640625" style="269" customWidth="1"/>
    <col min="47" max="16384" width="8.88671875" style="269"/>
  </cols>
  <sheetData>
    <row r="1" spans="2:44" s="230" customFormat="1" ht="7.8" x14ac:dyDescent="0.15">
      <c r="B1" s="229"/>
      <c r="C1" s="229"/>
      <c r="D1" s="229"/>
      <c r="E1" s="229"/>
      <c r="F1" s="229"/>
      <c r="G1" s="229"/>
      <c r="H1" s="229"/>
      <c r="I1" s="229"/>
      <c r="J1" s="229"/>
      <c r="K1" s="229"/>
      <c r="L1" s="229"/>
    </row>
    <row r="2" spans="2:44" s="230" customFormat="1" ht="17.399999999999999" x14ac:dyDescent="0.15">
      <c r="B2" s="229"/>
      <c r="C2" s="229"/>
      <c r="D2" s="229"/>
      <c r="E2" s="229"/>
      <c r="F2" s="229"/>
      <c r="G2" s="229"/>
      <c r="H2" s="229"/>
      <c r="I2" s="229"/>
      <c r="J2" s="229"/>
      <c r="K2" s="229"/>
      <c r="L2" s="229"/>
      <c r="M2" s="231" t="s">
        <v>1439</v>
      </c>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row>
    <row r="3" spans="2:44" s="230" customFormat="1" ht="7.8" x14ac:dyDescent="0.15">
      <c r="B3" s="229"/>
      <c r="C3" s="229"/>
      <c r="D3" s="229"/>
      <c r="E3" s="229"/>
      <c r="F3" s="229"/>
      <c r="G3" s="229"/>
      <c r="H3" s="229"/>
      <c r="I3" s="229"/>
      <c r="J3" s="229"/>
      <c r="K3" s="229"/>
      <c r="L3" s="229"/>
    </row>
    <row r="4" spans="2:44" s="230" customFormat="1" ht="7.8" x14ac:dyDescent="0.15"/>
    <row r="5" spans="2:44" s="230" customFormat="1" ht="15.6" x14ac:dyDescent="0.15">
      <c r="B5" s="232" t="s">
        <v>1624</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row>
    <row r="6" spans="2:44" s="230" customFormat="1" ht="7.8" x14ac:dyDescent="0.15"/>
    <row r="7" spans="2:44" s="230" customFormat="1" ht="7.8" x14ac:dyDescent="0.15">
      <c r="B7" s="270" t="s">
        <v>1581</v>
      </c>
      <c r="C7" s="270"/>
      <c r="D7" s="270"/>
      <c r="E7" s="270"/>
      <c r="F7" s="270"/>
      <c r="G7" s="270"/>
      <c r="H7" s="270"/>
      <c r="I7" s="270"/>
      <c r="J7" s="270"/>
      <c r="K7" s="270"/>
    </row>
    <row r="8" spans="2:44" s="230" customFormat="1" x14ac:dyDescent="0.15">
      <c r="B8" s="270"/>
      <c r="C8" s="270"/>
      <c r="D8" s="270"/>
      <c r="E8" s="270"/>
      <c r="F8" s="270"/>
      <c r="G8" s="270"/>
      <c r="H8" s="270"/>
      <c r="I8" s="270"/>
      <c r="J8" s="270"/>
      <c r="K8" s="270"/>
      <c r="M8" s="271">
        <v>45322</v>
      </c>
      <c r="N8" s="271"/>
      <c r="O8" s="271"/>
      <c r="P8" s="271"/>
      <c r="Q8" s="271"/>
      <c r="R8" s="271"/>
      <c r="S8" s="271"/>
      <c r="T8" s="271"/>
      <c r="U8" s="271"/>
      <c r="V8" s="271"/>
    </row>
    <row r="9" spans="2:44" s="230" customFormat="1" ht="7.8" x14ac:dyDescent="0.15">
      <c r="B9" s="270"/>
      <c r="C9" s="270"/>
      <c r="D9" s="270"/>
      <c r="E9" s="270"/>
      <c r="F9" s="270"/>
      <c r="G9" s="270"/>
      <c r="H9" s="270"/>
      <c r="I9" s="270"/>
      <c r="J9" s="270"/>
      <c r="K9" s="270"/>
    </row>
    <row r="10" spans="2:44" s="230" customFormat="1" ht="7.8" x14ac:dyDescent="0.15"/>
    <row r="11" spans="2:44" s="230" customFormat="1" x14ac:dyDescent="0.15">
      <c r="B11" s="236" t="s">
        <v>1625</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row>
    <row r="12" spans="2:44" s="230" customFormat="1" ht="7.8" x14ac:dyDescent="0.15"/>
    <row r="13" spans="2:44" s="230" customFormat="1" ht="10.199999999999999" x14ac:dyDescent="0.15">
      <c r="B13" s="272"/>
      <c r="C13" s="272"/>
      <c r="D13" s="272"/>
      <c r="E13" s="272"/>
      <c r="F13" s="272"/>
      <c r="G13" s="272"/>
      <c r="H13" s="272"/>
      <c r="I13" s="272"/>
      <c r="J13" s="272"/>
      <c r="K13" s="273" t="s">
        <v>1626</v>
      </c>
      <c r="L13" s="273"/>
      <c r="M13" s="273"/>
      <c r="N13" s="273"/>
      <c r="O13" s="273"/>
      <c r="P13" s="273"/>
      <c r="Q13" s="273"/>
      <c r="R13" s="273"/>
      <c r="S13" s="273"/>
      <c r="T13" s="273"/>
      <c r="U13" s="273"/>
      <c r="V13" s="273" t="s">
        <v>1627</v>
      </c>
      <c r="W13" s="273"/>
      <c r="X13" s="273"/>
      <c r="Y13" s="273"/>
      <c r="Z13" s="273"/>
      <c r="AA13" s="273"/>
      <c r="AB13" s="273"/>
      <c r="AC13" s="273"/>
      <c r="AD13" s="273"/>
      <c r="AE13" s="273"/>
      <c r="AF13" s="273" t="s">
        <v>1628</v>
      </c>
      <c r="AG13" s="273"/>
      <c r="AH13" s="273"/>
      <c r="AI13" s="273"/>
      <c r="AJ13" s="273"/>
      <c r="AK13" s="273"/>
      <c r="AL13" s="273"/>
      <c r="AM13" s="273"/>
      <c r="AN13" s="273"/>
      <c r="AO13" s="274" t="s">
        <v>1627</v>
      </c>
    </row>
    <row r="14" spans="2:44" s="230" customFormat="1" ht="10.199999999999999" x14ac:dyDescent="0.15">
      <c r="B14" s="275" t="s">
        <v>1629</v>
      </c>
      <c r="C14" s="275"/>
      <c r="D14" s="275"/>
      <c r="E14" s="275"/>
      <c r="F14" s="275"/>
      <c r="G14" s="275"/>
      <c r="H14" s="275"/>
      <c r="I14" s="275"/>
      <c r="J14" s="275"/>
      <c r="K14" s="276">
        <v>2398606999.8899999</v>
      </c>
      <c r="L14" s="276"/>
      <c r="M14" s="276"/>
      <c r="N14" s="276"/>
      <c r="O14" s="276"/>
      <c r="P14" s="276"/>
      <c r="Q14" s="276"/>
      <c r="R14" s="276"/>
      <c r="S14" s="276"/>
      <c r="T14" s="276"/>
      <c r="U14" s="276"/>
      <c r="V14" s="265">
        <v>0.15698874821641101</v>
      </c>
      <c r="W14" s="265"/>
      <c r="X14" s="265"/>
      <c r="Y14" s="265"/>
      <c r="Z14" s="265"/>
      <c r="AA14" s="265"/>
      <c r="AB14" s="265"/>
      <c r="AC14" s="265"/>
      <c r="AD14" s="265"/>
      <c r="AE14" s="265"/>
      <c r="AF14" s="261">
        <v>35353</v>
      </c>
      <c r="AG14" s="261"/>
      <c r="AH14" s="261"/>
      <c r="AI14" s="261"/>
      <c r="AJ14" s="261"/>
      <c r="AK14" s="261"/>
      <c r="AL14" s="261"/>
      <c r="AM14" s="261"/>
      <c r="AN14" s="261"/>
      <c r="AO14" s="264">
        <v>0.15317922831950401</v>
      </c>
    </row>
    <row r="15" spans="2:44" s="230" customFormat="1" ht="10.199999999999999" x14ac:dyDescent="0.15">
      <c r="B15" s="275" t="s">
        <v>1630</v>
      </c>
      <c r="C15" s="275"/>
      <c r="D15" s="275"/>
      <c r="E15" s="275"/>
      <c r="F15" s="275"/>
      <c r="G15" s="275"/>
      <c r="H15" s="275"/>
      <c r="I15" s="275"/>
      <c r="J15" s="275"/>
      <c r="K15" s="276">
        <v>2327842104.77001</v>
      </c>
      <c r="L15" s="276"/>
      <c r="M15" s="276"/>
      <c r="N15" s="276"/>
      <c r="O15" s="276"/>
      <c r="P15" s="276"/>
      <c r="Q15" s="276"/>
      <c r="R15" s="276"/>
      <c r="S15" s="276"/>
      <c r="T15" s="276"/>
      <c r="U15" s="276"/>
      <c r="V15" s="265">
        <v>0.15235718818883701</v>
      </c>
      <c r="W15" s="265"/>
      <c r="X15" s="265"/>
      <c r="Y15" s="265"/>
      <c r="Z15" s="265"/>
      <c r="AA15" s="265"/>
      <c r="AB15" s="265"/>
      <c r="AC15" s="265"/>
      <c r="AD15" s="265"/>
      <c r="AE15" s="265"/>
      <c r="AF15" s="261">
        <v>36957</v>
      </c>
      <c r="AG15" s="261"/>
      <c r="AH15" s="261"/>
      <c r="AI15" s="261"/>
      <c r="AJ15" s="261"/>
      <c r="AK15" s="261"/>
      <c r="AL15" s="261"/>
      <c r="AM15" s="261"/>
      <c r="AN15" s="261"/>
      <c r="AO15" s="264">
        <v>0.16012911891505499</v>
      </c>
    </row>
    <row r="16" spans="2:44" s="230" customFormat="1" ht="10.199999999999999" x14ac:dyDescent="0.15">
      <c r="B16" s="275" t="s">
        <v>1631</v>
      </c>
      <c r="C16" s="275"/>
      <c r="D16" s="275"/>
      <c r="E16" s="275"/>
      <c r="F16" s="275"/>
      <c r="G16" s="275"/>
      <c r="H16" s="275"/>
      <c r="I16" s="275"/>
      <c r="J16" s="275"/>
      <c r="K16" s="276">
        <v>2234469287.3999801</v>
      </c>
      <c r="L16" s="276"/>
      <c r="M16" s="276"/>
      <c r="N16" s="276"/>
      <c r="O16" s="276"/>
      <c r="P16" s="276"/>
      <c r="Q16" s="276"/>
      <c r="R16" s="276"/>
      <c r="S16" s="276"/>
      <c r="T16" s="276"/>
      <c r="U16" s="276"/>
      <c r="V16" s="265">
        <v>0.14624594040333699</v>
      </c>
      <c r="W16" s="265"/>
      <c r="X16" s="265"/>
      <c r="Y16" s="265"/>
      <c r="Z16" s="265"/>
      <c r="AA16" s="265"/>
      <c r="AB16" s="265"/>
      <c r="AC16" s="265"/>
      <c r="AD16" s="265"/>
      <c r="AE16" s="265"/>
      <c r="AF16" s="261">
        <v>31898</v>
      </c>
      <c r="AG16" s="261"/>
      <c r="AH16" s="261"/>
      <c r="AI16" s="261"/>
      <c r="AJ16" s="261"/>
      <c r="AK16" s="261"/>
      <c r="AL16" s="261"/>
      <c r="AM16" s="261"/>
      <c r="AN16" s="261"/>
      <c r="AO16" s="264">
        <v>0.13820923330228099</v>
      </c>
    </row>
    <row r="17" spans="2:44" s="230" customFormat="1" ht="10.199999999999999" x14ac:dyDescent="0.15">
      <c r="B17" s="275" t="s">
        <v>1632</v>
      </c>
      <c r="C17" s="275"/>
      <c r="D17" s="275"/>
      <c r="E17" s="275"/>
      <c r="F17" s="275"/>
      <c r="G17" s="275"/>
      <c r="H17" s="275"/>
      <c r="I17" s="275"/>
      <c r="J17" s="275"/>
      <c r="K17" s="276">
        <v>1639685189.93998</v>
      </c>
      <c r="L17" s="276"/>
      <c r="M17" s="276"/>
      <c r="N17" s="276"/>
      <c r="O17" s="276"/>
      <c r="P17" s="276"/>
      <c r="Q17" s="276"/>
      <c r="R17" s="276"/>
      <c r="S17" s="276"/>
      <c r="T17" s="276"/>
      <c r="U17" s="276"/>
      <c r="V17" s="265">
        <v>0.107317341043978</v>
      </c>
      <c r="W17" s="265"/>
      <c r="X17" s="265"/>
      <c r="Y17" s="265"/>
      <c r="Z17" s="265"/>
      <c r="AA17" s="265"/>
      <c r="AB17" s="265"/>
      <c r="AC17" s="265"/>
      <c r="AD17" s="265"/>
      <c r="AE17" s="265"/>
      <c r="AF17" s="261">
        <v>28401</v>
      </c>
      <c r="AG17" s="261"/>
      <c r="AH17" s="261"/>
      <c r="AI17" s="261"/>
      <c r="AJ17" s="261"/>
      <c r="AK17" s="261"/>
      <c r="AL17" s="261"/>
      <c r="AM17" s="261"/>
      <c r="AN17" s="261"/>
      <c r="AO17" s="264">
        <v>0.123057258606122</v>
      </c>
    </row>
    <row r="18" spans="2:44" s="230" customFormat="1" ht="10.199999999999999" x14ac:dyDescent="0.15">
      <c r="B18" s="275" t="s">
        <v>1633</v>
      </c>
      <c r="C18" s="275"/>
      <c r="D18" s="275"/>
      <c r="E18" s="275"/>
      <c r="F18" s="275"/>
      <c r="G18" s="275"/>
      <c r="H18" s="275"/>
      <c r="I18" s="275"/>
      <c r="J18" s="275"/>
      <c r="K18" s="276">
        <v>1282859643.47</v>
      </c>
      <c r="L18" s="276"/>
      <c r="M18" s="276"/>
      <c r="N18" s="276"/>
      <c r="O18" s="276"/>
      <c r="P18" s="276"/>
      <c r="Q18" s="276"/>
      <c r="R18" s="276"/>
      <c r="S18" s="276"/>
      <c r="T18" s="276"/>
      <c r="U18" s="276"/>
      <c r="V18" s="265">
        <v>8.3963120917658896E-2</v>
      </c>
      <c r="W18" s="265"/>
      <c r="X18" s="265"/>
      <c r="Y18" s="265"/>
      <c r="Z18" s="265"/>
      <c r="AA18" s="265"/>
      <c r="AB18" s="265"/>
      <c r="AC18" s="265"/>
      <c r="AD18" s="265"/>
      <c r="AE18" s="265"/>
      <c r="AF18" s="261">
        <v>12663</v>
      </c>
      <c r="AG18" s="261"/>
      <c r="AH18" s="261"/>
      <c r="AI18" s="261"/>
      <c r="AJ18" s="261"/>
      <c r="AK18" s="261"/>
      <c r="AL18" s="261"/>
      <c r="AM18" s="261"/>
      <c r="AN18" s="261"/>
      <c r="AO18" s="264">
        <v>5.4866873199159401E-2</v>
      </c>
    </row>
    <row r="19" spans="2:44" s="230" customFormat="1" ht="10.199999999999999" x14ac:dyDescent="0.15">
      <c r="B19" s="275" t="s">
        <v>1634</v>
      </c>
      <c r="C19" s="275"/>
      <c r="D19" s="275"/>
      <c r="E19" s="275"/>
      <c r="F19" s="275"/>
      <c r="G19" s="275"/>
      <c r="H19" s="275"/>
      <c r="I19" s="275"/>
      <c r="J19" s="275"/>
      <c r="K19" s="276">
        <v>1237816989.55</v>
      </c>
      <c r="L19" s="276"/>
      <c r="M19" s="276"/>
      <c r="N19" s="276"/>
      <c r="O19" s="276"/>
      <c r="P19" s="276"/>
      <c r="Q19" s="276"/>
      <c r="R19" s="276"/>
      <c r="S19" s="276"/>
      <c r="T19" s="276"/>
      <c r="U19" s="276"/>
      <c r="V19" s="265">
        <v>8.1015080719506402E-2</v>
      </c>
      <c r="W19" s="265"/>
      <c r="X19" s="265"/>
      <c r="Y19" s="265"/>
      <c r="Z19" s="265"/>
      <c r="AA19" s="265"/>
      <c r="AB19" s="265"/>
      <c r="AC19" s="265"/>
      <c r="AD19" s="265"/>
      <c r="AE19" s="265"/>
      <c r="AF19" s="261">
        <v>21589</v>
      </c>
      <c r="AG19" s="261"/>
      <c r="AH19" s="261"/>
      <c r="AI19" s="261"/>
      <c r="AJ19" s="261"/>
      <c r="AK19" s="261"/>
      <c r="AL19" s="261"/>
      <c r="AM19" s="261"/>
      <c r="AN19" s="261"/>
      <c r="AO19" s="264">
        <v>9.3541887822526495E-2</v>
      </c>
    </row>
    <row r="20" spans="2:44" s="230" customFormat="1" ht="10.199999999999999" x14ac:dyDescent="0.15">
      <c r="B20" s="275" t="s">
        <v>1635</v>
      </c>
      <c r="C20" s="275"/>
      <c r="D20" s="275"/>
      <c r="E20" s="275"/>
      <c r="F20" s="275"/>
      <c r="G20" s="275"/>
      <c r="H20" s="275"/>
      <c r="I20" s="275"/>
      <c r="J20" s="275"/>
      <c r="K20" s="276">
        <v>1134104704.4200001</v>
      </c>
      <c r="L20" s="276"/>
      <c r="M20" s="276"/>
      <c r="N20" s="276"/>
      <c r="O20" s="276"/>
      <c r="P20" s="276"/>
      <c r="Q20" s="276"/>
      <c r="R20" s="276"/>
      <c r="S20" s="276"/>
      <c r="T20" s="276"/>
      <c r="U20" s="276"/>
      <c r="V20" s="265">
        <v>7.4227115113648795E-2</v>
      </c>
      <c r="W20" s="265"/>
      <c r="X20" s="265"/>
      <c r="Y20" s="265"/>
      <c r="Z20" s="265"/>
      <c r="AA20" s="265"/>
      <c r="AB20" s="265"/>
      <c r="AC20" s="265"/>
      <c r="AD20" s="265"/>
      <c r="AE20" s="265"/>
      <c r="AF20" s="261">
        <v>18066</v>
      </c>
      <c r="AG20" s="261"/>
      <c r="AH20" s="261"/>
      <c r="AI20" s="261"/>
      <c r="AJ20" s="261"/>
      <c r="AK20" s="261"/>
      <c r="AL20" s="261"/>
      <c r="AM20" s="261"/>
      <c r="AN20" s="261"/>
      <c r="AO20" s="264">
        <v>7.8277259039407299E-2</v>
      </c>
    </row>
    <row r="21" spans="2:44" s="230" customFormat="1" ht="10.199999999999999" x14ac:dyDescent="0.15">
      <c r="B21" s="275" t="s">
        <v>1636</v>
      </c>
      <c r="C21" s="275"/>
      <c r="D21" s="275"/>
      <c r="E21" s="275"/>
      <c r="F21" s="275"/>
      <c r="G21" s="275"/>
      <c r="H21" s="275"/>
      <c r="I21" s="275"/>
      <c r="J21" s="275"/>
      <c r="K21" s="276">
        <v>1053585718.97</v>
      </c>
      <c r="L21" s="276"/>
      <c r="M21" s="276"/>
      <c r="N21" s="276"/>
      <c r="O21" s="276"/>
      <c r="P21" s="276"/>
      <c r="Q21" s="276"/>
      <c r="R21" s="276"/>
      <c r="S21" s="276"/>
      <c r="T21" s="276"/>
      <c r="U21" s="276"/>
      <c r="V21" s="265">
        <v>6.8957150199000505E-2</v>
      </c>
      <c r="W21" s="265"/>
      <c r="X21" s="265"/>
      <c r="Y21" s="265"/>
      <c r="Z21" s="265"/>
      <c r="AA21" s="265"/>
      <c r="AB21" s="265"/>
      <c r="AC21" s="265"/>
      <c r="AD21" s="265"/>
      <c r="AE21" s="265"/>
      <c r="AF21" s="261">
        <v>17683</v>
      </c>
      <c r="AG21" s="261"/>
      <c r="AH21" s="261"/>
      <c r="AI21" s="261"/>
      <c r="AJ21" s="261"/>
      <c r="AK21" s="261"/>
      <c r="AL21" s="261"/>
      <c r="AM21" s="261"/>
      <c r="AN21" s="261"/>
      <c r="AO21" s="264">
        <v>7.6617777681492194E-2</v>
      </c>
    </row>
    <row r="22" spans="2:44" s="230" customFormat="1" ht="10.199999999999999" x14ac:dyDescent="0.15">
      <c r="B22" s="275" t="s">
        <v>1637</v>
      </c>
      <c r="C22" s="275"/>
      <c r="D22" s="275"/>
      <c r="E22" s="275"/>
      <c r="F22" s="275"/>
      <c r="G22" s="275"/>
      <c r="H22" s="275"/>
      <c r="I22" s="275"/>
      <c r="J22" s="275"/>
      <c r="K22" s="276">
        <v>810878147.99000096</v>
      </c>
      <c r="L22" s="276"/>
      <c r="M22" s="276"/>
      <c r="N22" s="276"/>
      <c r="O22" s="276"/>
      <c r="P22" s="276"/>
      <c r="Q22" s="276"/>
      <c r="R22" s="276"/>
      <c r="S22" s="276"/>
      <c r="T22" s="276"/>
      <c r="U22" s="276"/>
      <c r="V22" s="265">
        <v>5.3071947765861799E-2</v>
      </c>
      <c r="W22" s="265"/>
      <c r="X22" s="265"/>
      <c r="Y22" s="265"/>
      <c r="Z22" s="265"/>
      <c r="AA22" s="265"/>
      <c r="AB22" s="265"/>
      <c r="AC22" s="265"/>
      <c r="AD22" s="265"/>
      <c r="AE22" s="265"/>
      <c r="AF22" s="261">
        <v>9986</v>
      </c>
      <c r="AG22" s="261"/>
      <c r="AH22" s="261"/>
      <c r="AI22" s="261"/>
      <c r="AJ22" s="261"/>
      <c r="AK22" s="261"/>
      <c r="AL22" s="261"/>
      <c r="AM22" s="261"/>
      <c r="AN22" s="261"/>
      <c r="AO22" s="264">
        <v>4.32678350917481E-2</v>
      </c>
    </row>
    <row r="23" spans="2:44" s="230" customFormat="1" ht="10.199999999999999" x14ac:dyDescent="0.15">
      <c r="B23" s="275" t="s">
        <v>1638</v>
      </c>
      <c r="C23" s="275"/>
      <c r="D23" s="275"/>
      <c r="E23" s="275"/>
      <c r="F23" s="275"/>
      <c r="G23" s="275"/>
      <c r="H23" s="275"/>
      <c r="I23" s="275"/>
      <c r="J23" s="275"/>
      <c r="K23" s="276">
        <v>671363784.38000095</v>
      </c>
      <c r="L23" s="276"/>
      <c r="M23" s="276"/>
      <c r="N23" s="276"/>
      <c r="O23" s="276"/>
      <c r="P23" s="276"/>
      <c r="Q23" s="276"/>
      <c r="R23" s="276"/>
      <c r="S23" s="276"/>
      <c r="T23" s="276"/>
      <c r="U23" s="276"/>
      <c r="V23" s="265">
        <v>4.39407373164852E-2</v>
      </c>
      <c r="W23" s="265"/>
      <c r="X23" s="265"/>
      <c r="Y23" s="265"/>
      <c r="Z23" s="265"/>
      <c r="AA23" s="265"/>
      <c r="AB23" s="265"/>
      <c r="AC23" s="265"/>
      <c r="AD23" s="265"/>
      <c r="AE23" s="265"/>
      <c r="AF23" s="261">
        <v>10853</v>
      </c>
      <c r="AG23" s="261"/>
      <c r="AH23" s="261"/>
      <c r="AI23" s="261"/>
      <c r="AJ23" s="261"/>
      <c r="AK23" s="261"/>
      <c r="AL23" s="261"/>
      <c r="AM23" s="261"/>
      <c r="AN23" s="261"/>
      <c r="AO23" s="264">
        <v>4.70244156069239E-2</v>
      </c>
    </row>
    <row r="24" spans="2:44" s="230" customFormat="1" ht="10.199999999999999" x14ac:dyDescent="0.15">
      <c r="B24" s="275" t="s">
        <v>407</v>
      </c>
      <c r="C24" s="275"/>
      <c r="D24" s="275"/>
      <c r="E24" s="275"/>
      <c r="F24" s="275"/>
      <c r="G24" s="275"/>
      <c r="H24" s="275"/>
      <c r="I24" s="275"/>
      <c r="J24" s="275"/>
      <c r="K24" s="276">
        <v>453855594.49000001</v>
      </c>
      <c r="L24" s="276"/>
      <c r="M24" s="276"/>
      <c r="N24" s="276"/>
      <c r="O24" s="276"/>
      <c r="P24" s="276"/>
      <c r="Q24" s="276"/>
      <c r="R24" s="276"/>
      <c r="S24" s="276"/>
      <c r="T24" s="276"/>
      <c r="U24" s="276"/>
      <c r="V24" s="265">
        <v>2.9704833535993201E-2</v>
      </c>
      <c r="W24" s="265"/>
      <c r="X24" s="265"/>
      <c r="Y24" s="265"/>
      <c r="Z24" s="265"/>
      <c r="AA24" s="265"/>
      <c r="AB24" s="265"/>
      <c r="AC24" s="265"/>
      <c r="AD24" s="265"/>
      <c r="AE24" s="265"/>
      <c r="AF24" s="261">
        <v>6736</v>
      </c>
      <c r="AG24" s="261"/>
      <c r="AH24" s="261"/>
      <c r="AI24" s="261"/>
      <c r="AJ24" s="261"/>
      <c r="AK24" s="261"/>
      <c r="AL24" s="261"/>
      <c r="AM24" s="261"/>
      <c r="AN24" s="261"/>
      <c r="AO24" s="264">
        <v>2.9186074221711902E-2</v>
      </c>
    </row>
    <row r="25" spans="2:44" s="230" customFormat="1" ht="10.199999999999999" x14ac:dyDescent="0.15">
      <c r="B25" s="275" t="s">
        <v>213</v>
      </c>
      <c r="C25" s="275"/>
      <c r="D25" s="275"/>
      <c r="E25" s="275"/>
      <c r="F25" s="275"/>
      <c r="G25" s="275"/>
      <c r="H25" s="275"/>
      <c r="I25" s="275"/>
      <c r="J25" s="275"/>
      <c r="K25" s="276">
        <v>33778421.770000003</v>
      </c>
      <c r="L25" s="276"/>
      <c r="M25" s="276"/>
      <c r="N25" s="276"/>
      <c r="O25" s="276"/>
      <c r="P25" s="276"/>
      <c r="Q25" s="276"/>
      <c r="R25" s="276"/>
      <c r="S25" s="276"/>
      <c r="T25" s="276"/>
      <c r="U25" s="276"/>
      <c r="V25" s="265">
        <v>2.2107965792818401E-3</v>
      </c>
      <c r="W25" s="265"/>
      <c r="X25" s="265"/>
      <c r="Y25" s="265"/>
      <c r="Z25" s="265"/>
      <c r="AA25" s="265"/>
      <c r="AB25" s="265"/>
      <c r="AC25" s="265"/>
      <c r="AD25" s="265"/>
      <c r="AE25" s="265"/>
      <c r="AF25" s="261">
        <v>610</v>
      </c>
      <c r="AG25" s="261"/>
      <c r="AH25" s="261"/>
      <c r="AI25" s="261"/>
      <c r="AJ25" s="261"/>
      <c r="AK25" s="261"/>
      <c r="AL25" s="261"/>
      <c r="AM25" s="261"/>
      <c r="AN25" s="261"/>
      <c r="AO25" s="264">
        <v>2.6430381940683299E-3</v>
      </c>
    </row>
    <row r="26" spans="2:44" s="230" customFormat="1" ht="10.199999999999999" x14ac:dyDescent="0.15">
      <c r="B26" s="272"/>
      <c r="C26" s="272"/>
      <c r="D26" s="272"/>
      <c r="E26" s="272"/>
      <c r="F26" s="272"/>
      <c r="G26" s="272"/>
      <c r="H26" s="272"/>
      <c r="I26" s="272"/>
      <c r="J26" s="272"/>
      <c r="K26" s="277">
        <v>15278846587.040001</v>
      </c>
      <c r="L26" s="277"/>
      <c r="M26" s="277"/>
      <c r="N26" s="277"/>
      <c r="O26" s="277"/>
      <c r="P26" s="277"/>
      <c r="Q26" s="277"/>
      <c r="R26" s="277"/>
      <c r="S26" s="277"/>
      <c r="T26" s="277"/>
      <c r="U26" s="277"/>
      <c r="V26" s="278">
        <v>1</v>
      </c>
      <c r="W26" s="278"/>
      <c r="X26" s="278"/>
      <c r="Y26" s="278"/>
      <c r="Z26" s="278"/>
      <c r="AA26" s="278"/>
      <c r="AB26" s="278"/>
      <c r="AC26" s="278"/>
      <c r="AD26" s="278"/>
      <c r="AE26" s="278"/>
      <c r="AF26" s="279">
        <v>230795</v>
      </c>
      <c r="AG26" s="279"/>
      <c r="AH26" s="279"/>
      <c r="AI26" s="279"/>
      <c r="AJ26" s="279"/>
      <c r="AK26" s="279"/>
      <c r="AL26" s="279"/>
      <c r="AM26" s="279"/>
      <c r="AN26" s="279"/>
      <c r="AO26" s="280">
        <v>1</v>
      </c>
    </row>
    <row r="27" spans="2:44" s="230" customFormat="1" ht="7.8" x14ac:dyDescent="0.15"/>
    <row r="28" spans="2:44" s="230" customFormat="1" x14ac:dyDescent="0.15">
      <c r="B28" s="236" t="s">
        <v>1639</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row>
    <row r="29" spans="2:44" s="230" customFormat="1" ht="7.8" x14ac:dyDescent="0.15"/>
    <row r="30" spans="2:44" s="230" customFormat="1" ht="10.199999999999999" x14ac:dyDescent="0.15">
      <c r="B30" s="273" t="s">
        <v>1640</v>
      </c>
      <c r="C30" s="273"/>
      <c r="D30" s="273"/>
      <c r="E30" s="273"/>
      <c r="F30" s="273"/>
      <c r="G30" s="273"/>
      <c r="H30" s="273"/>
      <c r="I30" s="273"/>
      <c r="J30" s="273"/>
      <c r="K30" s="273" t="s">
        <v>1626</v>
      </c>
      <c r="L30" s="273"/>
      <c r="M30" s="273"/>
      <c r="N30" s="273"/>
      <c r="O30" s="273"/>
      <c r="P30" s="273"/>
      <c r="Q30" s="273"/>
      <c r="R30" s="273"/>
      <c r="S30" s="273"/>
      <c r="T30" s="273"/>
      <c r="U30" s="273"/>
      <c r="V30" s="273" t="s">
        <v>1627</v>
      </c>
      <c r="W30" s="273"/>
      <c r="X30" s="273"/>
      <c r="Y30" s="273"/>
      <c r="Z30" s="273"/>
      <c r="AA30" s="273"/>
      <c r="AB30" s="273"/>
      <c r="AC30" s="273"/>
      <c r="AD30" s="273"/>
      <c r="AE30" s="273"/>
      <c r="AF30" s="273" t="s">
        <v>1628</v>
      </c>
      <c r="AG30" s="273"/>
      <c r="AH30" s="273"/>
      <c r="AI30" s="273"/>
      <c r="AJ30" s="273"/>
      <c r="AK30" s="273"/>
      <c r="AL30" s="273"/>
      <c r="AM30" s="273"/>
      <c r="AN30" s="273" t="s">
        <v>1627</v>
      </c>
      <c r="AO30" s="273"/>
    </row>
    <row r="31" spans="2:44" s="230" customFormat="1" ht="10.199999999999999" x14ac:dyDescent="0.15">
      <c r="B31" s="256" t="s">
        <v>1641</v>
      </c>
      <c r="C31" s="256"/>
      <c r="D31" s="256"/>
      <c r="E31" s="256"/>
      <c r="F31" s="256"/>
      <c r="G31" s="256"/>
      <c r="H31" s="256"/>
      <c r="I31" s="256"/>
      <c r="J31" s="256"/>
      <c r="K31" s="276">
        <v>278744817.32999998</v>
      </c>
      <c r="L31" s="276"/>
      <c r="M31" s="276"/>
      <c r="N31" s="276"/>
      <c r="O31" s="276"/>
      <c r="P31" s="276"/>
      <c r="Q31" s="276"/>
      <c r="R31" s="276"/>
      <c r="S31" s="276"/>
      <c r="T31" s="276"/>
      <c r="U31" s="276"/>
      <c r="V31" s="265">
        <v>1.82438390059129E-2</v>
      </c>
      <c r="W31" s="265"/>
      <c r="X31" s="265"/>
      <c r="Y31" s="265"/>
      <c r="Z31" s="265"/>
      <c r="AA31" s="265"/>
      <c r="AB31" s="265"/>
      <c r="AC31" s="265"/>
      <c r="AD31" s="265"/>
      <c r="AE31" s="265"/>
      <c r="AF31" s="261">
        <v>2664</v>
      </c>
      <c r="AG31" s="261"/>
      <c r="AH31" s="261"/>
      <c r="AI31" s="261"/>
      <c r="AJ31" s="261"/>
      <c r="AK31" s="261"/>
      <c r="AL31" s="261"/>
      <c r="AM31" s="261"/>
      <c r="AN31" s="265">
        <v>1.15427110639312E-2</v>
      </c>
      <c r="AO31" s="265"/>
    </row>
    <row r="32" spans="2:44" s="230" customFormat="1" ht="10.199999999999999" x14ac:dyDescent="0.15">
      <c r="B32" s="256" t="s">
        <v>1642</v>
      </c>
      <c r="C32" s="256"/>
      <c r="D32" s="256"/>
      <c r="E32" s="256"/>
      <c r="F32" s="256"/>
      <c r="G32" s="256"/>
      <c r="H32" s="256"/>
      <c r="I32" s="256"/>
      <c r="J32" s="256"/>
      <c r="K32" s="276">
        <v>1020725619.65</v>
      </c>
      <c r="L32" s="276"/>
      <c r="M32" s="276"/>
      <c r="N32" s="276"/>
      <c r="O32" s="276"/>
      <c r="P32" s="276"/>
      <c r="Q32" s="276"/>
      <c r="R32" s="276"/>
      <c r="S32" s="276"/>
      <c r="T32" s="276"/>
      <c r="U32" s="276"/>
      <c r="V32" s="265">
        <v>6.68064577934704E-2</v>
      </c>
      <c r="W32" s="265"/>
      <c r="X32" s="265"/>
      <c r="Y32" s="265"/>
      <c r="Z32" s="265"/>
      <c r="AA32" s="265"/>
      <c r="AB32" s="265"/>
      <c r="AC32" s="265"/>
      <c r="AD32" s="265"/>
      <c r="AE32" s="265"/>
      <c r="AF32" s="261">
        <v>9503</v>
      </c>
      <c r="AG32" s="261"/>
      <c r="AH32" s="261"/>
      <c r="AI32" s="261"/>
      <c r="AJ32" s="261"/>
      <c r="AK32" s="261"/>
      <c r="AL32" s="261"/>
      <c r="AM32" s="261"/>
      <c r="AN32" s="265">
        <v>4.1175068783985802E-2</v>
      </c>
      <c r="AO32" s="265"/>
    </row>
    <row r="33" spans="2:41" s="230" customFormat="1" ht="10.199999999999999" x14ac:dyDescent="0.15">
      <c r="B33" s="256" t="s">
        <v>1643</v>
      </c>
      <c r="C33" s="256"/>
      <c r="D33" s="256"/>
      <c r="E33" s="256"/>
      <c r="F33" s="256"/>
      <c r="G33" s="256"/>
      <c r="H33" s="256"/>
      <c r="I33" s="256"/>
      <c r="J33" s="256"/>
      <c r="K33" s="276">
        <v>2028277184.4500101</v>
      </c>
      <c r="L33" s="276"/>
      <c r="M33" s="276"/>
      <c r="N33" s="276"/>
      <c r="O33" s="276"/>
      <c r="P33" s="276"/>
      <c r="Q33" s="276"/>
      <c r="R33" s="276"/>
      <c r="S33" s="276"/>
      <c r="T33" s="276"/>
      <c r="U33" s="276"/>
      <c r="V33" s="265">
        <v>0.13275067413599501</v>
      </c>
      <c r="W33" s="265"/>
      <c r="X33" s="265"/>
      <c r="Y33" s="265"/>
      <c r="Z33" s="265"/>
      <c r="AA33" s="265"/>
      <c r="AB33" s="265"/>
      <c r="AC33" s="265"/>
      <c r="AD33" s="265"/>
      <c r="AE33" s="265"/>
      <c r="AF33" s="261">
        <v>19512</v>
      </c>
      <c r="AG33" s="261"/>
      <c r="AH33" s="261"/>
      <c r="AI33" s="261"/>
      <c r="AJ33" s="261"/>
      <c r="AK33" s="261"/>
      <c r="AL33" s="261"/>
      <c r="AM33" s="261"/>
      <c r="AN33" s="265">
        <v>8.4542559414198803E-2</v>
      </c>
      <c r="AO33" s="265"/>
    </row>
    <row r="34" spans="2:41" s="230" customFormat="1" ht="10.199999999999999" x14ac:dyDescent="0.15">
      <c r="B34" s="256" t="s">
        <v>1644</v>
      </c>
      <c r="C34" s="256"/>
      <c r="D34" s="256"/>
      <c r="E34" s="256"/>
      <c r="F34" s="256"/>
      <c r="G34" s="256"/>
      <c r="H34" s="256"/>
      <c r="I34" s="256"/>
      <c r="J34" s="256"/>
      <c r="K34" s="276">
        <v>2348380672.2399702</v>
      </c>
      <c r="L34" s="276"/>
      <c r="M34" s="276"/>
      <c r="N34" s="276"/>
      <c r="O34" s="276"/>
      <c r="P34" s="276"/>
      <c r="Q34" s="276"/>
      <c r="R34" s="276"/>
      <c r="S34" s="276"/>
      <c r="T34" s="276"/>
      <c r="U34" s="276"/>
      <c r="V34" s="265">
        <v>0.15370143674535899</v>
      </c>
      <c r="W34" s="265"/>
      <c r="X34" s="265"/>
      <c r="Y34" s="265"/>
      <c r="Z34" s="265"/>
      <c r="AA34" s="265"/>
      <c r="AB34" s="265"/>
      <c r="AC34" s="265"/>
      <c r="AD34" s="265"/>
      <c r="AE34" s="265"/>
      <c r="AF34" s="261">
        <v>26595</v>
      </c>
      <c r="AG34" s="261"/>
      <c r="AH34" s="261"/>
      <c r="AI34" s="261"/>
      <c r="AJ34" s="261"/>
      <c r="AK34" s="261"/>
      <c r="AL34" s="261"/>
      <c r="AM34" s="261"/>
      <c r="AN34" s="265">
        <v>0.115232132411881</v>
      </c>
      <c r="AO34" s="265"/>
    </row>
    <row r="35" spans="2:41" s="230" customFormat="1" ht="10.199999999999999" x14ac:dyDescent="0.15">
      <c r="B35" s="256" t="s">
        <v>1645</v>
      </c>
      <c r="C35" s="256"/>
      <c r="D35" s="256"/>
      <c r="E35" s="256"/>
      <c r="F35" s="256"/>
      <c r="G35" s="256"/>
      <c r="H35" s="256"/>
      <c r="I35" s="256"/>
      <c r="J35" s="256"/>
      <c r="K35" s="276">
        <v>3946907972.2100201</v>
      </c>
      <c r="L35" s="276"/>
      <c r="M35" s="276"/>
      <c r="N35" s="276"/>
      <c r="O35" s="276"/>
      <c r="P35" s="276"/>
      <c r="Q35" s="276"/>
      <c r="R35" s="276"/>
      <c r="S35" s="276"/>
      <c r="T35" s="276"/>
      <c r="U35" s="276"/>
      <c r="V35" s="265">
        <v>0.25832499526226799</v>
      </c>
      <c r="W35" s="265"/>
      <c r="X35" s="265"/>
      <c r="Y35" s="265"/>
      <c r="Z35" s="265"/>
      <c r="AA35" s="265"/>
      <c r="AB35" s="265"/>
      <c r="AC35" s="265"/>
      <c r="AD35" s="265"/>
      <c r="AE35" s="265"/>
      <c r="AF35" s="261">
        <v>52773</v>
      </c>
      <c r="AG35" s="261"/>
      <c r="AH35" s="261"/>
      <c r="AI35" s="261"/>
      <c r="AJ35" s="261"/>
      <c r="AK35" s="261"/>
      <c r="AL35" s="261"/>
      <c r="AM35" s="261"/>
      <c r="AN35" s="265">
        <v>0.22865746658289801</v>
      </c>
      <c r="AO35" s="265"/>
    </row>
    <row r="36" spans="2:41" s="230" customFormat="1" ht="10.199999999999999" x14ac:dyDescent="0.15">
      <c r="B36" s="256" t="s">
        <v>1646</v>
      </c>
      <c r="C36" s="256"/>
      <c r="D36" s="256"/>
      <c r="E36" s="256"/>
      <c r="F36" s="256"/>
      <c r="G36" s="256"/>
      <c r="H36" s="256"/>
      <c r="I36" s="256"/>
      <c r="J36" s="256"/>
      <c r="K36" s="276">
        <v>1696796200.00001</v>
      </c>
      <c r="L36" s="276"/>
      <c r="M36" s="276"/>
      <c r="N36" s="276"/>
      <c r="O36" s="276"/>
      <c r="P36" s="276"/>
      <c r="Q36" s="276"/>
      <c r="R36" s="276"/>
      <c r="S36" s="276"/>
      <c r="T36" s="276"/>
      <c r="U36" s="276"/>
      <c r="V36" s="265">
        <v>0.111055254749353</v>
      </c>
      <c r="W36" s="265"/>
      <c r="X36" s="265"/>
      <c r="Y36" s="265"/>
      <c r="Z36" s="265"/>
      <c r="AA36" s="265"/>
      <c r="AB36" s="265"/>
      <c r="AC36" s="265"/>
      <c r="AD36" s="265"/>
      <c r="AE36" s="265"/>
      <c r="AF36" s="261">
        <v>26883</v>
      </c>
      <c r="AG36" s="261"/>
      <c r="AH36" s="261"/>
      <c r="AI36" s="261"/>
      <c r="AJ36" s="261"/>
      <c r="AK36" s="261"/>
      <c r="AL36" s="261"/>
      <c r="AM36" s="261"/>
      <c r="AN36" s="265">
        <v>0.116479993067441</v>
      </c>
      <c r="AO36" s="265"/>
    </row>
    <row r="37" spans="2:41" s="230" customFormat="1" ht="10.199999999999999" x14ac:dyDescent="0.15">
      <c r="B37" s="256" t="s">
        <v>1647</v>
      </c>
      <c r="C37" s="256"/>
      <c r="D37" s="256"/>
      <c r="E37" s="256"/>
      <c r="F37" s="256"/>
      <c r="G37" s="256"/>
      <c r="H37" s="256"/>
      <c r="I37" s="256"/>
      <c r="J37" s="256"/>
      <c r="K37" s="276">
        <v>1007425694.33</v>
      </c>
      <c r="L37" s="276"/>
      <c r="M37" s="276"/>
      <c r="N37" s="276"/>
      <c r="O37" s="276"/>
      <c r="P37" s="276"/>
      <c r="Q37" s="276"/>
      <c r="R37" s="276"/>
      <c r="S37" s="276"/>
      <c r="T37" s="276"/>
      <c r="U37" s="276"/>
      <c r="V37" s="265">
        <v>6.5935978124457006E-2</v>
      </c>
      <c r="W37" s="265"/>
      <c r="X37" s="265"/>
      <c r="Y37" s="265"/>
      <c r="Z37" s="265"/>
      <c r="AA37" s="265"/>
      <c r="AB37" s="265"/>
      <c r="AC37" s="265"/>
      <c r="AD37" s="265"/>
      <c r="AE37" s="265"/>
      <c r="AF37" s="261">
        <v>17765</v>
      </c>
      <c r="AG37" s="261"/>
      <c r="AH37" s="261"/>
      <c r="AI37" s="261"/>
      <c r="AJ37" s="261"/>
      <c r="AK37" s="261"/>
      <c r="AL37" s="261"/>
      <c r="AM37" s="261"/>
      <c r="AN37" s="265">
        <v>7.6973071340367002E-2</v>
      </c>
      <c r="AO37" s="265"/>
    </row>
    <row r="38" spans="2:41" s="230" customFormat="1" ht="10.199999999999999" x14ac:dyDescent="0.15">
      <c r="B38" s="256" t="s">
        <v>1648</v>
      </c>
      <c r="C38" s="256"/>
      <c r="D38" s="256"/>
      <c r="E38" s="256"/>
      <c r="F38" s="256"/>
      <c r="G38" s="256"/>
      <c r="H38" s="256"/>
      <c r="I38" s="256"/>
      <c r="J38" s="256"/>
      <c r="K38" s="276">
        <v>1476137808.78</v>
      </c>
      <c r="L38" s="276"/>
      <c r="M38" s="276"/>
      <c r="N38" s="276"/>
      <c r="O38" s="276"/>
      <c r="P38" s="276"/>
      <c r="Q38" s="276"/>
      <c r="R38" s="276"/>
      <c r="S38" s="276"/>
      <c r="T38" s="276"/>
      <c r="U38" s="276"/>
      <c r="V38" s="265">
        <v>9.6613170396782494E-2</v>
      </c>
      <c r="W38" s="265"/>
      <c r="X38" s="265"/>
      <c r="Y38" s="265"/>
      <c r="Z38" s="265"/>
      <c r="AA38" s="265"/>
      <c r="AB38" s="265"/>
      <c r="AC38" s="265"/>
      <c r="AD38" s="265"/>
      <c r="AE38" s="265"/>
      <c r="AF38" s="261">
        <v>31729</v>
      </c>
      <c r="AG38" s="261"/>
      <c r="AH38" s="261"/>
      <c r="AI38" s="261"/>
      <c r="AJ38" s="261"/>
      <c r="AK38" s="261"/>
      <c r="AL38" s="261"/>
      <c r="AM38" s="261"/>
      <c r="AN38" s="265">
        <v>0.13747698173703901</v>
      </c>
      <c r="AO38" s="265"/>
    </row>
    <row r="39" spans="2:41" s="230" customFormat="1" ht="10.199999999999999" x14ac:dyDescent="0.15">
      <c r="B39" s="256" t="s">
        <v>1649</v>
      </c>
      <c r="C39" s="256"/>
      <c r="D39" s="256"/>
      <c r="E39" s="256"/>
      <c r="F39" s="256"/>
      <c r="G39" s="256"/>
      <c r="H39" s="256"/>
      <c r="I39" s="256"/>
      <c r="J39" s="256"/>
      <c r="K39" s="276">
        <v>634560157.12999701</v>
      </c>
      <c r="L39" s="276"/>
      <c r="M39" s="276"/>
      <c r="N39" s="276"/>
      <c r="O39" s="276"/>
      <c r="P39" s="276"/>
      <c r="Q39" s="276"/>
      <c r="R39" s="276"/>
      <c r="S39" s="276"/>
      <c r="T39" s="276"/>
      <c r="U39" s="276"/>
      <c r="V39" s="265">
        <v>4.1531941139342998E-2</v>
      </c>
      <c r="W39" s="265"/>
      <c r="X39" s="265"/>
      <c r="Y39" s="265"/>
      <c r="Z39" s="265"/>
      <c r="AA39" s="265"/>
      <c r="AB39" s="265"/>
      <c r="AC39" s="265"/>
      <c r="AD39" s="265"/>
      <c r="AE39" s="265"/>
      <c r="AF39" s="261">
        <v>16266</v>
      </c>
      <c r="AG39" s="261"/>
      <c r="AH39" s="261"/>
      <c r="AI39" s="261"/>
      <c r="AJ39" s="261"/>
      <c r="AK39" s="261"/>
      <c r="AL39" s="261"/>
      <c r="AM39" s="261"/>
      <c r="AN39" s="265">
        <v>7.0478129942156506E-2</v>
      </c>
      <c r="AO39" s="265"/>
    </row>
    <row r="40" spans="2:41" s="230" customFormat="1" ht="10.199999999999999" x14ac:dyDescent="0.15">
      <c r="B40" s="256" t="s">
        <v>1650</v>
      </c>
      <c r="C40" s="256"/>
      <c r="D40" s="256"/>
      <c r="E40" s="256"/>
      <c r="F40" s="256"/>
      <c r="G40" s="256"/>
      <c r="H40" s="256"/>
      <c r="I40" s="256"/>
      <c r="J40" s="256"/>
      <c r="K40" s="276">
        <v>192553542.02000001</v>
      </c>
      <c r="L40" s="276"/>
      <c r="M40" s="276"/>
      <c r="N40" s="276"/>
      <c r="O40" s="276"/>
      <c r="P40" s="276"/>
      <c r="Q40" s="276"/>
      <c r="R40" s="276"/>
      <c r="S40" s="276"/>
      <c r="T40" s="276"/>
      <c r="U40" s="276"/>
      <c r="V40" s="265">
        <v>1.26026229089394E-2</v>
      </c>
      <c r="W40" s="265"/>
      <c r="X40" s="265"/>
      <c r="Y40" s="265"/>
      <c r="Z40" s="265"/>
      <c r="AA40" s="265"/>
      <c r="AB40" s="265"/>
      <c r="AC40" s="265"/>
      <c r="AD40" s="265"/>
      <c r="AE40" s="265"/>
      <c r="AF40" s="261">
        <v>5575</v>
      </c>
      <c r="AG40" s="261"/>
      <c r="AH40" s="261"/>
      <c r="AI40" s="261"/>
      <c r="AJ40" s="261"/>
      <c r="AK40" s="261"/>
      <c r="AL40" s="261"/>
      <c r="AM40" s="261"/>
      <c r="AN40" s="265">
        <v>2.4155635953985101E-2</v>
      </c>
      <c r="AO40" s="265"/>
    </row>
    <row r="41" spans="2:41" s="230" customFormat="1" ht="10.199999999999999" x14ac:dyDescent="0.15">
      <c r="B41" s="256" t="s">
        <v>1651</v>
      </c>
      <c r="C41" s="256"/>
      <c r="D41" s="256"/>
      <c r="E41" s="256"/>
      <c r="F41" s="256"/>
      <c r="G41" s="256"/>
      <c r="H41" s="256"/>
      <c r="I41" s="256"/>
      <c r="J41" s="256"/>
      <c r="K41" s="276">
        <v>57943041.840000004</v>
      </c>
      <c r="L41" s="276"/>
      <c r="M41" s="276"/>
      <c r="N41" s="276"/>
      <c r="O41" s="276"/>
      <c r="P41" s="276"/>
      <c r="Q41" s="276"/>
      <c r="R41" s="276"/>
      <c r="S41" s="276"/>
      <c r="T41" s="276"/>
      <c r="U41" s="276"/>
      <c r="V41" s="265">
        <v>3.7923701576498001E-3</v>
      </c>
      <c r="W41" s="265"/>
      <c r="X41" s="265"/>
      <c r="Y41" s="265"/>
      <c r="Z41" s="265"/>
      <c r="AA41" s="265"/>
      <c r="AB41" s="265"/>
      <c r="AC41" s="265"/>
      <c r="AD41" s="265"/>
      <c r="AE41" s="265"/>
      <c r="AF41" s="261">
        <v>1482</v>
      </c>
      <c r="AG41" s="261"/>
      <c r="AH41" s="261"/>
      <c r="AI41" s="261"/>
      <c r="AJ41" s="261"/>
      <c r="AK41" s="261"/>
      <c r="AL41" s="261"/>
      <c r="AM41" s="261"/>
      <c r="AN41" s="265">
        <v>6.4212829567365003E-3</v>
      </c>
      <c r="AO41" s="265"/>
    </row>
    <row r="42" spans="2:41" s="230" customFormat="1" ht="10.199999999999999" x14ac:dyDescent="0.15">
      <c r="B42" s="256" t="s">
        <v>1652</v>
      </c>
      <c r="C42" s="256"/>
      <c r="D42" s="256"/>
      <c r="E42" s="256"/>
      <c r="F42" s="256"/>
      <c r="G42" s="256"/>
      <c r="H42" s="256"/>
      <c r="I42" s="256"/>
      <c r="J42" s="256"/>
      <c r="K42" s="276">
        <v>37032438.939999998</v>
      </c>
      <c r="L42" s="276"/>
      <c r="M42" s="276"/>
      <c r="N42" s="276"/>
      <c r="O42" s="276"/>
      <c r="P42" s="276"/>
      <c r="Q42" s="276"/>
      <c r="R42" s="276"/>
      <c r="S42" s="276"/>
      <c r="T42" s="276"/>
      <c r="U42" s="276"/>
      <c r="V42" s="265">
        <v>2.4237718946279701E-3</v>
      </c>
      <c r="W42" s="265"/>
      <c r="X42" s="265"/>
      <c r="Y42" s="265"/>
      <c r="Z42" s="265"/>
      <c r="AA42" s="265"/>
      <c r="AB42" s="265"/>
      <c r="AC42" s="265"/>
      <c r="AD42" s="265"/>
      <c r="AE42" s="265"/>
      <c r="AF42" s="261">
        <v>1151</v>
      </c>
      <c r="AG42" s="261"/>
      <c r="AH42" s="261"/>
      <c r="AI42" s="261"/>
      <c r="AJ42" s="261"/>
      <c r="AK42" s="261"/>
      <c r="AL42" s="261"/>
      <c r="AM42" s="261"/>
      <c r="AN42" s="265">
        <v>4.9871097727420396E-3</v>
      </c>
      <c r="AO42" s="265"/>
    </row>
    <row r="43" spans="2:41" s="230" customFormat="1" ht="10.199999999999999" x14ac:dyDescent="0.15">
      <c r="B43" s="256" t="s">
        <v>1653</v>
      </c>
      <c r="C43" s="256"/>
      <c r="D43" s="256"/>
      <c r="E43" s="256"/>
      <c r="F43" s="256"/>
      <c r="G43" s="256"/>
      <c r="H43" s="256"/>
      <c r="I43" s="256"/>
      <c r="J43" s="256"/>
      <c r="K43" s="276">
        <v>115453641.34</v>
      </c>
      <c r="L43" s="276"/>
      <c r="M43" s="276"/>
      <c r="N43" s="276"/>
      <c r="O43" s="276"/>
      <c r="P43" s="276"/>
      <c r="Q43" s="276"/>
      <c r="R43" s="276"/>
      <c r="S43" s="276"/>
      <c r="T43" s="276"/>
      <c r="U43" s="276"/>
      <c r="V43" s="265">
        <v>7.55643697855643E-3</v>
      </c>
      <c r="W43" s="265"/>
      <c r="X43" s="265"/>
      <c r="Y43" s="265"/>
      <c r="Z43" s="265"/>
      <c r="AA43" s="265"/>
      <c r="AB43" s="265"/>
      <c r="AC43" s="265"/>
      <c r="AD43" s="265"/>
      <c r="AE43" s="265"/>
      <c r="AF43" s="261">
        <v>4804</v>
      </c>
      <c r="AG43" s="261"/>
      <c r="AH43" s="261"/>
      <c r="AI43" s="261"/>
      <c r="AJ43" s="261"/>
      <c r="AK43" s="261"/>
      <c r="AL43" s="261"/>
      <c r="AM43" s="261"/>
      <c r="AN43" s="265">
        <v>2.0815008990662701E-2</v>
      </c>
      <c r="AO43" s="265"/>
    </row>
    <row r="44" spans="2:41" s="230" customFormat="1" ht="10.199999999999999" x14ac:dyDescent="0.15">
      <c r="B44" s="256" t="s">
        <v>1654</v>
      </c>
      <c r="C44" s="256"/>
      <c r="D44" s="256"/>
      <c r="E44" s="256"/>
      <c r="F44" s="256"/>
      <c r="G44" s="256"/>
      <c r="H44" s="256"/>
      <c r="I44" s="256"/>
      <c r="J44" s="256"/>
      <c r="K44" s="276">
        <v>205887864</v>
      </c>
      <c r="L44" s="276"/>
      <c r="M44" s="276"/>
      <c r="N44" s="276"/>
      <c r="O44" s="276"/>
      <c r="P44" s="276"/>
      <c r="Q44" s="276"/>
      <c r="R44" s="276"/>
      <c r="S44" s="276"/>
      <c r="T44" s="276"/>
      <c r="U44" s="276"/>
      <c r="V44" s="265">
        <v>1.3475353838204101E-2</v>
      </c>
      <c r="W44" s="265"/>
      <c r="X44" s="265"/>
      <c r="Y44" s="265"/>
      <c r="Z44" s="265"/>
      <c r="AA44" s="265"/>
      <c r="AB44" s="265"/>
      <c r="AC44" s="265"/>
      <c r="AD44" s="265"/>
      <c r="AE44" s="265"/>
      <c r="AF44" s="261">
        <v>5969</v>
      </c>
      <c r="AG44" s="261"/>
      <c r="AH44" s="261"/>
      <c r="AI44" s="261"/>
      <c r="AJ44" s="261"/>
      <c r="AK44" s="261"/>
      <c r="AL44" s="261"/>
      <c r="AM44" s="261"/>
      <c r="AN44" s="265">
        <v>2.5862778656383398E-2</v>
      </c>
      <c r="AO44" s="265"/>
    </row>
    <row r="45" spans="2:41" s="230" customFormat="1" ht="10.199999999999999" x14ac:dyDescent="0.15">
      <c r="B45" s="256" t="s">
        <v>1655</v>
      </c>
      <c r="C45" s="256"/>
      <c r="D45" s="256"/>
      <c r="E45" s="256"/>
      <c r="F45" s="256"/>
      <c r="G45" s="256"/>
      <c r="H45" s="256"/>
      <c r="I45" s="256"/>
      <c r="J45" s="256"/>
      <c r="K45" s="276">
        <v>125114682.81999999</v>
      </c>
      <c r="L45" s="276"/>
      <c r="M45" s="276"/>
      <c r="N45" s="276"/>
      <c r="O45" s="276"/>
      <c r="P45" s="276"/>
      <c r="Q45" s="276"/>
      <c r="R45" s="276"/>
      <c r="S45" s="276"/>
      <c r="T45" s="276"/>
      <c r="U45" s="276"/>
      <c r="V45" s="265">
        <v>8.1887518214971994E-3</v>
      </c>
      <c r="W45" s="265"/>
      <c r="X45" s="265"/>
      <c r="Y45" s="265"/>
      <c r="Z45" s="265"/>
      <c r="AA45" s="265"/>
      <c r="AB45" s="265"/>
      <c r="AC45" s="265"/>
      <c r="AD45" s="265"/>
      <c r="AE45" s="265"/>
      <c r="AF45" s="261">
        <v>3509</v>
      </c>
      <c r="AG45" s="261"/>
      <c r="AH45" s="261"/>
      <c r="AI45" s="261"/>
      <c r="AJ45" s="261"/>
      <c r="AK45" s="261"/>
      <c r="AL45" s="261"/>
      <c r="AM45" s="261"/>
      <c r="AN45" s="265">
        <v>1.52039688901406E-2</v>
      </c>
      <c r="AO45" s="265"/>
    </row>
    <row r="46" spans="2:41" s="230" customFormat="1" ht="10.199999999999999" x14ac:dyDescent="0.15">
      <c r="B46" s="256" t="s">
        <v>1656</v>
      </c>
      <c r="C46" s="256"/>
      <c r="D46" s="256"/>
      <c r="E46" s="256"/>
      <c r="F46" s="256"/>
      <c r="G46" s="256"/>
      <c r="H46" s="256"/>
      <c r="I46" s="256"/>
      <c r="J46" s="256"/>
      <c r="K46" s="276">
        <v>15954500.779999999</v>
      </c>
      <c r="L46" s="276"/>
      <c r="M46" s="276"/>
      <c r="N46" s="276"/>
      <c r="O46" s="276"/>
      <c r="P46" s="276"/>
      <c r="Q46" s="276"/>
      <c r="R46" s="276"/>
      <c r="S46" s="276"/>
      <c r="T46" s="276"/>
      <c r="U46" s="276"/>
      <c r="V46" s="265">
        <v>1.04422154441508E-3</v>
      </c>
      <c r="W46" s="265"/>
      <c r="X46" s="265"/>
      <c r="Y46" s="265"/>
      <c r="Z46" s="265"/>
      <c r="AA46" s="265"/>
      <c r="AB46" s="265"/>
      <c r="AC46" s="265"/>
      <c r="AD46" s="265"/>
      <c r="AE46" s="265"/>
      <c r="AF46" s="261">
        <v>576</v>
      </c>
      <c r="AG46" s="261"/>
      <c r="AH46" s="261"/>
      <c r="AI46" s="261"/>
      <c r="AJ46" s="261"/>
      <c r="AK46" s="261"/>
      <c r="AL46" s="261"/>
      <c r="AM46" s="261"/>
      <c r="AN46" s="265">
        <v>2.49572131112026E-3</v>
      </c>
      <c r="AO46" s="265"/>
    </row>
    <row r="47" spans="2:41" s="230" customFormat="1" ht="10.199999999999999" x14ac:dyDescent="0.15">
      <c r="B47" s="256" t="s">
        <v>1657</v>
      </c>
      <c r="C47" s="256"/>
      <c r="D47" s="256"/>
      <c r="E47" s="256"/>
      <c r="F47" s="256"/>
      <c r="G47" s="256"/>
      <c r="H47" s="256"/>
      <c r="I47" s="256"/>
      <c r="J47" s="256"/>
      <c r="K47" s="276">
        <v>12957560.32</v>
      </c>
      <c r="L47" s="276"/>
      <c r="M47" s="276"/>
      <c r="N47" s="276"/>
      <c r="O47" s="276"/>
      <c r="P47" s="276"/>
      <c r="Q47" s="276"/>
      <c r="R47" s="276"/>
      <c r="S47" s="276"/>
      <c r="T47" s="276"/>
      <c r="U47" s="276"/>
      <c r="V47" s="265">
        <v>8.4807189117213895E-4</v>
      </c>
      <c r="W47" s="265"/>
      <c r="X47" s="265"/>
      <c r="Y47" s="265"/>
      <c r="Z47" s="265"/>
      <c r="AA47" s="265"/>
      <c r="AB47" s="265"/>
      <c r="AC47" s="265"/>
      <c r="AD47" s="265"/>
      <c r="AE47" s="265"/>
      <c r="AF47" s="261">
        <v>294</v>
      </c>
      <c r="AG47" s="261"/>
      <c r="AH47" s="261"/>
      <c r="AI47" s="261"/>
      <c r="AJ47" s="261"/>
      <c r="AK47" s="261"/>
      <c r="AL47" s="261"/>
      <c r="AM47" s="261"/>
      <c r="AN47" s="265">
        <v>1.2738577525509701E-3</v>
      </c>
      <c r="AO47" s="265"/>
    </row>
    <row r="48" spans="2:41" s="230" customFormat="1" ht="10.199999999999999" x14ac:dyDescent="0.15">
      <c r="B48" s="256" t="s">
        <v>1658</v>
      </c>
      <c r="C48" s="256"/>
      <c r="D48" s="256"/>
      <c r="E48" s="256"/>
      <c r="F48" s="256"/>
      <c r="G48" s="256"/>
      <c r="H48" s="256"/>
      <c r="I48" s="256"/>
      <c r="J48" s="256"/>
      <c r="K48" s="276">
        <v>12954702.720000001</v>
      </c>
      <c r="L48" s="276"/>
      <c r="M48" s="276"/>
      <c r="N48" s="276"/>
      <c r="O48" s="276"/>
      <c r="P48" s="276"/>
      <c r="Q48" s="276"/>
      <c r="R48" s="276"/>
      <c r="S48" s="276"/>
      <c r="T48" s="276"/>
      <c r="U48" s="276"/>
      <c r="V48" s="265">
        <v>8.4788486134736E-4</v>
      </c>
      <c r="W48" s="265"/>
      <c r="X48" s="265"/>
      <c r="Y48" s="265"/>
      <c r="Z48" s="265"/>
      <c r="AA48" s="265"/>
      <c r="AB48" s="265"/>
      <c r="AC48" s="265"/>
      <c r="AD48" s="265"/>
      <c r="AE48" s="265"/>
      <c r="AF48" s="261">
        <v>497</v>
      </c>
      <c r="AG48" s="261"/>
      <c r="AH48" s="261"/>
      <c r="AI48" s="261"/>
      <c r="AJ48" s="261"/>
      <c r="AK48" s="261"/>
      <c r="AL48" s="261"/>
      <c r="AM48" s="261"/>
      <c r="AN48" s="265">
        <v>2.1534262007409199E-3</v>
      </c>
      <c r="AO48" s="265"/>
    </row>
    <row r="49" spans="2:44" s="230" customFormat="1" ht="10.199999999999999" x14ac:dyDescent="0.15">
      <c r="B49" s="256" t="s">
        <v>1659</v>
      </c>
      <c r="C49" s="256"/>
      <c r="D49" s="256"/>
      <c r="E49" s="256"/>
      <c r="F49" s="256"/>
      <c r="G49" s="256"/>
      <c r="H49" s="256"/>
      <c r="I49" s="256"/>
      <c r="J49" s="256"/>
      <c r="K49" s="276">
        <v>41943684.210000001</v>
      </c>
      <c r="L49" s="276"/>
      <c r="M49" s="276"/>
      <c r="N49" s="276"/>
      <c r="O49" s="276"/>
      <c r="P49" s="276"/>
      <c r="Q49" s="276"/>
      <c r="R49" s="276"/>
      <c r="S49" s="276"/>
      <c r="T49" s="276"/>
      <c r="U49" s="276"/>
      <c r="V49" s="265">
        <v>2.7452127338969401E-3</v>
      </c>
      <c r="W49" s="265"/>
      <c r="X49" s="265"/>
      <c r="Y49" s="265"/>
      <c r="Z49" s="265"/>
      <c r="AA49" s="265"/>
      <c r="AB49" s="265"/>
      <c r="AC49" s="265"/>
      <c r="AD49" s="265"/>
      <c r="AE49" s="265"/>
      <c r="AF49" s="261">
        <v>1884</v>
      </c>
      <c r="AG49" s="261"/>
      <c r="AH49" s="261"/>
      <c r="AI49" s="261"/>
      <c r="AJ49" s="261"/>
      <c r="AK49" s="261"/>
      <c r="AL49" s="261"/>
      <c r="AM49" s="261"/>
      <c r="AN49" s="265">
        <v>8.1630884551225098E-3</v>
      </c>
      <c r="AO49" s="265"/>
    </row>
    <row r="50" spans="2:44" s="230" customFormat="1" ht="10.199999999999999" x14ac:dyDescent="0.15">
      <c r="B50" s="256" t="s">
        <v>1660</v>
      </c>
      <c r="C50" s="256"/>
      <c r="D50" s="256"/>
      <c r="E50" s="256"/>
      <c r="F50" s="256"/>
      <c r="G50" s="256"/>
      <c r="H50" s="256"/>
      <c r="I50" s="256"/>
      <c r="J50" s="256"/>
      <c r="K50" s="276">
        <v>17244375.239999998</v>
      </c>
      <c r="L50" s="276"/>
      <c r="M50" s="276"/>
      <c r="N50" s="276"/>
      <c r="O50" s="276"/>
      <c r="P50" s="276"/>
      <c r="Q50" s="276"/>
      <c r="R50" s="276"/>
      <c r="S50" s="276"/>
      <c r="T50" s="276"/>
      <c r="U50" s="276"/>
      <c r="V50" s="265">
        <v>1.1286437848408799E-3</v>
      </c>
      <c r="W50" s="265"/>
      <c r="X50" s="265"/>
      <c r="Y50" s="265"/>
      <c r="Z50" s="265"/>
      <c r="AA50" s="265"/>
      <c r="AB50" s="265"/>
      <c r="AC50" s="265"/>
      <c r="AD50" s="265"/>
      <c r="AE50" s="265"/>
      <c r="AF50" s="261">
        <v>985</v>
      </c>
      <c r="AG50" s="261"/>
      <c r="AH50" s="261"/>
      <c r="AI50" s="261"/>
      <c r="AJ50" s="261"/>
      <c r="AK50" s="261"/>
      <c r="AL50" s="261"/>
      <c r="AM50" s="261"/>
      <c r="AN50" s="265">
        <v>4.2678567559955799E-3</v>
      </c>
      <c r="AO50" s="265"/>
    </row>
    <row r="51" spans="2:44" s="230" customFormat="1" ht="10.199999999999999" x14ac:dyDescent="0.15">
      <c r="B51" s="256" t="s">
        <v>1661</v>
      </c>
      <c r="C51" s="256"/>
      <c r="D51" s="256"/>
      <c r="E51" s="256"/>
      <c r="F51" s="256"/>
      <c r="G51" s="256"/>
      <c r="H51" s="256"/>
      <c r="I51" s="256"/>
      <c r="J51" s="256"/>
      <c r="K51" s="276">
        <v>3535114.36</v>
      </c>
      <c r="L51" s="276"/>
      <c r="M51" s="276"/>
      <c r="N51" s="276"/>
      <c r="O51" s="276"/>
      <c r="P51" s="276"/>
      <c r="Q51" s="276"/>
      <c r="R51" s="276"/>
      <c r="S51" s="276"/>
      <c r="T51" s="276"/>
      <c r="U51" s="276"/>
      <c r="V51" s="265">
        <v>2.31373117064909E-4</v>
      </c>
      <c r="W51" s="265"/>
      <c r="X51" s="265"/>
      <c r="Y51" s="265"/>
      <c r="Z51" s="265"/>
      <c r="AA51" s="265"/>
      <c r="AB51" s="265"/>
      <c r="AC51" s="265"/>
      <c r="AD51" s="265"/>
      <c r="AE51" s="265"/>
      <c r="AF51" s="261">
        <v>157</v>
      </c>
      <c r="AG51" s="261"/>
      <c r="AH51" s="261"/>
      <c r="AI51" s="261"/>
      <c r="AJ51" s="261"/>
      <c r="AK51" s="261"/>
      <c r="AL51" s="261"/>
      <c r="AM51" s="261"/>
      <c r="AN51" s="265">
        <v>6.8025737126020897E-4</v>
      </c>
      <c r="AO51" s="265"/>
    </row>
    <row r="52" spans="2:44" s="230" customFormat="1" ht="10.199999999999999" x14ac:dyDescent="0.15">
      <c r="B52" s="256" t="s">
        <v>1662</v>
      </c>
      <c r="C52" s="256"/>
      <c r="D52" s="256"/>
      <c r="E52" s="256"/>
      <c r="F52" s="256"/>
      <c r="G52" s="256"/>
      <c r="H52" s="256"/>
      <c r="I52" s="256"/>
      <c r="J52" s="256"/>
      <c r="K52" s="276">
        <v>1190042.44</v>
      </c>
      <c r="L52" s="276"/>
      <c r="M52" s="276"/>
      <c r="N52" s="276"/>
      <c r="O52" s="276"/>
      <c r="P52" s="276"/>
      <c r="Q52" s="276"/>
      <c r="R52" s="276"/>
      <c r="S52" s="276"/>
      <c r="T52" s="276"/>
      <c r="U52" s="276"/>
      <c r="V52" s="265">
        <v>7.7888238043402505E-5</v>
      </c>
      <c r="W52" s="265"/>
      <c r="X52" s="265"/>
      <c r="Y52" s="265"/>
      <c r="Z52" s="265"/>
      <c r="AA52" s="265"/>
      <c r="AB52" s="265"/>
      <c r="AC52" s="265"/>
      <c r="AD52" s="265"/>
      <c r="AE52" s="265"/>
      <c r="AF52" s="261">
        <v>63</v>
      </c>
      <c r="AG52" s="261"/>
      <c r="AH52" s="261"/>
      <c r="AI52" s="261"/>
      <c r="AJ52" s="261"/>
      <c r="AK52" s="261"/>
      <c r="AL52" s="261"/>
      <c r="AM52" s="261"/>
      <c r="AN52" s="265">
        <v>2.7296951840377799E-4</v>
      </c>
      <c r="AO52" s="265"/>
    </row>
    <row r="53" spans="2:44" s="230" customFormat="1" ht="10.199999999999999" x14ac:dyDescent="0.15">
      <c r="B53" s="256" t="s">
        <v>1663</v>
      </c>
      <c r="C53" s="256"/>
      <c r="D53" s="256"/>
      <c r="E53" s="256"/>
      <c r="F53" s="256"/>
      <c r="G53" s="256"/>
      <c r="H53" s="256"/>
      <c r="I53" s="256"/>
      <c r="J53" s="256"/>
      <c r="K53" s="276">
        <v>209160.67</v>
      </c>
      <c r="L53" s="276"/>
      <c r="M53" s="276"/>
      <c r="N53" s="276"/>
      <c r="O53" s="276"/>
      <c r="P53" s="276"/>
      <c r="Q53" s="276"/>
      <c r="R53" s="276"/>
      <c r="S53" s="276"/>
      <c r="T53" s="276"/>
      <c r="U53" s="276"/>
      <c r="V53" s="265">
        <v>1.3689558881847599E-5</v>
      </c>
      <c r="W53" s="265"/>
      <c r="X53" s="265"/>
      <c r="Y53" s="265"/>
      <c r="Z53" s="265"/>
      <c r="AA53" s="265"/>
      <c r="AB53" s="265"/>
      <c r="AC53" s="265"/>
      <c r="AD53" s="265"/>
      <c r="AE53" s="265"/>
      <c r="AF53" s="261">
        <v>24</v>
      </c>
      <c r="AG53" s="261"/>
      <c r="AH53" s="261"/>
      <c r="AI53" s="261"/>
      <c r="AJ53" s="261"/>
      <c r="AK53" s="261"/>
      <c r="AL53" s="261"/>
      <c r="AM53" s="261"/>
      <c r="AN53" s="265">
        <v>1.0398838796334399E-4</v>
      </c>
      <c r="AO53" s="265"/>
    </row>
    <row r="54" spans="2:44" s="230" customFormat="1" ht="10.199999999999999" x14ac:dyDescent="0.15">
      <c r="B54" s="256" t="s">
        <v>1664</v>
      </c>
      <c r="C54" s="256"/>
      <c r="D54" s="256"/>
      <c r="E54" s="256"/>
      <c r="F54" s="256"/>
      <c r="G54" s="256"/>
      <c r="H54" s="256"/>
      <c r="I54" s="256"/>
      <c r="J54" s="256"/>
      <c r="K54" s="276">
        <v>277529.7</v>
      </c>
      <c r="L54" s="276"/>
      <c r="M54" s="276"/>
      <c r="N54" s="276"/>
      <c r="O54" s="276"/>
      <c r="P54" s="276"/>
      <c r="Q54" s="276"/>
      <c r="R54" s="276"/>
      <c r="S54" s="276"/>
      <c r="T54" s="276"/>
      <c r="U54" s="276"/>
      <c r="V54" s="265">
        <v>1.8164309617154602E-5</v>
      </c>
      <c r="W54" s="265"/>
      <c r="X54" s="265"/>
      <c r="Y54" s="265"/>
      <c r="Z54" s="265"/>
      <c r="AA54" s="265"/>
      <c r="AB54" s="265"/>
      <c r="AC54" s="265"/>
      <c r="AD54" s="265"/>
      <c r="AE54" s="265"/>
      <c r="AF54" s="261">
        <v>35</v>
      </c>
      <c r="AG54" s="261"/>
      <c r="AH54" s="261"/>
      <c r="AI54" s="261"/>
      <c r="AJ54" s="261"/>
      <c r="AK54" s="261"/>
      <c r="AL54" s="261"/>
      <c r="AM54" s="261"/>
      <c r="AN54" s="265">
        <v>1.5164973244654299E-4</v>
      </c>
      <c r="AO54" s="265"/>
    </row>
    <row r="55" spans="2:44" s="230" customFormat="1" ht="10.199999999999999" x14ac:dyDescent="0.15">
      <c r="B55" s="256" t="s">
        <v>1665</v>
      </c>
      <c r="C55" s="256"/>
      <c r="D55" s="256"/>
      <c r="E55" s="256"/>
      <c r="F55" s="256"/>
      <c r="G55" s="256"/>
      <c r="H55" s="256"/>
      <c r="I55" s="256"/>
      <c r="J55" s="256"/>
      <c r="K55" s="276">
        <v>417048.45</v>
      </c>
      <c r="L55" s="276"/>
      <c r="M55" s="276"/>
      <c r="N55" s="276"/>
      <c r="O55" s="276"/>
      <c r="P55" s="276"/>
      <c r="Q55" s="276"/>
      <c r="R55" s="276"/>
      <c r="S55" s="276"/>
      <c r="T55" s="276"/>
      <c r="U55" s="276"/>
      <c r="V55" s="265">
        <v>2.7295807155610401E-5</v>
      </c>
      <c r="W55" s="265"/>
      <c r="X55" s="265"/>
      <c r="Y55" s="265"/>
      <c r="Z55" s="265"/>
      <c r="AA55" s="265"/>
      <c r="AB55" s="265"/>
      <c r="AC55" s="265"/>
      <c r="AD55" s="265"/>
      <c r="AE55" s="265"/>
      <c r="AF55" s="261">
        <v>88</v>
      </c>
      <c r="AG55" s="261"/>
      <c r="AH55" s="261"/>
      <c r="AI55" s="261"/>
      <c r="AJ55" s="261"/>
      <c r="AK55" s="261"/>
      <c r="AL55" s="261"/>
      <c r="AM55" s="261"/>
      <c r="AN55" s="265">
        <v>3.81290755865595E-4</v>
      </c>
      <c r="AO55" s="265"/>
    </row>
    <row r="56" spans="2:44" s="230" customFormat="1" ht="10.199999999999999" x14ac:dyDescent="0.15">
      <c r="B56" s="256" t="s">
        <v>1666</v>
      </c>
      <c r="C56" s="256"/>
      <c r="D56" s="256"/>
      <c r="E56" s="256"/>
      <c r="F56" s="256"/>
      <c r="G56" s="256"/>
      <c r="H56" s="256"/>
      <c r="I56" s="256"/>
      <c r="J56" s="256"/>
      <c r="K56" s="276">
        <v>20988.86</v>
      </c>
      <c r="L56" s="276"/>
      <c r="M56" s="276"/>
      <c r="N56" s="276"/>
      <c r="O56" s="276"/>
      <c r="P56" s="276"/>
      <c r="Q56" s="276"/>
      <c r="R56" s="276"/>
      <c r="S56" s="276"/>
      <c r="T56" s="276"/>
      <c r="U56" s="276"/>
      <c r="V56" s="265">
        <v>1.37372018760915E-6</v>
      </c>
      <c r="W56" s="265"/>
      <c r="X56" s="265"/>
      <c r="Y56" s="265"/>
      <c r="Z56" s="265"/>
      <c r="AA56" s="265"/>
      <c r="AB56" s="265"/>
      <c r="AC56" s="265"/>
      <c r="AD56" s="265"/>
      <c r="AE56" s="265"/>
      <c r="AF56" s="261">
        <v>2</v>
      </c>
      <c r="AG56" s="261"/>
      <c r="AH56" s="261"/>
      <c r="AI56" s="261"/>
      <c r="AJ56" s="261"/>
      <c r="AK56" s="261"/>
      <c r="AL56" s="261"/>
      <c r="AM56" s="261"/>
      <c r="AN56" s="265">
        <v>8.6656989969453396E-6</v>
      </c>
      <c r="AO56" s="265"/>
    </row>
    <row r="57" spans="2:44" s="230" customFormat="1" ht="10.199999999999999" x14ac:dyDescent="0.15">
      <c r="B57" s="256" t="s">
        <v>1667</v>
      </c>
      <c r="C57" s="256"/>
      <c r="D57" s="256"/>
      <c r="E57" s="256"/>
      <c r="F57" s="256"/>
      <c r="G57" s="256"/>
      <c r="H57" s="256"/>
      <c r="I57" s="256"/>
      <c r="J57" s="256"/>
      <c r="K57" s="276">
        <v>43734.86</v>
      </c>
      <c r="L57" s="276"/>
      <c r="M57" s="276"/>
      <c r="N57" s="276"/>
      <c r="O57" s="276"/>
      <c r="P57" s="276"/>
      <c r="Q57" s="276"/>
      <c r="R57" s="276"/>
      <c r="S57" s="276"/>
      <c r="T57" s="276"/>
      <c r="U57" s="276"/>
      <c r="V57" s="265">
        <v>2.8624451296668699E-6</v>
      </c>
      <c r="W57" s="265"/>
      <c r="X57" s="265"/>
      <c r="Y57" s="265"/>
      <c r="Z57" s="265"/>
      <c r="AA57" s="265"/>
      <c r="AB57" s="265"/>
      <c r="AC57" s="265"/>
      <c r="AD57" s="265"/>
      <c r="AE57" s="265"/>
      <c r="AF57" s="261">
        <v>3</v>
      </c>
      <c r="AG57" s="261"/>
      <c r="AH57" s="261"/>
      <c r="AI57" s="261"/>
      <c r="AJ57" s="261"/>
      <c r="AK57" s="261"/>
      <c r="AL57" s="261"/>
      <c r="AM57" s="261"/>
      <c r="AN57" s="265">
        <v>1.2998548495417999E-5</v>
      </c>
      <c r="AO57" s="265"/>
    </row>
    <row r="58" spans="2:44" s="230" customFormat="1" ht="10.199999999999999" x14ac:dyDescent="0.15">
      <c r="B58" s="256" t="s">
        <v>1668</v>
      </c>
      <c r="C58" s="256"/>
      <c r="D58" s="256"/>
      <c r="E58" s="256"/>
      <c r="F58" s="256"/>
      <c r="G58" s="256"/>
      <c r="H58" s="256"/>
      <c r="I58" s="256"/>
      <c r="J58" s="256"/>
      <c r="K58" s="276">
        <v>56633.07</v>
      </c>
      <c r="L58" s="276"/>
      <c r="M58" s="276"/>
      <c r="N58" s="276"/>
      <c r="O58" s="276"/>
      <c r="P58" s="276"/>
      <c r="Q58" s="276"/>
      <c r="R58" s="276"/>
      <c r="S58" s="276"/>
      <c r="T58" s="276"/>
      <c r="U58" s="276"/>
      <c r="V58" s="265">
        <v>3.7066325443726798E-6</v>
      </c>
      <c r="W58" s="265"/>
      <c r="X58" s="265"/>
      <c r="Y58" s="265"/>
      <c r="Z58" s="265"/>
      <c r="AA58" s="265"/>
      <c r="AB58" s="265"/>
      <c r="AC58" s="265"/>
      <c r="AD58" s="265"/>
      <c r="AE58" s="265"/>
      <c r="AF58" s="261">
        <v>3</v>
      </c>
      <c r="AG58" s="261"/>
      <c r="AH58" s="261"/>
      <c r="AI58" s="261"/>
      <c r="AJ58" s="261"/>
      <c r="AK58" s="261"/>
      <c r="AL58" s="261"/>
      <c r="AM58" s="261"/>
      <c r="AN58" s="265">
        <v>1.2998548495417999E-5</v>
      </c>
      <c r="AO58" s="265"/>
    </row>
    <row r="59" spans="2:44" s="230" customFormat="1" ht="10.199999999999999" x14ac:dyDescent="0.15">
      <c r="B59" s="256" t="s">
        <v>1669</v>
      </c>
      <c r="C59" s="256"/>
      <c r="D59" s="256"/>
      <c r="E59" s="256"/>
      <c r="F59" s="256"/>
      <c r="G59" s="256"/>
      <c r="H59" s="256"/>
      <c r="I59" s="256"/>
      <c r="J59" s="256"/>
      <c r="K59" s="276">
        <v>100174.28</v>
      </c>
      <c r="L59" s="276"/>
      <c r="M59" s="276"/>
      <c r="N59" s="276"/>
      <c r="O59" s="276"/>
      <c r="P59" s="276"/>
      <c r="Q59" s="276"/>
      <c r="R59" s="276"/>
      <c r="S59" s="276"/>
      <c r="T59" s="276"/>
      <c r="U59" s="276"/>
      <c r="V59" s="265">
        <v>6.5564032879923696E-6</v>
      </c>
      <c r="W59" s="265"/>
      <c r="X59" s="265"/>
      <c r="Y59" s="265"/>
      <c r="Z59" s="265"/>
      <c r="AA59" s="265"/>
      <c r="AB59" s="265"/>
      <c r="AC59" s="265"/>
      <c r="AD59" s="265"/>
      <c r="AE59" s="265"/>
      <c r="AF59" s="261">
        <v>4</v>
      </c>
      <c r="AG59" s="261"/>
      <c r="AH59" s="261"/>
      <c r="AI59" s="261"/>
      <c r="AJ59" s="261"/>
      <c r="AK59" s="261"/>
      <c r="AL59" s="261"/>
      <c r="AM59" s="261"/>
      <c r="AN59" s="265">
        <v>1.73313979938907E-5</v>
      </c>
      <c r="AO59" s="265"/>
    </row>
    <row r="60" spans="2:44" s="230" customFormat="1" ht="10.199999999999999" x14ac:dyDescent="0.15">
      <c r="B60" s="281"/>
      <c r="C60" s="281"/>
      <c r="D60" s="281"/>
      <c r="E60" s="281"/>
      <c r="F60" s="281"/>
      <c r="G60" s="281"/>
      <c r="H60" s="281"/>
      <c r="I60" s="281"/>
      <c r="J60" s="281"/>
      <c r="K60" s="277">
        <v>15278846587.040001</v>
      </c>
      <c r="L60" s="277"/>
      <c r="M60" s="277"/>
      <c r="N60" s="277"/>
      <c r="O60" s="277"/>
      <c r="P60" s="277"/>
      <c r="Q60" s="277"/>
      <c r="R60" s="277"/>
      <c r="S60" s="277"/>
      <c r="T60" s="277"/>
      <c r="U60" s="277"/>
      <c r="V60" s="278">
        <v>1</v>
      </c>
      <c r="W60" s="278"/>
      <c r="X60" s="278"/>
      <c r="Y60" s="278"/>
      <c r="Z60" s="278"/>
      <c r="AA60" s="278"/>
      <c r="AB60" s="278"/>
      <c r="AC60" s="278"/>
      <c r="AD60" s="278"/>
      <c r="AE60" s="278"/>
      <c r="AF60" s="279">
        <v>230795</v>
      </c>
      <c r="AG60" s="279"/>
      <c r="AH60" s="279"/>
      <c r="AI60" s="279"/>
      <c r="AJ60" s="279"/>
      <c r="AK60" s="279"/>
      <c r="AL60" s="279"/>
      <c r="AM60" s="279"/>
      <c r="AN60" s="278">
        <v>1</v>
      </c>
      <c r="AO60" s="278"/>
    </row>
    <row r="61" spans="2:44" s="230" customFormat="1" ht="7.8" x14ac:dyDescent="0.15"/>
    <row r="62" spans="2:44" s="230" customFormat="1" x14ac:dyDescent="0.15">
      <c r="B62" s="236" t="s">
        <v>1670</v>
      </c>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row>
    <row r="63" spans="2:44" s="230" customFormat="1" ht="7.8" x14ac:dyDescent="0.15"/>
    <row r="64" spans="2:44" s="230" customFormat="1" ht="10.199999999999999" x14ac:dyDescent="0.15">
      <c r="B64" s="273" t="s">
        <v>1640</v>
      </c>
      <c r="C64" s="273"/>
      <c r="D64" s="273"/>
      <c r="E64" s="273"/>
      <c r="F64" s="273"/>
      <c r="G64" s="273"/>
      <c r="H64" s="273"/>
      <c r="I64" s="273"/>
      <c r="J64" s="273"/>
      <c r="K64" s="273"/>
      <c r="L64" s="273" t="s">
        <v>1626</v>
      </c>
      <c r="M64" s="273"/>
      <c r="N64" s="273"/>
      <c r="O64" s="273"/>
      <c r="P64" s="273"/>
      <c r="Q64" s="273"/>
      <c r="R64" s="273"/>
      <c r="S64" s="273"/>
      <c r="T64" s="273"/>
      <c r="U64" s="273"/>
      <c r="V64" s="273" t="s">
        <v>1627</v>
      </c>
      <c r="W64" s="273"/>
      <c r="X64" s="273"/>
      <c r="Y64" s="273"/>
      <c r="Z64" s="273"/>
      <c r="AA64" s="273"/>
      <c r="AB64" s="273"/>
      <c r="AC64" s="273"/>
      <c r="AD64" s="273"/>
      <c r="AE64" s="273"/>
      <c r="AF64" s="273" t="s">
        <v>1628</v>
      </c>
      <c r="AG64" s="273"/>
      <c r="AH64" s="273"/>
      <c r="AI64" s="273"/>
      <c r="AJ64" s="273"/>
      <c r="AK64" s="273" t="s">
        <v>1627</v>
      </c>
      <c r="AL64" s="273"/>
      <c r="AM64" s="273"/>
      <c r="AN64" s="273"/>
      <c r="AO64" s="273"/>
      <c r="AP64" s="273"/>
      <c r="AQ64" s="273"/>
    </row>
    <row r="65" spans="2:43" s="230" customFormat="1" ht="10.199999999999999" x14ac:dyDescent="0.15">
      <c r="B65" s="256" t="s">
        <v>1671</v>
      </c>
      <c r="C65" s="256"/>
      <c r="D65" s="256"/>
      <c r="E65" s="256"/>
      <c r="F65" s="256"/>
      <c r="G65" s="256"/>
      <c r="H65" s="256"/>
      <c r="I65" s="256"/>
      <c r="J65" s="256"/>
      <c r="K65" s="256"/>
      <c r="L65" s="276">
        <v>375000</v>
      </c>
      <c r="M65" s="276"/>
      <c r="N65" s="276"/>
      <c r="O65" s="276"/>
      <c r="P65" s="276"/>
      <c r="Q65" s="276"/>
      <c r="R65" s="276"/>
      <c r="S65" s="276"/>
      <c r="T65" s="276"/>
      <c r="U65" s="276"/>
      <c r="V65" s="265">
        <v>2.4543737504249001E-5</v>
      </c>
      <c r="W65" s="265"/>
      <c r="X65" s="265"/>
      <c r="Y65" s="265"/>
      <c r="Z65" s="265"/>
      <c r="AA65" s="265"/>
      <c r="AB65" s="265"/>
      <c r="AC65" s="265"/>
      <c r="AD65" s="265"/>
      <c r="AE65" s="265"/>
      <c r="AF65" s="261">
        <v>723</v>
      </c>
      <c r="AG65" s="261"/>
      <c r="AH65" s="261"/>
      <c r="AI65" s="261"/>
      <c r="AJ65" s="261"/>
      <c r="AK65" s="265">
        <v>3.1326501873957398E-3</v>
      </c>
      <c r="AL65" s="265"/>
      <c r="AM65" s="265"/>
      <c r="AN65" s="265"/>
      <c r="AO65" s="265"/>
      <c r="AP65" s="265"/>
      <c r="AQ65" s="265"/>
    </row>
    <row r="66" spans="2:43" s="230" customFormat="1" ht="10.199999999999999" x14ac:dyDescent="0.15">
      <c r="B66" s="256" t="s">
        <v>1641</v>
      </c>
      <c r="C66" s="256"/>
      <c r="D66" s="256"/>
      <c r="E66" s="256"/>
      <c r="F66" s="256"/>
      <c r="G66" s="256"/>
      <c r="H66" s="256"/>
      <c r="I66" s="256"/>
      <c r="J66" s="256"/>
      <c r="K66" s="256"/>
      <c r="L66" s="276">
        <v>150665471.86000001</v>
      </c>
      <c r="M66" s="276"/>
      <c r="N66" s="276"/>
      <c r="O66" s="276"/>
      <c r="P66" s="276"/>
      <c r="Q66" s="276"/>
      <c r="R66" s="276"/>
      <c r="S66" s="276"/>
      <c r="T66" s="276"/>
      <c r="U66" s="276"/>
      <c r="V66" s="265">
        <v>9.8610501127617302E-3</v>
      </c>
      <c r="W66" s="265"/>
      <c r="X66" s="265"/>
      <c r="Y66" s="265"/>
      <c r="Z66" s="265"/>
      <c r="AA66" s="265"/>
      <c r="AB66" s="265"/>
      <c r="AC66" s="265"/>
      <c r="AD66" s="265"/>
      <c r="AE66" s="265"/>
      <c r="AF66" s="261">
        <v>6127</v>
      </c>
      <c r="AG66" s="261"/>
      <c r="AH66" s="261"/>
      <c r="AI66" s="261"/>
      <c r="AJ66" s="261"/>
      <c r="AK66" s="265">
        <v>2.65473688771421E-2</v>
      </c>
      <c r="AL66" s="265"/>
      <c r="AM66" s="265"/>
      <c r="AN66" s="265"/>
      <c r="AO66" s="265"/>
      <c r="AP66" s="265"/>
      <c r="AQ66" s="265"/>
    </row>
    <row r="67" spans="2:43" s="230" customFormat="1" ht="10.199999999999999" x14ac:dyDescent="0.15">
      <c r="B67" s="256" t="s">
        <v>1642</v>
      </c>
      <c r="C67" s="256"/>
      <c r="D67" s="256"/>
      <c r="E67" s="256"/>
      <c r="F67" s="256"/>
      <c r="G67" s="256"/>
      <c r="H67" s="256"/>
      <c r="I67" s="256"/>
      <c r="J67" s="256"/>
      <c r="K67" s="256"/>
      <c r="L67" s="276">
        <v>191590305.03999999</v>
      </c>
      <c r="M67" s="276"/>
      <c r="N67" s="276"/>
      <c r="O67" s="276"/>
      <c r="P67" s="276"/>
      <c r="Q67" s="276"/>
      <c r="R67" s="276"/>
      <c r="S67" s="276"/>
      <c r="T67" s="276"/>
      <c r="U67" s="276"/>
      <c r="V67" s="265">
        <v>1.25395790806953E-2</v>
      </c>
      <c r="W67" s="265"/>
      <c r="X67" s="265"/>
      <c r="Y67" s="265"/>
      <c r="Z67" s="265"/>
      <c r="AA67" s="265"/>
      <c r="AB67" s="265"/>
      <c r="AC67" s="265"/>
      <c r="AD67" s="265"/>
      <c r="AE67" s="265"/>
      <c r="AF67" s="261">
        <v>8240</v>
      </c>
      <c r="AG67" s="261"/>
      <c r="AH67" s="261"/>
      <c r="AI67" s="261"/>
      <c r="AJ67" s="261"/>
      <c r="AK67" s="265">
        <v>3.5702679867414801E-2</v>
      </c>
      <c r="AL67" s="265"/>
      <c r="AM67" s="265"/>
      <c r="AN67" s="265"/>
      <c r="AO67" s="265"/>
      <c r="AP67" s="265"/>
      <c r="AQ67" s="265"/>
    </row>
    <row r="68" spans="2:43" s="230" customFormat="1" ht="10.199999999999999" x14ac:dyDescent="0.15">
      <c r="B68" s="256" t="s">
        <v>1643</v>
      </c>
      <c r="C68" s="256"/>
      <c r="D68" s="256"/>
      <c r="E68" s="256"/>
      <c r="F68" s="256"/>
      <c r="G68" s="256"/>
      <c r="H68" s="256"/>
      <c r="I68" s="256"/>
      <c r="J68" s="256"/>
      <c r="K68" s="256"/>
      <c r="L68" s="276">
        <v>264604416.93000099</v>
      </c>
      <c r="M68" s="276"/>
      <c r="N68" s="276"/>
      <c r="O68" s="276"/>
      <c r="P68" s="276"/>
      <c r="Q68" s="276"/>
      <c r="R68" s="276"/>
      <c r="S68" s="276"/>
      <c r="T68" s="276"/>
      <c r="U68" s="276"/>
      <c r="V68" s="265">
        <v>1.7318350270919401E-2</v>
      </c>
      <c r="W68" s="265"/>
      <c r="X68" s="265"/>
      <c r="Y68" s="265"/>
      <c r="Z68" s="265"/>
      <c r="AA68" s="265"/>
      <c r="AB68" s="265"/>
      <c r="AC68" s="265"/>
      <c r="AD68" s="265"/>
      <c r="AE68" s="265"/>
      <c r="AF68" s="261">
        <v>10592</v>
      </c>
      <c r="AG68" s="261"/>
      <c r="AH68" s="261"/>
      <c r="AI68" s="261"/>
      <c r="AJ68" s="261"/>
      <c r="AK68" s="265">
        <v>4.5893541887822499E-2</v>
      </c>
      <c r="AL68" s="265"/>
      <c r="AM68" s="265"/>
      <c r="AN68" s="265"/>
      <c r="AO68" s="265"/>
      <c r="AP68" s="265"/>
      <c r="AQ68" s="265"/>
    </row>
    <row r="69" spans="2:43" s="230" customFormat="1" ht="10.199999999999999" x14ac:dyDescent="0.15">
      <c r="B69" s="256" t="s">
        <v>1644</v>
      </c>
      <c r="C69" s="256"/>
      <c r="D69" s="256"/>
      <c r="E69" s="256"/>
      <c r="F69" s="256"/>
      <c r="G69" s="256"/>
      <c r="H69" s="256"/>
      <c r="I69" s="256"/>
      <c r="J69" s="256"/>
      <c r="K69" s="256"/>
      <c r="L69" s="276">
        <v>249615434.75999999</v>
      </c>
      <c r="M69" s="276"/>
      <c r="N69" s="276"/>
      <c r="O69" s="276"/>
      <c r="P69" s="276"/>
      <c r="Q69" s="276"/>
      <c r="R69" s="276"/>
      <c r="S69" s="276"/>
      <c r="T69" s="276"/>
      <c r="U69" s="276"/>
      <c r="V69" s="265">
        <v>1.6337321887355798E-2</v>
      </c>
      <c r="W69" s="265"/>
      <c r="X69" s="265"/>
      <c r="Y69" s="265"/>
      <c r="Z69" s="265"/>
      <c r="AA69" s="265"/>
      <c r="AB69" s="265"/>
      <c r="AC69" s="265"/>
      <c r="AD69" s="265"/>
      <c r="AE69" s="265"/>
      <c r="AF69" s="261">
        <v>7751</v>
      </c>
      <c r="AG69" s="261"/>
      <c r="AH69" s="261"/>
      <c r="AI69" s="261"/>
      <c r="AJ69" s="261"/>
      <c r="AK69" s="265">
        <v>3.3583916462661699E-2</v>
      </c>
      <c r="AL69" s="265"/>
      <c r="AM69" s="265"/>
      <c r="AN69" s="265"/>
      <c r="AO69" s="265"/>
      <c r="AP69" s="265"/>
      <c r="AQ69" s="265"/>
    </row>
    <row r="70" spans="2:43" s="230" customFormat="1" ht="10.199999999999999" x14ac:dyDescent="0.15">
      <c r="B70" s="256" t="s">
        <v>1645</v>
      </c>
      <c r="C70" s="256"/>
      <c r="D70" s="256"/>
      <c r="E70" s="256"/>
      <c r="F70" s="256"/>
      <c r="G70" s="256"/>
      <c r="H70" s="256"/>
      <c r="I70" s="256"/>
      <c r="J70" s="256"/>
      <c r="K70" s="256"/>
      <c r="L70" s="276">
        <v>297169810.31</v>
      </c>
      <c r="M70" s="276"/>
      <c r="N70" s="276"/>
      <c r="O70" s="276"/>
      <c r="P70" s="276"/>
      <c r="Q70" s="276"/>
      <c r="R70" s="276"/>
      <c r="S70" s="276"/>
      <c r="T70" s="276"/>
      <c r="U70" s="276"/>
      <c r="V70" s="265">
        <v>1.9449754182496299E-2</v>
      </c>
      <c r="W70" s="265"/>
      <c r="X70" s="265"/>
      <c r="Y70" s="265"/>
      <c r="Z70" s="265"/>
      <c r="AA70" s="265"/>
      <c r="AB70" s="265"/>
      <c r="AC70" s="265"/>
      <c r="AD70" s="265"/>
      <c r="AE70" s="265"/>
      <c r="AF70" s="261">
        <v>10005</v>
      </c>
      <c r="AG70" s="261"/>
      <c r="AH70" s="261"/>
      <c r="AI70" s="261"/>
      <c r="AJ70" s="261"/>
      <c r="AK70" s="265">
        <v>4.3350159232219097E-2</v>
      </c>
      <c r="AL70" s="265"/>
      <c r="AM70" s="265"/>
      <c r="AN70" s="265"/>
      <c r="AO70" s="265"/>
      <c r="AP70" s="265"/>
      <c r="AQ70" s="265"/>
    </row>
    <row r="71" spans="2:43" s="230" customFormat="1" ht="10.199999999999999" x14ac:dyDescent="0.15">
      <c r="B71" s="256" t="s">
        <v>1646</v>
      </c>
      <c r="C71" s="256"/>
      <c r="D71" s="256"/>
      <c r="E71" s="256"/>
      <c r="F71" s="256"/>
      <c r="G71" s="256"/>
      <c r="H71" s="256"/>
      <c r="I71" s="256"/>
      <c r="J71" s="256"/>
      <c r="K71" s="256"/>
      <c r="L71" s="276">
        <v>497916001.32000297</v>
      </c>
      <c r="M71" s="276"/>
      <c r="N71" s="276"/>
      <c r="O71" s="276"/>
      <c r="P71" s="276"/>
      <c r="Q71" s="276"/>
      <c r="R71" s="276"/>
      <c r="S71" s="276"/>
      <c r="T71" s="276"/>
      <c r="U71" s="276"/>
      <c r="V71" s="265">
        <v>3.2588585694835803E-2</v>
      </c>
      <c r="W71" s="265"/>
      <c r="X71" s="265"/>
      <c r="Y71" s="265"/>
      <c r="Z71" s="265"/>
      <c r="AA71" s="265"/>
      <c r="AB71" s="265"/>
      <c r="AC71" s="265"/>
      <c r="AD71" s="265"/>
      <c r="AE71" s="265"/>
      <c r="AF71" s="261">
        <v>14407</v>
      </c>
      <c r="AG71" s="261"/>
      <c r="AH71" s="261"/>
      <c r="AI71" s="261"/>
      <c r="AJ71" s="261"/>
      <c r="AK71" s="265">
        <v>6.24233627244958E-2</v>
      </c>
      <c r="AL71" s="265"/>
      <c r="AM71" s="265"/>
      <c r="AN71" s="265"/>
      <c r="AO71" s="265"/>
      <c r="AP71" s="265"/>
      <c r="AQ71" s="265"/>
    </row>
    <row r="72" spans="2:43" s="230" customFormat="1" ht="10.199999999999999" x14ac:dyDescent="0.15">
      <c r="B72" s="256" t="s">
        <v>1647</v>
      </c>
      <c r="C72" s="256"/>
      <c r="D72" s="256"/>
      <c r="E72" s="256"/>
      <c r="F72" s="256"/>
      <c r="G72" s="256"/>
      <c r="H72" s="256"/>
      <c r="I72" s="256"/>
      <c r="J72" s="256"/>
      <c r="K72" s="256"/>
      <c r="L72" s="276">
        <v>379318470.13999897</v>
      </c>
      <c r="M72" s="276"/>
      <c r="N72" s="276"/>
      <c r="O72" s="276"/>
      <c r="P72" s="276"/>
      <c r="Q72" s="276"/>
      <c r="R72" s="276"/>
      <c r="S72" s="276"/>
      <c r="T72" s="276"/>
      <c r="U72" s="276"/>
      <c r="V72" s="265">
        <v>2.4826381231011899E-2</v>
      </c>
      <c r="W72" s="265"/>
      <c r="X72" s="265"/>
      <c r="Y72" s="265"/>
      <c r="Z72" s="265"/>
      <c r="AA72" s="265"/>
      <c r="AB72" s="265"/>
      <c r="AC72" s="265"/>
      <c r="AD72" s="265"/>
      <c r="AE72" s="265"/>
      <c r="AF72" s="261">
        <v>9777</v>
      </c>
      <c r="AG72" s="261"/>
      <c r="AH72" s="261"/>
      <c r="AI72" s="261"/>
      <c r="AJ72" s="261"/>
      <c r="AK72" s="265">
        <v>4.2362269546567299E-2</v>
      </c>
      <c r="AL72" s="265"/>
      <c r="AM72" s="265"/>
      <c r="AN72" s="265"/>
      <c r="AO72" s="265"/>
      <c r="AP72" s="265"/>
      <c r="AQ72" s="265"/>
    </row>
    <row r="73" spans="2:43" s="230" customFormat="1" ht="10.199999999999999" x14ac:dyDescent="0.15">
      <c r="B73" s="256" t="s">
        <v>1648</v>
      </c>
      <c r="C73" s="256"/>
      <c r="D73" s="256"/>
      <c r="E73" s="256"/>
      <c r="F73" s="256"/>
      <c r="G73" s="256"/>
      <c r="H73" s="256"/>
      <c r="I73" s="256"/>
      <c r="J73" s="256"/>
      <c r="K73" s="256"/>
      <c r="L73" s="276">
        <v>467125539.71999902</v>
      </c>
      <c r="M73" s="276"/>
      <c r="N73" s="276"/>
      <c r="O73" s="276"/>
      <c r="P73" s="276"/>
      <c r="Q73" s="276"/>
      <c r="R73" s="276"/>
      <c r="S73" s="276"/>
      <c r="T73" s="276"/>
      <c r="U73" s="276"/>
      <c r="V73" s="265">
        <v>3.0573351009115401E-2</v>
      </c>
      <c r="W73" s="265"/>
      <c r="X73" s="265"/>
      <c r="Y73" s="265"/>
      <c r="Z73" s="265"/>
      <c r="AA73" s="265"/>
      <c r="AB73" s="265"/>
      <c r="AC73" s="265"/>
      <c r="AD73" s="265"/>
      <c r="AE73" s="265"/>
      <c r="AF73" s="261">
        <v>10651</v>
      </c>
      <c r="AG73" s="261"/>
      <c r="AH73" s="261"/>
      <c r="AI73" s="261"/>
      <c r="AJ73" s="261"/>
      <c r="AK73" s="265">
        <v>4.6149180008232399E-2</v>
      </c>
      <c r="AL73" s="265"/>
      <c r="AM73" s="265"/>
      <c r="AN73" s="265"/>
      <c r="AO73" s="265"/>
      <c r="AP73" s="265"/>
      <c r="AQ73" s="265"/>
    </row>
    <row r="74" spans="2:43" s="230" customFormat="1" ht="10.199999999999999" x14ac:dyDescent="0.15">
      <c r="B74" s="256" t="s">
        <v>1649</v>
      </c>
      <c r="C74" s="256"/>
      <c r="D74" s="256"/>
      <c r="E74" s="256"/>
      <c r="F74" s="256"/>
      <c r="G74" s="256"/>
      <c r="H74" s="256"/>
      <c r="I74" s="256"/>
      <c r="J74" s="256"/>
      <c r="K74" s="256"/>
      <c r="L74" s="276">
        <v>489696673.58999902</v>
      </c>
      <c r="M74" s="276"/>
      <c r="N74" s="276"/>
      <c r="O74" s="276"/>
      <c r="P74" s="276"/>
      <c r="Q74" s="276"/>
      <c r="R74" s="276"/>
      <c r="S74" s="276"/>
      <c r="T74" s="276"/>
      <c r="U74" s="276"/>
      <c r="V74" s="265">
        <v>3.2050630968791599E-2</v>
      </c>
      <c r="W74" s="265"/>
      <c r="X74" s="265"/>
      <c r="Y74" s="265"/>
      <c r="Z74" s="265"/>
      <c r="AA74" s="265"/>
      <c r="AB74" s="265"/>
      <c r="AC74" s="265"/>
      <c r="AD74" s="265"/>
      <c r="AE74" s="265"/>
      <c r="AF74" s="261">
        <v>9261</v>
      </c>
      <c r="AG74" s="261"/>
      <c r="AH74" s="261"/>
      <c r="AI74" s="261"/>
      <c r="AJ74" s="261"/>
      <c r="AK74" s="265">
        <v>4.0126519205355399E-2</v>
      </c>
      <c r="AL74" s="265"/>
      <c r="AM74" s="265"/>
      <c r="AN74" s="265"/>
      <c r="AO74" s="265"/>
      <c r="AP74" s="265"/>
      <c r="AQ74" s="265"/>
    </row>
    <row r="75" spans="2:43" s="230" customFormat="1" ht="10.199999999999999" x14ac:dyDescent="0.15">
      <c r="B75" s="256" t="s">
        <v>1650</v>
      </c>
      <c r="C75" s="256"/>
      <c r="D75" s="256"/>
      <c r="E75" s="256"/>
      <c r="F75" s="256"/>
      <c r="G75" s="256"/>
      <c r="H75" s="256"/>
      <c r="I75" s="256"/>
      <c r="J75" s="256"/>
      <c r="K75" s="256"/>
      <c r="L75" s="276">
        <v>542222849.38999796</v>
      </c>
      <c r="M75" s="276"/>
      <c r="N75" s="276"/>
      <c r="O75" s="276"/>
      <c r="P75" s="276"/>
      <c r="Q75" s="276"/>
      <c r="R75" s="276"/>
      <c r="S75" s="276"/>
      <c r="T75" s="276"/>
      <c r="U75" s="276"/>
      <c r="V75" s="265">
        <v>3.5488467424624102E-2</v>
      </c>
      <c r="W75" s="265"/>
      <c r="X75" s="265"/>
      <c r="Y75" s="265"/>
      <c r="Z75" s="265"/>
      <c r="AA75" s="265"/>
      <c r="AB75" s="265"/>
      <c r="AC75" s="265"/>
      <c r="AD75" s="265"/>
      <c r="AE75" s="265"/>
      <c r="AF75" s="261">
        <v>9764</v>
      </c>
      <c r="AG75" s="261"/>
      <c r="AH75" s="261"/>
      <c r="AI75" s="261"/>
      <c r="AJ75" s="261"/>
      <c r="AK75" s="265">
        <v>4.2305942503087203E-2</v>
      </c>
      <c r="AL75" s="265"/>
      <c r="AM75" s="265"/>
      <c r="AN75" s="265"/>
      <c r="AO75" s="265"/>
      <c r="AP75" s="265"/>
      <c r="AQ75" s="265"/>
    </row>
    <row r="76" spans="2:43" s="230" customFormat="1" ht="10.199999999999999" x14ac:dyDescent="0.15">
      <c r="B76" s="256" t="s">
        <v>1651</v>
      </c>
      <c r="C76" s="256"/>
      <c r="D76" s="256"/>
      <c r="E76" s="256"/>
      <c r="F76" s="256"/>
      <c r="G76" s="256"/>
      <c r="H76" s="256"/>
      <c r="I76" s="256"/>
      <c r="J76" s="256"/>
      <c r="K76" s="256"/>
      <c r="L76" s="276">
        <v>799183501.91999602</v>
      </c>
      <c r="M76" s="276"/>
      <c r="N76" s="276"/>
      <c r="O76" s="276"/>
      <c r="P76" s="276"/>
      <c r="Q76" s="276"/>
      <c r="R76" s="276"/>
      <c r="S76" s="276"/>
      <c r="T76" s="276"/>
      <c r="U76" s="276"/>
      <c r="V76" s="265">
        <v>5.2306533570268897E-2</v>
      </c>
      <c r="W76" s="265"/>
      <c r="X76" s="265"/>
      <c r="Y76" s="265"/>
      <c r="Z76" s="265"/>
      <c r="AA76" s="265"/>
      <c r="AB76" s="265"/>
      <c r="AC76" s="265"/>
      <c r="AD76" s="265"/>
      <c r="AE76" s="265"/>
      <c r="AF76" s="261">
        <v>13378</v>
      </c>
      <c r="AG76" s="261"/>
      <c r="AH76" s="261"/>
      <c r="AI76" s="261"/>
      <c r="AJ76" s="261"/>
      <c r="AK76" s="265">
        <v>5.7964860590567401E-2</v>
      </c>
      <c r="AL76" s="265"/>
      <c r="AM76" s="265"/>
      <c r="AN76" s="265"/>
      <c r="AO76" s="265"/>
      <c r="AP76" s="265"/>
      <c r="AQ76" s="265"/>
    </row>
    <row r="77" spans="2:43" s="230" customFormat="1" ht="10.199999999999999" x14ac:dyDescent="0.15">
      <c r="B77" s="256" t="s">
        <v>1652</v>
      </c>
      <c r="C77" s="256"/>
      <c r="D77" s="256"/>
      <c r="E77" s="256"/>
      <c r="F77" s="256"/>
      <c r="G77" s="256"/>
      <c r="H77" s="256"/>
      <c r="I77" s="256"/>
      <c r="J77" s="256"/>
      <c r="K77" s="256"/>
      <c r="L77" s="276">
        <v>629442769.52999902</v>
      </c>
      <c r="M77" s="276"/>
      <c r="N77" s="276"/>
      <c r="O77" s="276"/>
      <c r="P77" s="276"/>
      <c r="Q77" s="276"/>
      <c r="R77" s="276"/>
      <c r="S77" s="276"/>
      <c r="T77" s="276"/>
      <c r="U77" s="276"/>
      <c r="V77" s="265">
        <v>4.1197008291444702E-2</v>
      </c>
      <c r="W77" s="265"/>
      <c r="X77" s="265"/>
      <c r="Y77" s="265"/>
      <c r="Z77" s="265"/>
      <c r="AA77" s="265"/>
      <c r="AB77" s="265"/>
      <c r="AC77" s="265"/>
      <c r="AD77" s="265"/>
      <c r="AE77" s="265"/>
      <c r="AF77" s="261">
        <v>10007</v>
      </c>
      <c r="AG77" s="261"/>
      <c r="AH77" s="261"/>
      <c r="AI77" s="261"/>
      <c r="AJ77" s="261"/>
      <c r="AK77" s="265">
        <v>4.3358824931215997E-2</v>
      </c>
      <c r="AL77" s="265"/>
      <c r="AM77" s="265"/>
      <c r="AN77" s="265"/>
      <c r="AO77" s="265"/>
      <c r="AP77" s="265"/>
      <c r="AQ77" s="265"/>
    </row>
    <row r="78" spans="2:43" s="230" customFormat="1" ht="10.199999999999999" x14ac:dyDescent="0.15">
      <c r="B78" s="256" t="s">
        <v>1653</v>
      </c>
      <c r="C78" s="256"/>
      <c r="D78" s="256"/>
      <c r="E78" s="256"/>
      <c r="F78" s="256"/>
      <c r="G78" s="256"/>
      <c r="H78" s="256"/>
      <c r="I78" s="256"/>
      <c r="J78" s="256"/>
      <c r="K78" s="256"/>
      <c r="L78" s="276">
        <v>744242930.06000197</v>
      </c>
      <c r="M78" s="276"/>
      <c r="N78" s="276"/>
      <c r="O78" s="276"/>
      <c r="P78" s="276"/>
      <c r="Q78" s="276"/>
      <c r="R78" s="276"/>
      <c r="S78" s="276"/>
      <c r="T78" s="276"/>
      <c r="U78" s="276"/>
      <c r="V78" s="265">
        <v>4.87106749727622E-2</v>
      </c>
      <c r="W78" s="265"/>
      <c r="X78" s="265"/>
      <c r="Y78" s="265"/>
      <c r="Z78" s="265"/>
      <c r="AA78" s="265"/>
      <c r="AB78" s="265"/>
      <c r="AC78" s="265"/>
      <c r="AD78" s="265"/>
      <c r="AE78" s="265"/>
      <c r="AF78" s="261">
        <v>10721</v>
      </c>
      <c r="AG78" s="261"/>
      <c r="AH78" s="261"/>
      <c r="AI78" s="261"/>
      <c r="AJ78" s="261"/>
      <c r="AK78" s="265">
        <v>4.6452479473125502E-2</v>
      </c>
      <c r="AL78" s="265"/>
      <c r="AM78" s="265"/>
      <c r="AN78" s="265"/>
      <c r="AO78" s="265"/>
      <c r="AP78" s="265"/>
      <c r="AQ78" s="265"/>
    </row>
    <row r="79" spans="2:43" s="230" customFormat="1" ht="10.199999999999999" x14ac:dyDescent="0.15">
      <c r="B79" s="256" t="s">
        <v>1654</v>
      </c>
      <c r="C79" s="256"/>
      <c r="D79" s="256"/>
      <c r="E79" s="256"/>
      <c r="F79" s="256"/>
      <c r="G79" s="256"/>
      <c r="H79" s="256"/>
      <c r="I79" s="256"/>
      <c r="J79" s="256"/>
      <c r="K79" s="256"/>
      <c r="L79" s="276">
        <v>669003927.18000197</v>
      </c>
      <c r="M79" s="276"/>
      <c r="N79" s="276"/>
      <c r="O79" s="276"/>
      <c r="P79" s="276"/>
      <c r="Q79" s="276"/>
      <c r="R79" s="276"/>
      <c r="S79" s="276"/>
      <c r="T79" s="276"/>
      <c r="U79" s="276"/>
      <c r="V79" s="265">
        <v>4.3786284741380403E-2</v>
      </c>
      <c r="W79" s="265"/>
      <c r="X79" s="265"/>
      <c r="Y79" s="265"/>
      <c r="Z79" s="265"/>
      <c r="AA79" s="265"/>
      <c r="AB79" s="265"/>
      <c r="AC79" s="265"/>
      <c r="AD79" s="265"/>
      <c r="AE79" s="265"/>
      <c r="AF79" s="261">
        <v>9145</v>
      </c>
      <c r="AG79" s="261"/>
      <c r="AH79" s="261"/>
      <c r="AI79" s="261"/>
      <c r="AJ79" s="261"/>
      <c r="AK79" s="265">
        <v>3.9623908663532603E-2</v>
      </c>
      <c r="AL79" s="265"/>
      <c r="AM79" s="265"/>
      <c r="AN79" s="265"/>
      <c r="AO79" s="265"/>
      <c r="AP79" s="265"/>
      <c r="AQ79" s="265"/>
    </row>
    <row r="80" spans="2:43" s="230" customFormat="1" ht="10.199999999999999" x14ac:dyDescent="0.15">
      <c r="B80" s="256" t="s">
        <v>1655</v>
      </c>
      <c r="C80" s="256"/>
      <c r="D80" s="256"/>
      <c r="E80" s="256"/>
      <c r="F80" s="256"/>
      <c r="G80" s="256"/>
      <c r="H80" s="256"/>
      <c r="I80" s="256"/>
      <c r="J80" s="256"/>
      <c r="K80" s="256"/>
      <c r="L80" s="276">
        <v>804698520.88000095</v>
      </c>
      <c r="M80" s="276"/>
      <c r="N80" s="276"/>
      <c r="O80" s="276"/>
      <c r="P80" s="276"/>
      <c r="Q80" s="276"/>
      <c r="R80" s="276"/>
      <c r="S80" s="276"/>
      <c r="T80" s="276"/>
      <c r="U80" s="276"/>
      <c r="V80" s="265">
        <v>5.26674913774298E-2</v>
      </c>
      <c r="W80" s="265"/>
      <c r="X80" s="265"/>
      <c r="Y80" s="265"/>
      <c r="Z80" s="265"/>
      <c r="AA80" s="265"/>
      <c r="AB80" s="265"/>
      <c r="AC80" s="265"/>
      <c r="AD80" s="265"/>
      <c r="AE80" s="265"/>
      <c r="AF80" s="261">
        <v>10508</v>
      </c>
      <c r="AG80" s="261"/>
      <c r="AH80" s="261"/>
      <c r="AI80" s="261"/>
      <c r="AJ80" s="261"/>
      <c r="AK80" s="265">
        <v>4.5529582529950798E-2</v>
      </c>
      <c r="AL80" s="265"/>
      <c r="AM80" s="265"/>
      <c r="AN80" s="265"/>
      <c r="AO80" s="265"/>
      <c r="AP80" s="265"/>
      <c r="AQ80" s="265"/>
    </row>
    <row r="81" spans="2:43" s="230" customFormat="1" ht="10.199999999999999" x14ac:dyDescent="0.15">
      <c r="B81" s="256" t="s">
        <v>1656</v>
      </c>
      <c r="C81" s="256"/>
      <c r="D81" s="256"/>
      <c r="E81" s="256"/>
      <c r="F81" s="256"/>
      <c r="G81" s="256"/>
      <c r="H81" s="256"/>
      <c r="I81" s="256"/>
      <c r="J81" s="256"/>
      <c r="K81" s="256"/>
      <c r="L81" s="276">
        <v>1302865157.48001</v>
      </c>
      <c r="M81" s="276"/>
      <c r="N81" s="276"/>
      <c r="O81" s="276"/>
      <c r="P81" s="276"/>
      <c r="Q81" s="276"/>
      <c r="R81" s="276"/>
      <c r="S81" s="276"/>
      <c r="T81" s="276"/>
      <c r="U81" s="276"/>
      <c r="V81" s="265">
        <v>8.5272481142990006E-2</v>
      </c>
      <c r="W81" s="265"/>
      <c r="X81" s="265"/>
      <c r="Y81" s="265"/>
      <c r="Z81" s="265"/>
      <c r="AA81" s="265"/>
      <c r="AB81" s="265"/>
      <c r="AC81" s="265"/>
      <c r="AD81" s="265"/>
      <c r="AE81" s="265"/>
      <c r="AF81" s="261">
        <v>15664</v>
      </c>
      <c r="AG81" s="261"/>
      <c r="AH81" s="261"/>
      <c r="AI81" s="261"/>
      <c r="AJ81" s="261"/>
      <c r="AK81" s="265">
        <v>6.78697545440759E-2</v>
      </c>
      <c r="AL81" s="265"/>
      <c r="AM81" s="265"/>
      <c r="AN81" s="265"/>
      <c r="AO81" s="265"/>
      <c r="AP81" s="265"/>
      <c r="AQ81" s="265"/>
    </row>
    <row r="82" spans="2:43" s="230" customFormat="1" ht="10.199999999999999" x14ac:dyDescent="0.15">
      <c r="B82" s="256" t="s">
        <v>1657</v>
      </c>
      <c r="C82" s="256"/>
      <c r="D82" s="256"/>
      <c r="E82" s="256"/>
      <c r="F82" s="256"/>
      <c r="G82" s="256"/>
      <c r="H82" s="256"/>
      <c r="I82" s="256"/>
      <c r="J82" s="256"/>
      <c r="K82" s="256"/>
      <c r="L82" s="276">
        <v>1006628615.92</v>
      </c>
      <c r="M82" s="276"/>
      <c r="N82" s="276"/>
      <c r="O82" s="276"/>
      <c r="P82" s="276"/>
      <c r="Q82" s="276"/>
      <c r="R82" s="276"/>
      <c r="S82" s="276"/>
      <c r="T82" s="276"/>
      <c r="U82" s="276"/>
      <c r="V82" s="265">
        <v>6.5883809369082405E-2</v>
      </c>
      <c r="W82" s="265"/>
      <c r="X82" s="265"/>
      <c r="Y82" s="265"/>
      <c r="Z82" s="265"/>
      <c r="AA82" s="265"/>
      <c r="AB82" s="265"/>
      <c r="AC82" s="265"/>
      <c r="AD82" s="265"/>
      <c r="AE82" s="265"/>
      <c r="AF82" s="261">
        <v>11933</v>
      </c>
      <c r="AG82" s="261"/>
      <c r="AH82" s="261"/>
      <c r="AI82" s="261"/>
      <c r="AJ82" s="261"/>
      <c r="AK82" s="265">
        <v>5.1703893065274398E-2</v>
      </c>
      <c r="AL82" s="265"/>
      <c r="AM82" s="265"/>
      <c r="AN82" s="265"/>
      <c r="AO82" s="265"/>
      <c r="AP82" s="265"/>
      <c r="AQ82" s="265"/>
    </row>
    <row r="83" spans="2:43" s="230" customFormat="1" ht="10.199999999999999" x14ac:dyDescent="0.15">
      <c r="B83" s="256" t="s">
        <v>1658</v>
      </c>
      <c r="C83" s="256"/>
      <c r="D83" s="256"/>
      <c r="E83" s="256"/>
      <c r="F83" s="256"/>
      <c r="G83" s="256"/>
      <c r="H83" s="256"/>
      <c r="I83" s="256"/>
      <c r="J83" s="256"/>
      <c r="K83" s="256"/>
      <c r="L83" s="276">
        <v>1055367229.53</v>
      </c>
      <c r="M83" s="276"/>
      <c r="N83" s="276"/>
      <c r="O83" s="276"/>
      <c r="P83" s="276"/>
      <c r="Q83" s="276"/>
      <c r="R83" s="276"/>
      <c r="S83" s="276"/>
      <c r="T83" s="276"/>
      <c r="U83" s="276"/>
      <c r="V83" s="265">
        <v>6.90737500057889E-2</v>
      </c>
      <c r="W83" s="265"/>
      <c r="X83" s="265"/>
      <c r="Y83" s="265"/>
      <c r="Z83" s="265"/>
      <c r="AA83" s="265"/>
      <c r="AB83" s="265"/>
      <c r="AC83" s="265"/>
      <c r="AD83" s="265"/>
      <c r="AE83" s="265"/>
      <c r="AF83" s="261">
        <v>11081</v>
      </c>
      <c r="AG83" s="261"/>
      <c r="AH83" s="261"/>
      <c r="AI83" s="261"/>
      <c r="AJ83" s="261"/>
      <c r="AK83" s="265">
        <v>4.8012305292575698E-2</v>
      </c>
      <c r="AL83" s="265"/>
      <c r="AM83" s="265"/>
      <c r="AN83" s="265"/>
      <c r="AO83" s="265"/>
      <c r="AP83" s="265"/>
      <c r="AQ83" s="265"/>
    </row>
    <row r="84" spans="2:43" s="230" customFormat="1" ht="10.199999999999999" x14ac:dyDescent="0.15">
      <c r="B84" s="256" t="s">
        <v>1659</v>
      </c>
      <c r="C84" s="256"/>
      <c r="D84" s="256"/>
      <c r="E84" s="256"/>
      <c r="F84" s="256"/>
      <c r="G84" s="256"/>
      <c r="H84" s="256"/>
      <c r="I84" s="256"/>
      <c r="J84" s="256"/>
      <c r="K84" s="256"/>
      <c r="L84" s="276">
        <v>675502709.50999904</v>
      </c>
      <c r="M84" s="276"/>
      <c r="N84" s="276"/>
      <c r="O84" s="276"/>
      <c r="P84" s="276"/>
      <c r="Q84" s="276"/>
      <c r="R84" s="276"/>
      <c r="S84" s="276"/>
      <c r="T84" s="276"/>
      <c r="U84" s="276"/>
      <c r="V84" s="265">
        <v>4.4211629828326299E-2</v>
      </c>
      <c r="W84" s="265"/>
      <c r="X84" s="265"/>
      <c r="Y84" s="265"/>
      <c r="Z84" s="265"/>
      <c r="AA84" s="265"/>
      <c r="AB84" s="265"/>
      <c r="AC84" s="265"/>
      <c r="AD84" s="265"/>
      <c r="AE84" s="265"/>
      <c r="AF84" s="261">
        <v>7313</v>
      </c>
      <c r="AG84" s="261"/>
      <c r="AH84" s="261"/>
      <c r="AI84" s="261"/>
      <c r="AJ84" s="261"/>
      <c r="AK84" s="265">
        <v>3.1686128382330599E-2</v>
      </c>
      <c r="AL84" s="265"/>
      <c r="AM84" s="265"/>
      <c r="AN84" s="265"/>
      <c r="AO84" s="265"/>
      <c r="AP84" s="265"/>
      <c r="AQ84" s="265"/>
    </row>
    <row r="85" spans="2:43" s="230" customFormat="1" ht="10.199999999999999" x14ac:dyDescent="0.15">
      <c r="B85" s="256" t="s">
        <v>1660</v>
      </c>
      <c r="C85" s="256"/>
      <c r="D85" s="256"/>
      <c r="E85" s="256"/>
      <c r="F85" s="256"/>
      <c r="G85" s="256"/>
      <c r="H85" s="256"/>
      <c r="I85" s="256"/>
      <c r="J85" s="256"/>
      <c r="K85" s="256"/>
      <c r="L85" s="276">
        <v>577656711.14999998</v>
      </c>
      <c r="M85" s="276"/>
      <c r="N85" s="276"/>
      <c r="O85" s="276"/>
      <c r="P85" s="276"/>
      <c r="Q85" s="276"/>
      <c r="R85" s="276"/>
      <c r="S85" s="276"/>
      <c r="T85" s="276"/>
      <c r="U85" s="276"/>
      <c r="V85" s="265">
        <v>3.7807612496089001E-2</v>
      </c>
      <c r="W85" s="265"/>
      <c r="X85" s="265"/>
      <c r="Y85" s="265"/>
      <c r="Z85" s="265"/>
      <c r="AA85" s="265"/>
      <c r="AB85" s="265"/>
      <c r="AC85" s="265"/>
      <c r="AD85" s="265"/>
      <c r="AE85" s="265"/>
      <c r="AF85" s="261">
        <v>6052</v>
      </c>
      <c r="AG85" s="261"/>
      <c r="AH85" s="261"/>
      <c r="AI85" s="261"/>
      <c r="AJ85" s="261"/>
      <c r="AK85" s="265">
        <v>2.6222405164756601E-2</v>
      </c>
      <c r="AL85" s="265"/>
      <c r="AM85" s="265"/>
      <c r="AN85" s="265"/>
      <c r="AO85" s="265"/>
      <c r="AP85" s="265"/>
      <c r="AQ85" s="265"/>
    </row>
    <row r="86" spans="2:43" s="230" customFormat="1" ht="10.199999999999999" x14ac:dyDescent="0.15">
      <c r="B86" s="256" t="s">
        <v>1661</v>
      </c>
      <c r="C86" s="256"/>
      <c r="D86" s="256"/>
      <c r="E86" s="256"/>
      <c r="F86" s="256"/>
      <c r="G86" s="256"/>
      <c r="H86" s="256"/>
      <c r="I86" s="256"/>
      <c r="J86" s="256"/>
      <c r="K86" s="256"/>
      <c r="L86" s="276">
        <v>1214406402.21</v>
      </c>
      <c r="M86" s="276"/>
      <c r="N86" s="276"/>
      <c r="O86" s="276"/>
      <c r="P86" s="276"/>
      <c r="Q86" s="276"/>
      <c r="R86" s="276"/>
      <c r="S86" s="276"/>
      <c r="T86" s="276"/>
      <c r="U86" s="276"/>
      <c r="V86" s="265">
        <v>7.94828585581909E-2</v>
      </c>
      <c r="W86" s="265"/>
      <c r="X86" s="265"/>
      <c r="Y86" s="265"/>
      <c r="Z86" s="265"/>
      <c r="AA86" s="265"/>
      <c r="AB86" s="265"/>
      <c r="AC86" s="265"/>
      <c r="AD86" s="265"/>
      <c r="AE86" s="265"/>
      <c r="AF86" s="261">
        <v>10982</v>
      </c>
      <c r="AG86" s="261"/>
      <c r="AH86" s="261"/>
      <c r="AI86" s="261"/>
      <c r="AJ86" s="261"/>
      <c r="AK86" s="265">
        <v>4.7583353192226903E-2</v>
      </c>
      <c r="AL86" s="265"/>
      <c r="AM86" s="265"/>
      <c r="AN86" s="265"/>
      <c r="AO86" s="265"/>
      <c r="AP86" s="265"/>
      <c r="AQ86" s="265"/>
    </row>
    <row r="87" spans="2:43" s="230" customFormat="1" ht="10.199999999999999" x14ac:dyDescent="0.15">
      <c r="B87" s="256" t="s">
        <v>1662</v>
      </c>
      <c r="C87" s="256"/>
      <c r="D87" s="256"/>
      <c r="E87" s="256"/>
      <c r="F87" s="256"/>
      <c r="G87" s="256"/>
      <c r="H87" s="256"/>
      <c r="I87" s="256"/>
      <c r="J87" s="256"/>
      <c r="K87" s="256"/>
      <c r="L87" s="276">
        <v>947385462.08999801</v>
      </c>
      <c r="M87" s="276"/>
      <c r="N87" s="276"/>
      <c r="O87" s="276"/>
      <c r="P87" s="276"/>
      <c r="Q87" s="276"/>
      <c r="R87" s="276"/>
      <c r="S87" s="276"/>
      <c r="T87" s="276"/>
      <c r="U87" s="276"/>
      <c r="V87" s="265">
        <v>6.2006346925009399E-2</v>
      </c>
      <c r="W87" s="265"/>
      <c r="X87" s="265"/>
      <c r="Y87" s="265"/>
      <c r="Z87" s="265"/>
      <c r="AA87" s="265"/>
      <c r="AB87" s="265"/>
      <c r="AC87" s="265"/>
      <c r="AD87" s="265"/>
      <c r="AE87" s="265"/>
      <c r="AF87" s="261">
        <v>7401</v>
      </c>
      <c r="AG87" s="261"/>
      <c r="AH87" s="261"/>
      <c r="AI87" s="261"/>
      <c r="AJ87" s="261"/>
      <c r="AK87" s="265">
        <v>3.2067419138196197E-2</v>
      </c>
      <c r="AL87" s="265"/>
      <c r="AM87" s="265"/>
      <c r="AN87" s="265"/>
      <c r="AO87" s="265"/>
      <c r="AP87" s="265"/>
      <c r="AQ87" s="265"/>
    </row>
    <row r="88" spans="2:43" s="230" customFormat="1" ht="10.199999999999999" x14ac:dyDescent="0.15">
      <c r="B88" s="256" t="s">
        <v>1663</v>
      </c>
      <c r="C88" s="256"/>
      <c r="D88" s="256"/>
      <c r="E88" s="256"/>
      <c r="F88" s="256"/>
      <c r="G88" s="256"/>
      <c r="H88" s="256"/>
      <c r="I88" s="256"/>
      <c r="J88" s="256"/>
      <c r="K88" s="256"/>
      <c r="L88" s="276">
        <v>758026054.87000096</v>
      </c>
      <c r="M88" s="276"/>
      <c r="N88" s="276"/>
      <c r="O88" s="276"/>
      <c r="P88" s="276"/>
      <c r="Q88" s="276"/>
      <c r="R88" s="276"/>
      <c r="S88" s="276"/>
      <c r="T88" s="276"/>
      <c r="U88" s="276"/>
      <c r="V88" s="265">
        <v>4.9612780032295301E-2</v>
      </c>
      <c r="W88" s="265"/>
      <c r="X88" s="265"/>
      <c r="Y88" s="265"/>
      <c r="Z88" s="265"/>
      <c r="AA88" s="265"/>
      <c r="AB88" s="265"/>
      <c r="AC88" s="265"/>
      <c r="AD88" s="265"/>
      <c r="AE88" s="265"/>
      <c r="AF88" s="261">
        <v>5204</v>
      </c>
      <c r="AG88" s="261"/>
      <c r="AH88" s="261"/>
      <c r="AI88" s="261"/>
      <c r="AJ88" s="261"/>
      <c r="AK88" s="265">
        <v>2.2548148790051799E-2</v>
      </c>
      <c r="AL88" s="265"/>
      <c r="AM88" s="265"/>
      <c r="AN88" s="265"/>
      <c r="AO88" s="265"/>
      <c r="AP88" s="265"/>
      <c r="AQ88" s="265"/>
    </row>
    <row r="89" spans="2:43" s="230" customFormat="1" ht="10.199999999999999" x14ac:dyDescent="0.15">
      <c r="B89" s="256" t="s">
        <v>1664</v>
      </c>
      <c r="C89" s="256"/>
      <c r="D89" s="256"/>
      <c r="E89" s="256"/>
      <c r="F89" s="256"/>
      <c r="G89" s="256"/>
      <c r="H89" s="256"/>
      <c r="I89" s="256"/>
      <c r="J89" s="256"/>
      <c r="K89" s="256"/>
      <c r="L89" s="276">
        <v>326174135.47000003</v>
      </c>
      <c r="M89" s="276"/>
      <c r="N89" s="276"/>
      <c r="O89" s="276"/>
      <c r="P89" s="276"/>
      <c r="Q89" s="276"/>
      <c r="R89" s="276"/>
      <c r="S89" s="276"/>
      <c r="T89" s="276"/>
      <c r="U89" s="276"/>
      <c r="V89" s="265">
        <v>2.1348086297736098E-2</v>
      </c>
      <c r="W89" s="265"/>
      <c r="X89" s="265"/>
      <c r="Y89" s="265"/>
      <c r="Z89" s="265"/>
      <c r="AA89" s="265"/>
      <c r="AB89" s="265"/>
      <c r="AC89" s="265"/>
      <c r="AD89" s="265"/>
      <c r="AE89" s="265"/>
      <c r="AF89" s="261">
        <v>2323</v>
      </c>
      <c r="AG89" s="261"/>
      <c r="AH89" s="261"/>
      <c r="AI89" s="261"/>
      <c r="AJ89" s="261"/>
      <c r="AK89" s="265">
        <v>1.0065209384951999E-2</v>
      </c>
      <c r="AL89" s="265"/>
      <c r="AM89" s="265"/>
      <c r="AN89" s="265"/>
      <c r="AO89" s="265"/>
      <c r="AP89" s="265"/>
      <c r="AQ89" s="265"/>
    </row>
    <row r="90" spans="2:43" s="230" customFormat="1" ht="10.199999999999999" x14ac:dyDescent="0.15">
      <c r="B90" s="256" t="s">
        <v>1665</v>
      </c>
      <c r="C90" s="256"/>
      <c r="D90" s="256"/>
      <c r="E90" s="256"/>
      <c r="F90" s="256"/>
      <c r="G90" s="256"/>
      <c r="H90" s="256"/>
      <c r="I90" s="256"/>
      <c r="J90" s="256"/>
      <c r="K90" s="256"/>
      <c r="L90" s="276">
        <v>138292723.06</v>
      </c>
      <c r="M90" s="276"/>
      <c r="N90" s="276"/>
      <c r="O90" s="276"/>
      <c r="P90" s="276"/>
      <c r="Q90" s="276"/>
      <c r="R90" s="276"/>
      <c r="S90" s="276"/>
      <c r="T90" s="276"/>
      <c r="U90" s="276"/>
      <c r="V90" s="265">
        <v>9.0512541160865101E-3</v>
      </c>
      <c r="W90" s="265"/>
      <c r="X90" s="265"/>
      <c r="Y90" s="265"/>
      <c r="Z90" s="265"/>
      <c r="AA90" s="265"/>
      <c r="AB90" s="265"/>
      <c r="AC90" s="265"/>
      <c r="AD90" s="265"/>
      <c r="AE90" s="265"/>
      <c r="AF90" s="261">
        <v>1040</v>
      </c>
      <c r="AG90" s="261"/>
      <c r="AH90" s="261"/>
      <c r="AI90" s="261"/>
      <c r="AJ90" s="261"/>
      <c r="AK90" s="265">
        <v>4.50616347841158E-3</v>
      </c>
      <c r="AL90" s="265"/>
      <c r="AM90" s="265"/>
      <c r="AN90" s="265"/>
      <c r="AO90" s="265"/>
      <c r="AP90" s="265"/>
      <c r="AQ90" s="265"/>
    </row>
    <row r="91" spans="2:43" s="230" customFormat="1" ht="10.199999999999999" x14ac:dyDescent="0.15">
      <c r="B91" s="256" t="s">
        <v>1668</v>
      </c>
      <c r="C91" s="256"/>
      <c r="D91" s="256"/>
      <c r="E91" s="256"/>
      <c r="F91" s="256"/>
      <c r="G91" s="256"/>
      <c r="H91" s="256"/>
      <c r="I91" s="256"/>
      <c r="J91" s="256"/>
      <c r="K91" s="256"/>
      <c r="L91" s="276">
        <v>19821464.32</v>
      </c>
      <c r="M91" s="276"/>
      <c r="N91" s="276"/>
      <c r="O91" s="276"/>
      <c r="P91" s="276"/>
      <c r="Q91" s="276"/>
      <c r="R91" s="276"/>
      <c r="S91" s="276"/>
      <c r="T91" s="276"/>
      <c r="U91" s="276"/>
      <c r="V91" s="265">
        <v>1.2973141792531099E-3</v>
      </c>
      <c r="W91" s="265"/>
      <c r="X91" s="265"/>
      <c r="Y91" s="265"/>
      <c r="Z91" s="265"/>
      <c r="AA91" s="265"/>
      <c r="AB91" s="265"/>
      <c r="AC91" s="265"/>
      <c r="AD91" s="265"/>
      <c r="AE91" s="265"/>
      <c r="AF91" s="261">
        <v>166</v>
      </c>
      <c r="AG91" s="261"/>
      <c r="AH91" s="261"/>
      <c r="AI91" s="261"/>
      <c r="AJ91" s="261"/>
      <c r="AK91" s="265">
        <v>7.1925301674646304E-4</v>
      </c>
      <c r="AL91" s="265"/>
      <c r="AM91" s="265"/>
      <c r="AN91" s="265"/>
      <c r="AO91" s="265"/>
      <c r="AP91" s="265"/>
      <c r="AQ91" s="265"/>
    </row>
    <row r="92" spans="2:43" s="230" customFormat="1" ht="10.199999999999999" x14ac:dyDescent="0.15">
      <c r="B92" s="256" t="s">
        <v>1669</v>
      </c>
      <c r="C92" s="256"/>
      <c r="D92" s="256"/>
      <c r="E92" s="256"/>
      <c r="F92" s="256"/>
      <c r="G92" s="256"/>
      <c r="H92" s="256"/>
      <c r="I92" s="256"/>
      <c r="J92" s="256"/>
      <c r="K92" s="256"/>
      <c r="L92" s="276">
        <v>8787937.3900000006</v>
      </c>
      <c r="M92" s="276"/>
      <c r="N92" s="276"/>
      <c r="O92" s="276"/>
      <c r="P92" s="276"/>
      <c r="Q92" s="276"/>
      <c r="R92" s="276"/>
      <c r="S92" s="276"/>
      <c r="T92" s="276"/>
      <c r="U92" s="276"/>
      <c r="V92" s="265">
        <v>5.7517020934382598E-4</v>
      </c>
      <c r="W92" s="265"/>
      <c r="X92" s="265"/>
      <c r="Y92" s="265"/>
      <c r="Z92" s="265"/>
      <c r="AA92" s="265"/>
      <c r="AB92" s="265"/>
      <c r="AC92" s="265"/>
      <c r="AD92" s="265"/>
      <c r="AE92" s="265"/>
      <c r="AF92" s="261">
        <v>82</v>
      </c>
      <c r="AG92" s="261"/>
      <c r="AH92" s="261"/>
      <c r="AI92" s="261"/>
      <c r="AJ92" s="261"/>
      <c r="AK92" s="265">
        <v>3.5529365887475902E-4</v>
      </c>
      <c r="AL92" s="265"/>
      <c r="AM92" s="265"/>
      <c r="AN92" s="265"/>
      <c r="AO92" s="265"/>
      <c r="AP92" s="265"/>
      <c r="AQ92" s="265"/>
    </row>
    <row r="93" spans="2:43" s="230" customFormat="1" ht="10.199999999999999" x14ac:dyDescent="0.15">
      <c r="B93" s="256" t="s">
        <v>1666</v>
      </c>
      <c r="C93" s="256"/>
      <c r="D93" s="256"/>
      <c r="E93" s="256"/>
      <c r="F93" s="256"/>
      <c r="G93" s="256"/>
      <c r="H93" s="256"/>
      <c r="I93" s="256"/>
      <c r="J93" s="256"/>
      <c r="K93" s="256"/>
      <c r="L93" s="276">
        <v>58059250.649999999</v>
      </c>
      <c r="M93" s="276"/>
      <c r="N93" s="276"/>
      <c r="O93" s="276"/>
      <c r="P93" s="276"/>
      <c r="Q93" s="276"/>
      <c r="R93" s="276"/>
      <c r="S93" s="276"/>
      <c r="T93" s="276"/>
      <c r="U93" s="276"/>
      <c r="V93" s="265">
        <v>3.7999760203919898E-3</v>
      </c>
      <c r="W93" s="265"/>
      <c r="X93" s="265"/>
      <c r="Y93" s="265"/>
      <c r="Z93" s="265"/>
      <c r="AA93" s="265"/>
      <c r="AB93" s="265"/>
      <c r="AC93" s="265"/>
      <c r="AD93" s="265"/>
      <c r="AE93" s="265"/>
      <c r="AF93" s="261">
        <v>398</v>
      </c>
      <c r="AG93" s="261"/>
      <c r="AH93" s="261"/>
      <c r="AI93" s="261"/>
      <c r="AJ93" s="261"/>
      <c r="AK93" s="265">
        <v>1.7244741003921199E-3</v>
      </c>
      <c r="AL93" s="265"/>
      <c r="AM93" s="265"/>
      <c r="AN93" s="265"/>
      <c r="AO93" s="265"/>
      <c r="AP93" s="265"/>
      <c r="AQ93" s="265"/>
    </row>
    <row r="94" spans="2:43" s="230" customFormat="1" ht="10.199999999999999" x14ac:dyDescent="0.15">
      <c r="B94" s="256" t="s">
        <v>1672</v>
      </c>
      <c r="C94" s="256"/>
      <c r="D94" s="256"/>
      <c r="E94" s="256"/>
      <c r="F94" s="256"/>
      <c r="G94" s="256"/>
      <c r="H94" s="256"/>
      <c r="I94" s="256"/>
      <c r="J94" s="256"/>
      <c r="K94" s="256"/>
      <c r="L94" s="276">
        <v>11175463.859999999</v>
      </c>
      <c r="M94" s="276"/>
      <c r="N94" s="276"/>
      <c r="O94" s="276"/>
      <c r="P94" s="276"/>
      <c r="Q94" s="276"/>
      <c r="R94" s="276"/>
      <c r="S94" s="276"/>
      <c r="T94" s="276"/>
      <c r="U94" s="276"/>
      <c r="V94" s="265">
        <v>7.3143373724816299E-4</v>
      </c>
      <c r="W94" s="265"/>
      <c r="X94" s="265"/>
      <c r="Y94" s="265"/>
      <c r="Z94" s="265"/>
      <c r="AA94" s="265"/>
      <c r="AB94" s="265"/>
      <c r="AC94" s="265"/>
      <c r="AD94" s="265"/>
      <c r="AE94" s="265"/>
      <c r="AF94" s="261">
        <v>85</v>
      </c>
      <c r="AG94" s="261"/>
      <c r="AH94" s="261"/>
      <c r="AI94" s="261"/>
      <c r="AJ94" s="261"/>
      <c r="AK94" s="265">
        <v>3.6829220737017701E-4</v>
      </c>
      <c r="AL94" s="265"/>
      <c r="AM94" s="265"/>
      <c r="AN94" s="265"/>
      <c r="AO94" s="265"/>
      <c r="AP94" s="265"/>
      <c r="AQ94" s="265"/>
    </row>
    <row r="95" spans="2:43" s="230" customFormat="1" ht="10.199999999999999" x14ac:dyDescent="0.15">
      <c r="B95" s="256" t="s">
        <v>1673</v>
      </c>
      <c r="C95" s="256"/>
      <c r="D95" s="256"/>
      <c r="E95" s="256"/>
      <c r="F95" s="256"/>
      <c r="G95" s="256"/>
      <c r="H95" s="256"/>
      <c r="I95" s="256"/>
      <c r="J95" s="256"/>
      <c r="K95" s="256"/>
      <c r="L95" s="276">
        <v>1825646.9</v>
      </c>
      <c r="M95" s="276"/>
      <c r="N95" s="276"/>
      <c r="O95" s="276"/>
      <c r="P95" s="276"/>
      <c r="Q95" s="276"/>
      <c r="R95" s="276"/>
      <c r="S95" s="276"/>
      <c r="T95" s="276"/>
      <c r="U95" s="276"/>
      <c r="V95" s="265">
        <v>1.19488528770789E-4</v>
      </c>
      <c r="W95" s="265"/>
      <c r="X95" s="265"/>
      <c r="Y95" s="265"/>
      <c r="Z95" s="265"/>
      <c r="AA95" s="265"/>
      <c r="AB95" s="265"/>
      <c r="AC95" s="265"/>
      <c r="AD95" s="265"/>
      <c r="AE95" s="265"/>
      <c r="AF95" s="261">
        <v>14</v>
      </c>
      <c r="AG95" s="261"/>
      <c r="AH95" s="261"/>
      <c r="AI95" s="261"/>
      <c r="AJ95" s="261"/>
      <c r="AK95" s="265">
        <v>6.0659892978617398E-5</v>
      </c>
      <c r="AL95" s="265"/>
      <c r="AM95" s="265"/>
      <c r="AN95" s="265"/>
      <c r="AO95" s="265"/>
      <c r="AP95" s="265"/>
      <c r="AQ95" s="265"/>
    </row>
    <row r="96" spans="2:43" s="230" customFormat="1" ht="10.199999999999999" x14ac:dyDescent="0.15">
      <c r="B96" s="281"/>
      <c r="C96" s="281"/>
      <c r="D96" s="281"/>
      <c r="E96" s="281"/>
      <c r="F96" s="281"/>
      <c r="G96" s="281"/>
      <c r="H96" s="281"/>
      <c r="I96" s="281"/>
      <c r="J96" s="281"/>
      <c r="K96" s="281"/>
      <c r="L96" s="277">
        <v>15278846587.040001</v>
      </c>
      <c r="M96" s="277"/>
      <c r="N96" s="277"/>
      <c r="O96" s="277"/>
      <c r="P96" s="277"/>
      <c r="Q96" s="277"/>
      <c r="R96" s="277"/>
      <c r="S96" s="277"/>
      <c r="T96" s="277"/>
      <c r="U96" s="277"/>
      <c r="V96" s="278">
        <v>1</v>
      </c>
      <c r="W96" s="278"/>
      <c r="X96" s="278"/>
      <c r="Y96" s="278"/>
      <c r="Z96" s="278"/>
      <c r="AA96" s="278"/>
      <c r="AB96" s="278"/>
      <c r="AC96" s="278"/>
      <c r="AD96" s="278"/>
      <c r="AE96" s="278"/>
      <c r="AF96" s="279">
        <v>230795</v>
      </c>
      <c r="AG96" s="279"/>
      <c r="AH96" s="279"/>
      <c r="AI96" s="279"/>
      <c r="AJ96" s="279"/>
      <c r="AK96" s="278">
        <v>1</v>
      </c>
      <c r="AL96" s="278"/>
      <c r="AM96" s="278"/>
      <c r="AN96" s="278"/>
      <c r="AO96" s="278"/>
      <c r="AP96" s="278"/>
      <c r="AQ96" s="278"/>
    </row>
    <row r="97" spans="2:44" s="230" customFormat="1" ht="7.8" x14ac:dyDescent="0.15"/>
    <row r="98" spans="2:44" s="230" customFormat="1" x14ac:dyDescent="0.15">
      <c r="B98" s="236" t="s">
        <v>1674</v>
      </c>
      <c r="C98" s="236"/>
      <c r="D98" s="236"/>
      <c r="E98" s="236"/>
      <c r="F98" s="236"/>
      <c r="G98" s="236"/>
      <c r="H98" s="236"/>
      <c r="I98" s="236"/>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236"/>
      <c r="AP98" s="236"/>
      <c r="AQ98" s="236"/>
      <c r="AR98" s="236"/>
    </row>
    <row r="99" spans="2:44" s="230" customFormat="1" ht="7.8" x14ac:dyDescent="0.15"/>
    <row r="100" spans="2:44" s="230" customFormat="1" ht="10.199999999999999" x14ac:dyDescent="0.15">
      <c r="B100" s="273" t="s">
        <v>1640</v>
      </c>
      <c r="C100" s="273"/>
      <c r="D100" s="273"/>
      <c r="E100" s="273"/>
      <c r="F100" s="273"/>
      <c r="G100" s="273"/>
      <c r="H100" s="273"/>
      <c r="I100" s="273"/>
      <c r="J100" s="273"/>
      <c r="K100" s="273" t="s">
        <v>1626</v>
      </c>
      <c r="L100" s="273"/>
      <c r="M100" s="273"/>
      <c r="N100" s="273"/>
      <c r="O100" s="273"/>
      <c r="P100" s="273"/>
      <c r="Q100" s="273"/>
      <c r="R100" s="273"/>
      <c r="S100" s="273"/>
      <c r="T100" s="273"/>
      <c r="U100" s="273"/>
      <c r="V100" s="273" t="s">
        <v>1627</v>
      </c>
      <c r="W100" s="273"/>
      <c r="X100" s="273"/>
      <c r="Y100" s="273"/>
      <c r="Z100" s="273"/>
      <c r="AA100" s="273"/>
      <c r="AB100" s="273"/>
      <c r="AC100" s="273"/>
      <c r="AD100" s="273"/>
      <c r="AE100" s="273"/>
      <c r="AF100" s="273" t="s">
        <v>1628</v>
      </c>
      <c r="AG100" s="273"/>
      <c r="AH100" s="273"/>
      <c r="AI100" s="273"/>
      <c r="AJ100" s="273"/>
      <c r="AK100" s="273" t="s">
        <v>1627</v>
      </c>
      <c r="AL100" s="273"/>
      <c r="AM100" s="273"/>
      <c r="AN100" s="273"/>
      <c r="AO100" s="273"/>
    </row>
    <row r="101" spans="2:44" s="230" customFormat="1" ht="10.199999999999999" x14ac:dyDescent="0.15">
      <c r="B101" s="256" t="s">
        <v>1641</v>
      </c>
      <c r="C101" s="256"/>
      <c r="D101" s="256"/>
      <c r="E101" s="256"/>
      <c r="F101" s="256"/>
      <c r="G101" s="256"/>
      <c r="H101" s="256"/>
      <c r="I101" s="256"/>
      <c r="J101" s="256"/>
      <c r="K101" s="276">
        <v>718000</v>
      </c>
      <c r="L101" s="276"/>
      <c r="M101" s="276"/>
      <c r="N101" s="276"/>
      <c r="O101" s="276"/>
      <c r="P101" s="276"/>
      <c r="Q101" s="276"/>
      <c r="R101" s="276"/>
      <c r="S101" s="276"/>
      <c r="T101" s="276"/>
      <c r="U101" s="276"/>
      <c r="V101" s="265">
        <v>4.6993076074801998E-5</v>
      </c>
      <c r="W101" s="265"/>
      <c r="X101" s="265"/>
      <c r="Y101" s="265"/>
      <c r="Z101" s="265"/>
      <c r="AA101" s="265"/>
      <c r="AB101" s="265"/>
      <c r="AC101" s="265"/>
      <c r="AD101" s="265"/>
      <c r="AE101" s="265"/>
      <c r="AF101" s="261">
        <v>12</v>
      </c>
      <c r="AG101" s="261"/>
      <c r="AH101" s="261"/>
      <c r="AI101" s="261"/>
      <c r="AJ101" s="261"/>
      <c r="AK101" s="265">
        <v>5.1994193981671997E-5</v>
      </c>
      <c r="AL101" s="265"/>
      <c r="AM101" s="265"/>
      <c r="AN101" s="265"/>
      <c r="AO101" s="265"/>
    </row>
    <row r="102" spans="2:44" s="230" customFormat="1" ht="10.199999999999999" x14ac:dyDescent="0.15">
      <c r="B102" s="256" t="s">
        <v>1642</v>
      </c>
      <c r="C102" s="256"/>
      <c r="D102" s="256"/>
      <c r="E102" s="256"/>
      <c r="F102" s="256"/>
      <c r="G102" s="256"/>
      <c r="H102" s="256"/>
      <c r="I102" s="256"/>
      <c r="J102" s="256"/>
      <c r="K102" s="276">
        <v>13791678.15</v>
      </c>
      <c r="L102" s="276"/>
      <c r="M102" s="276"/>
      <c r="N102" s="276"/>
      <c r="O102" s="276"/>
      <c r="P102" s="276"/>
      <c r="Q102" s="276"/>
      <c r="R102" s="276"/>
      <c r="S102" s="276"/>
      <c r="T102" s="276"/>
      <c r="U102" s="276"/>
      <c r="V102" s="265">
        <v>9.0266487535116304E-4</v>
      </c>
      <c r="W102" s="265"/>
      <c r="X102" s="265"/>
      <c r="Y102" s="265"/>
      <c r="Z102" s="265"/>
      <c r="AA102" s="265"/>
      <c r="AB102" s="265"/>
      <c r="AC102" s="265"/>
      <c r="AD102" s="265"/>
      <c r="AE102" s="265"/>
      <c r="AF102" s="261">
        <v>115</v>
      </c>
      <c r="AG102" s="261"/>
      <c r="AH102" s="261"/>
      <c r="AI102" s="261"/>
      <c r="AJ102" s="261"/>
      <c r="AK102" s="265">
        <v>4.9827769232435701E-4</v>
      </c>
      <c r="AL102" s="265"/>
      <c r="AM102" s="265"/>
      <c r="AN102" s="265"/>
      <c r="AO102" s="265"/>
    </row>
    <row r="103" spans="2:44" s="230" customFormat="1" ht="10.199999999999999" x14ac:dyDescent="0.15">
      <c r="B103" s="256" t="s">
        <v>1643</v>
      </c>
      <c r="C103" s="256"/>
      <c r="D103" s="256"/>
      <c r="E103" s="256"/>
      <c r="F103" s="256"/>
      <c r="G103" s="256"/>
      <c r="H103" s="256"/>
      <c r="I103" s="256"/>
      <c r="J103" s="256"/>
      <c r="K103" s="276">
        <v>26943959.350000001</v>
      </c>
      <c r="L103" s="276"/>
      <c r="M103" s="276"/>
      <c r="N103" s="276"/>
      <c r="O103" s="276"/>
      <c r="P103" s="276"/>
      <c r="Q103" s="276"/>
      <c r="R103" s="276"/>
      <c r="S103" s="276"/>
      <c r="T103" s="276"/>
      <c r="U103" s="276"/>
      <c r="V103" s="265">
        <v>1.7634812416308101E-3</v>
      </c>
      <c r="W103" s="265"/>
      <c r="X103" s="265"/>
      <c r="Y103" s="265"/>
      <c r="Z103" s="265"/>
      <c r="AA103" s="265"/>
      <c r="AB103" s="265"/>
      <c r="AC103" s="265"/>
      <c r="AD103" s="265"/>
      <c r="AE103" s="265"/>
      <c r="AF103" s="261">
        <v>190</v>
      </c>
      <c r="AG103" s="261"/>
      <c r="AH103" s="261"/>
      <c r="AI103" s="261"/>
      <c r="AJ103" s="261"/>
      <c r="AK103" s="265">
        <v>8.2324140470980695E-4</v>
      </c>
      <c r="AL103" s="265"/>
      <c r="AM103" s="265"/>
      <c r="AN103" s="265"/>
      <c r="AO103" s="265"/>
    </row>
    <row r="104" spans="2:44" s="230" customFormat="1" ht="10.199999999999999" x14ac:dyDescent="0.15">
      <c r="B104" s="256" t="s">
        <v>1644</v>
      </c>
      <c r="C104" s="256"/>
      <c r="D104" s="256"/>
      <c r="E104" s="256"/>
      <c r="F104" s="256"/>
      <c r="G104" s="256"/>
      <c r="H104" s="256"/>
      <c r="I104" s="256"/>
      <c r="J104" s="256"/>
      <c r="K104" s="276">
        <v>16039154.880000001</v>
      </c>
      <c r="L104" s="276"/>
      <c r="M104" s="276"/>
      <c r="N104" s="276"/>
      <c r="O104" s="276"/>
      <c r="P104" s="276"/>
      <c r="Q104" s="276"/>
      <c r="R104" s="276"/>
      <c r="S104" s="276"/>
      <c r="T104" s="276"/>
      <c r="U104" s="276"/>
      <c r="V104" s="265">
        <v>1.0497621524392399E-3</v>
      </c>
      <c r="W104" s="265"/>
      <c r="X104" s="265"/>
      <c r="Y104" s="265"/>
      <c r="Z104" s="265"/>
      <c r="AA104" s="265"/>
      <c r="AB104" s="265"/>
      <c r="AC104" s="265"/>
      <c r="AD104" s="265"/>
      <c r="AE104" s="265"/>
      <c r="AF104" s="261">
        <v>183</v>
      </c>
      <c r="AG104" s="261"/>
      <c r="AH104" s="261"/>
      <c r="AI104" s="261"/>
      <c r="AJ104" s="261"/>
      <c r="AK104" s="265">
        <v>7.9291145822049896E-4</v>
      </c>
      <c r="AL104" s="265"/>
      <c r="AM104" s="265"/>
      <c r="AN104" s="265"/>
      <c r="AO104" s="265"/>
    </row>
    <row r="105" spans="2:44" s="230" customFormat="1" ht="10.199999999999999" x14ac:dyDescent="0.15">
      <c r="B105" s="256" t="s">
        <v>1645</v>
      </c>
      <c r="C105" s="256"/>
      <c r="D105" s="256"/>
      <c r="E105" s="256"/>
      <c r="F105" s="256"/>
      <c r="G105" s="256"/>
      <c r="H105" s="256"/>
      <c r="I105" s="256"/>
      <c r="J105" s="256"/>
      <c r="K105" s="276">
        <v>309135165.37</v>
      </c>
      <c r="L105" s="276"/>
      <c r="M105" s="276"/>
      <c r="N105" s="276"/>
      <c r="O105" s="276"/>
      <c r="P105" s="276"/>
      <c r="Q105" s="276"/>
      <c r="R105" s="276"/>
      <c r="S105" s="276"/>
      <c r="T105" s="276"/>
      <c r="U105" s="276"/>
      <c r="V105" s="265">
        <v>2.0232886272463699E-2</v>
      </c>
      <c r="W105" s="265"/>
      <c r="X105" s="265"/>
      <c r="Y105" s="265"/>
      <c r="Z105" s="265"/>
      <c r="AA105" s="265"/>
      <c r="AB105" s="265"/>
      <c r="AC105" s="265"/>
      <c r="AD105" s="265"/>
      <c r="AE105" s="265"/>
      <c r="AF105" s="261">
        <v>2129</v>
      </c>
      <c r="AG105" s="261"/>
      <c r="AH105" s="261"/>
      <c r="AI105" s="261"/>
      <c r="AJ105" s="261"/>
      <c r="AK105" s="265">
        <v>9.2246365822483203E-3</v>
      </c>
      <c r="AL105" s="265"/>
      <c r="AM105" s="265"/>
      <c r="AN105" s="265"/>
      <c r="AO105" s="265"/>
    </row>
    <row r="106" spans="2:44" s="230" customFormat="1" ht="10.199999999999999" x14ac:dyDescent="0.15">
      <c r="B106" s="256" t="s">
        <v>1646</v>
      </c>
      <c r="C106" s="256"/>
      <c r="D106" s="256"/>
      <c r="E106" s="256"/>
      <c r="F106" s="256"/>
      <c r="G106" s="256"/>
      <c r="H106" s="256"/>
      <c r="I106" s="256"/>
      <c r="J106" s="256"/>
      <c r="K106" s="276">
        <v>20028309.699999999</v>
      </c>
      <c r="L106" s="276"/>
      <c r="M106" s="276"/>
      <c r="N106" s="276"/>
      <c r="O106" s="276"/>
      <c r="P106" s="276"/>
      <c r="Q106" s="276"/>
      <c r="R106" s="276"/>
      <c r="S106" s="276"/>
      <c r="T106" s="276"/>
      <c r="U106" s="276"/>
      <c r="V106" s="265">
        <v>1.31085220248161E-3</v>
      </c>
      <c r="W106" s="265"/>
      <c r="X106" s="265"/>
      <c r="Y106" s="265"/>
      <c r="Z106" s="265"/>
      <c r="AA106" s="265"/>
      <c r="AB106" s="265"/>
      <c r="AC106" s="265"/>
      <c r="AD106" s="265"/>
      <c r="AE106" s="265"/>
      <c r="AF106" s="261">
        <v>619</v>
      </c>
      <c r="AG106" s="261"/>
      <c r="AH106" s="261"/>
      <c r="AI106" s="261"/>
      <c r="AJ106" s="261"/>
      <c r="AK106" s="265">
        <v>2.6820338395545798E-3</v>
      </c>
      <c r="AL106" s="265"/>
      <c r="AM106" s="265"/>
      <c r="AN106" s="265"/>
      <c r="AO106" s="265"/>
    </row>
    <row r="107" spans="2:44" s="230" customFormat="1" ht="10.199999999999999" x14ac:dyDescent="0.15">
      <c r="B107" s="256" t="s">
        <v>1647</v>
      </c>
      <c r="C107" s="256"/>
      <c r="D107" s="256"/>
      <c r="E107" s="256"/>
      <c r="F107" s="256"/>
      <c r="G107" s="256"/>
      <c r="H107" s="256"/>
      <c r="I107" s="256"/>
      <c r="J107" s="256"/>
      <c r="K107" s="276">
        <v>37656843.159999996</v>
      </c>
      <c r="L107" s="276"/>
      <c r="M107" s="276"/>
      <c r="N107" s="276"/>
      <c r="O107" s="276"/>
      <c r="P107" s="276"/>
      <c r="Q107" s="276"/>
      <c r="R107" s="276"/>
      <c r="S107" s="276"/>
      <c r="T107" s="276"/>
      <c r="U107" s="276"/>
      <c r="V107" s="265">
        <v>2.4646391300205701E-3</v>
      </c>
      <c r="W107" s="265"/>
      <c r="X107" s="265"/>
      <c r="Y107" s="265"/>
      <c r="Z107" s="265"/>
      <c r="AA107" s="265"/>
      <c r="AB107" s="265"/>
      <c r="AC107" s="265"/>
      <c r="AD107" s="265"/>
      <c r="AE107" s="265"/>
      <c r="AF107" s="261">
        <v>1008</v>
      </c>
      <c r="AG107" s="261"/>
      <c r="AH107" s="261"/>
      <c r="AI107" s="261"/>
      <c r="AJ107" s="261"/>
      <c r="AK107" s="265">
        <v>4.3675122944604504E-3</v>
      </c>
      <c r="AL107" s="265"/>
      <c r="AM107" s="265"/>
      <c r="AN107" s="265"/>
      <c r="AO107" s="265"/>
    </row>
    <row r="108" spans="2:44" s="230" customFormat="1" ht="10.199999999999999" x14ac:dyDescent="0.15">
      <c r="B108" s="256" t="s">
        <v>1648</v>
      </c>
      <c r="C108" s="256"/>
      <c r="D108" s="256"/>
      <c r="E108" s="256"/>
      <c r="F108" s="256"/>
      <c r="G108" s="256"/>
      <c r="H108" s="256"/>
      <c r="I108" s="256"/>
      <c r="J108" s="256"/>
      <c r="K108" s="276">
        <v>50938354.200000003</v>
      </c>
      <c r="L108" s="276"/>
      <c r="M108" s="276"/>
      <c r="N108" s="276"/>
      <c r="O108" s="276"/>
      <c r="P108" s="276"/>
      <c r="Q108" s="276"/>
      <c r="R108" s="276"/>
      <c r="S108" s="276"/>
      <c r="T108" s="276"/>
      <c r="U108" s="276"/>
      <c r="V108" s="265">
        <v>3.33391358502202E-3</v>
      </c>
      <c r="W108" s="265"/>
      <c r="X108" s="265"/>
      <c r="Y108" s="265"/>
      <c r="Z108" s="265"/>
      <c r="AA108" s="265"/>
      <c r="AB108" s="265"/>
      <c r="AC108" s="265"/>
      <c r="AD108" s="265"/>
      <c r="AE108" s="265"/>
      <c r="AF108" s="261">
        <v>1836</v>
      </c>
      <c r="AG108" s="261"/>
      <c r="AH108" s="261"/>
      <c r="AI108" s="261"/>
      <c r="AJ108" s="261"/>
      <c r="AK108" s="265">
        <v>7.9551116791958202E-3</v>
      </c>
      <c r="AL108" s="265"/>
      <c r="AM108" s="265"/>
      <c r="AN108" s="265"/>
      <c r="AO108" s="265"/>
    </row>
    <row r="109" spans="2:44" s="230" customFormat="1" ht="10.199999999999999" x14ac:dyDescent="0.15">
      <c r="B109" s="256" t="s">
        <v>1649</v>
      </c>
      <c r="C109" s="256"/>
      <c r="D109" s="256"/>
      <c r="E109" s="256"/>
      <c r="F109" s="256"/>
      <c r="G109" s="256"/>
      <c r="H109" s="256"/>
      <c r="I109" s="256"/>
      <c r="J109" s="256"/>
      <c r="K109" s="276">
        <v>64257173.060000002</v>
      </c>
      <c r="L109" s="276"/>
      <c r="M109" s="276"/>
      <c r="N109" s="276"/>
      <c r="O109" s="276"/>
      <c r="P109" s="276"/>
      <c r="Q109" s="276"/>
      <c r="R109" s="276"/>
      <c r="S109" s="276"/>
      <c r="T109" s="276"/>
      <c r="U109" s="276"/>
      <c r="V109" s="265">
        <v>4.20562983559931E-3</v>
      </c>
      <c r="W109" s="265"/>
      <c r="X109" s="265"/>
      <c r="Y109" s="265"/>
      <c r="Z109" s="265"/>
      <c r="AA109" s="265"/>
      <c r="AB109" s="265"/>
      <c r="AC109" s="265"/>
      <c r="AD109" s="265"/>
      <c r="AE109" s="265"/>
      <c r="AF109" s="261">
        <v>2669</v>
      </c>
      <c r="AG109" s="261"/>
      <c r="AH109" s="261"/>
      <c r="AI109" s="261"/>
      <c r="AJ109" s="261"/>
      <c r="AK109" s="265">
        <v>1.15643753114236E-2</v>
      </c>
      <c r="AL109" s="265"/>
      <c r="AM109" s="265"/>
      <c r="AN109" s="265"/>
      <c r="AO109" s="265"/>
    </row>
    <row r="110" spans="2:44" s="230" customFormat="1" ht="10.199999999999999" x14ac:dyDescent="0.15">
      <c r="B110" s="256" t="s">
        <v>1650</v>
      </c>
      <c r="C110" s="256"/>
      <c r="D110" s="256"/>
      <c r="E110" s="256"/>
      <c r="F110" s="256"/>
      <c r="G110" s="256"/>
      <c r="H110" s="256"/>
      <c r="I110" s="256"/>
      <c r="J110" s="256"/>
      <c r="K110" s="276">
        <v>955718313.88999605</v>
      </c>
      <c r="L110" s="276"/>
      <c r="M110" s="276"/>
      <c r="N110" s="276"/>
      <c r="O110" s="276"/>
      <c r="P110" s="276"/>
      <c r="Q110" s="276"/>
      <c r="R110" s="276"/>
      <c r="S110" s="276"/>
      <c r="T110" s="276"/>
      <c r="U110" s="276"/>
      <c r="V110" s="265">
        <v>6.2551731797651999E-2</v>
      </c>
      <c r="W110" s="265"/>
      <c r="X110" s="265"/>
      <c r="Y110" s="265"/>
      <c r="Z110" s="265"/>
      <c r="AA110" s="265"/>
      <c r="AB110" s="265"/>
      <c r="AC110" s="265"/>
      <c r="AD110" s="265"/>
      <c r="AE110" s="265"/>
      <c r="AF110" s="261">
        <v>32319</v>
      </c>
      <c r="AG110" s="261"/>
      <c r="AH110" s="261"/>
      <c r="AI110" s="261"/>
      <c r="AJ110" s="261"/>
      <c r="AK110" s="265">
        <v>0.140033362941138</v>
      </c>
      <c r="AL110" s="265"/>
      <c r="AM110" s="265"/>
      <c r="AN110" s="265"/>
      <c r="AO110" s="265"/>
    </row>
    <row r="111" spans="2:44" s="230" customFormat="1" ht="10.199999999999999" x14ac:dyDescent="0.15">
      <c r="B111" s="256" t="s">
        <v>1651</v>
      </c>
      <c r="C111" s="256"/>
      <c r="D111" s="256"/>
      <c r="E111" s="256"/>
      <c r="F111" s="256"/>
      <c r="G111" s="256"/>
      <c r="H111" s="256"/>
      <c r="I111" s="256"/>
      <c r="J111" s="256"/>
      <c r="K111" s="276">
        <v>97797683.130000204</v>
      </c>
      <c r="L111" s="276"/>
      <c r="M111" s="276"/>
      <c r="N111" s="276"/>
      <c r="O111" s="276"/>
      <c r="P111" s="276"/>
      <c r="Q111" s="276"/>
      <c r="R111" s="276"/>
      <c r="S111" s="276"/>
      <c r="T111" s="276"/>
      <c r="U111" s="276"/>
      <c r="V111" s="265">
        <v>6.4008551020438504E-3</v>
      </c>
      <c r="W111" s="265"/>
      <c r="X111" s="265"/>
      <c r="Y111" s="265"/>
      <c r="Z111" s="265"/>
      <c r="AA111" s="265"/>
      <c r="AB111" s="265"/>
      <c r="AC111" s="265"/>
      <c r="AD111" s="265"/>
      <c r="AE111" s="265"/>
      <c r="AF111" s="261">
        <v>4514</v>
      </c>
      <c r="AG111" s="261"/>
      <c r="AH111" s="261"/>
      <c r="AI111" s="261"/>
      <c r="AJ111" s="261"/>
      <c r="AK111" s="265">
        <v>1.9558482636105601E-2</v>
      </c>
      <c r="AL111" s="265"/>
      <c r="AM111" s="265"/>
      <c r="AN111" s="265"/>
      <c r="AO111" s="265"/>
    </row>
    <row r="112" spans="2:44" s="230" customFormat="1" ht="10.199999999999999" x14ac:dyDescent="0.15">
      <c r="B112" s="256" t="s">
        <v>1652</v>
      </c>
      <c r="C112" s="256"/>
      <c r="D112" s="256"/>
      <c r="E112" s="256"/>
      <c r="F112" s="256"/>
      <c r="G112" s="256"/>
      <c r="H112" s="256"/>
      <c r="I112" s="256"/>
      <c r="J112" s="256"/>
      <c r="K112" s="276">
        <v>188599468.84999999</v>
      </c>
      <c r="L112" s="276"/>
      <c r="M112" s="276"/>
      <c r="N112" s="276"/>
      <c r="O112" s="276"/>
      <c r="P112" s="276"/>
      <c r="Q112" s="276"/>
      <c r="R112" s="276"/>
      <c r="S112" s="276"/>
      <c r="T112" s="276"/>
      <c r="U112" s="276"/>
      <c r="V112" s="265">
        <v>1.23438289517205E-2</v>
      </c>
      <c r="W112" s="265"/>
      <c r="X112" s="265"/>
      <c r="Y112" s="265"/>
      <c r="Z112" s="265"/>
      <c r="AA112" s="265"/>
      <c r="AB112" s="265"/>
      <c r="AC112" s="265"/>
      <c r="AD112" s="265"/>
      <c r="AE112" s="265"/>
      <c r="AF112" s="261">
        <v>4762</v>
      </c>
      <c r="AG112" s="261"/>
      <c r="AH112" s="261"/>
      <c r="AI112" s="261"/>
      <c r="AJ112" s="261"/>
      <c r="AK112" s="265">
        <v>2.0633029311726898E-2</v>
      </c>
      <c r="AL112" s="265"/>
      <c r="AM112" s="265"/>
      <c r="AN112" s="265"/>
      <c r="AO112" s="265"/>
    </row>
    <row r="113" spans="2:41" s="230" customFormat="1" ht="10.199999999999999" x14ac:dyDescent="0.15">
      <c r="B113" s="256" t="s">
        <v>1653</v>
      </c>
      <c r="C113" s="256"/>
      <c r="D113" s="256"/>
      <c r="E113" s="256"/>
      <c r="F113" s="256"/>
      <c r="G113" s="256"/>
      <c r="H113" s="256"/>
      <c r="I113" s="256"/>
      <c r="J113" s="256"/>
      <c r="K113" s="276">
        <v>589547348.63</v>
      </c>
      <c r="L113" s="276"/>
      <c r="M113" s="276"/>
      <c r="N113" s="276"/>
      <c r="O113" s="276"/>
      <c r="P113" s="276"/>
      <c r="Q113" s="276"/>
      <c r="R113" s="276"/>
      <c r="S113" s="276"/>
      <c r="T113" s="276"/>
      <c r="U113" s="276"/>
      <c r="V113" s="265">
        <v>3.8585854322935098E-2</v>
      </c>
      <c r="W113" s="265"/>
      <c r="X113" s="265"/>
      <c r="Y113" s="265"/>
      <c r="Z113" s="265"/>
      <c r="AA113" s="265"/>
      <c r="AB113" s="265"/>
      <c r="AC113" s="265"/>
      <c r="AD113" s="265"/>
      <c r="AE113" s="265"/>
      <c r="AF113" s="261">
        <v>13627</v>
      </c>
      <c r="AG113" s="261"/>
      <c r="AH113" s="261"/>
      <c r="AI113" s="261"/>
      <c r="AJ113" s="261"/>
      <c r="AK113" s="265">
        <v>5.9043740115687103E-2</v>
      </c>
      <c r="AL113" s="265"/>
      <c r="AM113" s="265"/>
      <c r="AN113" s="265"/>
      <c r="AO113" s="265"/>
    </row>
    <row r="114" spans="2:41" s="230" customFormat="1" ht="10.199999999999999" x14ac:dyDescent="0.15">
      <c r="B114" s="256" t="s">
        <v>1654</v>
      </c>
      <c r="C114" s="256"/>
      <c r="D114" s="256"/>
      <c r="E114" s="256"/>
      <c r="F114" s="256"/>
      <c r="G114" s="256"/>
      <c r="H114" s="256"/>
      <c r="I114" s="256"/>
      <c r="J114" s="256"/>
      <c r="K114" s="276">
        <v>117694547.09999999</v>
      </c>
      <c r="L114" s="276"/>
      <c r="M114" s="276"/>
      <c r="N114" s="276"/>
      <c r="O114" s="276"/>
      <c r="P114" s="276"/>
      <c r="Q114" s="276"/>
      <c r="R114" s="276"/>
      <c r="S114" s="276"/>
      <c r="T114" s="276"/>
      <c r="U114" s="276"/>
      <c r="V114" s="265">
        <v>7.7031041858770001E-3</v>
      </c>
      <c r="W114" s="265"/>
      <c r="X114" s="265"/>
      <c r="Y114" s="265"/>
      <c r="Z114" s="265"/>
      <c r="AA114" s="265"/>
      <c r="AB114" s="265"/>
      <c r="AC114" s="265"/>
      <c r="AD114" s="265"/>
      <c r="AE114" s="265"/>
      <c r="AF114" s="261">
        <v>2617</v>
      </c>
      <c r="AG114" s="261"/>
      <c r="AH114" s="261"/>
      <c r="AI114" s="261"/>
      <c r="AJ114" s="261"/>
      <c r="AK114" s="265">
        <v>1.1339067137503E-2</v>
      </c>
      <c r="AL114" s="265"/>
      <c r="AM114" s="265"/>
      <c r="AN114" s="265"/>
      <c r="AO114" s="265"/>
    </row>
    <row r="115" spans="2:41" s="230" customFormat="1" ht="10.199999999999999" x14ac:dyDescent="0.15">
      <c r="B115" s="256" t="s">
        <v>1655</v>
      </c>
      <c r="C115" s="256"/>
      <c r="D115" s="256"/>
      <c r="E115" s="256"/>
      <c r="F115" s="256"/>
      <c r="G115" s="256"/>
      <c r="H115" s="256"/>
      <c r="I115" s="256"/>
      <c r="J115" s="256"/>
      <c r="K115" s="276">
        <v>1649497138.73999</v>
      </c>
      <c r="L115" s="276"/>
      <c r="M115" s="276"/>
      <c r="N115" s="276"/>
      <c r="O115" s="276"/>
      <c r="P115" s="276"/>
      <c r="Q115" s="276"/>
      <c r="R115" s="276"/>
      <c r="S115" s="276"/>
      <c r="T115" s="276"/>
      <c r="U115" s="276"/>
      <c r="V115" s="265">
        <v>0.107959532765984</v>
      </c>
      <c r="W115" s="265"/>
      <c r="X115" s="265"/>
      <c r="Y115" s="265"/>
      <c r="Z115" s="265"/>
      <c r="AA115" s="265"/>
      <c r="AB115" s="265"/>
      <c r="AC115" s="265"/>
      <c r="AD115" s="265"/>
      <c r="AE115" s="265"/>
      <c r="AF115" s="261">
        <v>31269</v>
      </c>
      <c r="AG115" s="261"/>
      <c r="AH115" s="261"/>
      <c r="AI115" s="261"/>
      <c r="AJ115" s="261"/>
      <c r="AK115" s="265">
        <v>0.135483870967742</v>
      </c>
      <c r="AL115" s="265"/>
      <c r="AM115" s="265"/>
      <c r="AN115" s="265"/>
      <c r="AO115" s="265"/>
    </row>
    <row r="116" spans="2:41" s="230" customFormat="1" ht="10.199999999999999" x14ac:dyDescent="0.15">
      <c r="B116" s="256" t="s">
        <v>1656</v>
      </c>
      <c r="C116" s="256"/>
      <c r="D116" s="256"/>
      <c r="E116" s="256"/>
      <c r="F116" s="256"/>
      <c r="G116" s="256"/>
      <c r="H116" s="256"/>
      <c r="I116" s="256"/>
      <c r="J116" s="256"/>
      <c r="K116" s="276">
        <v>169362372.71000001</v>
      </c>
      <c r="L116" s="276"/>
      <c r="M116" s="276"/>
      <c r="N116" s="276"/>
      <c r="O116" s="276"/>
      <c r="P116" s="276"/>
      <c r="Q116" s="276"/>
      <c r="R116" s="276"/>
      <c r="S116" s="276"/>
      <c r="T116" s="276"/>
      <c r="U116" s="276"/>
      <c r="V116" s="265">
        <v>1.10847616503761E-2</v>
      </c>
      <c r="W116" s="265"/>
      <c r="X116" s="265"/>
      <c r="Y116" s="265"/>
      <c r="Z116" s="265"/>
      <c r="AA116" s="265"/>
      <c r="AB116" s="265"/>
      <c r="AC116" s="265"/>
      <c r="AD116" s="265"/>
      <c r="AE116" s="265"/>
      <c r="AF116" s="261">
        <v>3144</v>
      </c>
      <c r="AG116" s="261"/>
      <c r="AH116" s="261"/>
      <c r="AI116" s="261"/>
      <c r="AJ116" s="261"/>
      <c r="AK116" s="265">
        <v>1.36224788231981E-2</v>
      </c>
      <c r="AL116" s="265"/>
      <c r="AM116" s="265"/>
      <c r="AN116" s="265"/>
      <c r="AO116" s="265"/>
    </row>
    <row r="117" spans="2:41" s="230" customFormat="1" ht="10.199999999999999" x14ac:dyDescent="0.15">
      <c r="B117" s="256" t="s">
        <v>1657</v>
      </c>
      <c r="C117" s="256"/>
      <c r="D117" s="256"/>
      <c r="E117" s="256"/>
      <c r="F117" s="256"/>
      <c r="G117" s="256"/>
      <c r="H117" s="256"/>
      <c r="I117" s="256"/>
      <c r="J117" s="256"/>
      <c r="K117" s="276">
        <v>234277909.80000001</v>
      </c>
      <c r="L117" s="276"/>
      <c r="M117" s="276"/>
      <c r="N117" s="276"/>
      <c r="O117" s="276"/>
      <c r="P117" s="276"/>
      <c r="Q117" s="276"/>
      <c r="R117" s="276"/>
      <c r="S117" s="276"/>
      <c r="T117" s="276"/>
      <c r="U117" s="276"/>
      <c r="V117" s="265">
        <v>1.5333481389800899E-2</v>
      </c>
      <c r="W117" s="265"/>
      <c r="X117" s="265"/>
      <c r="Y117" s="265"/>
      <c r="Z117" s="265"/>
      <c r="AA117" s="265"/>
      <c r="AB117" s="265"/>
      <c r="AC117" s="265"/>
      <c r="AD117" s="265"/>
      <c r="AE117" s="265"/>
      <c r="AF117" s="261">
        <v>3696</v>
      </c>
      <c r="AG117" s="261"/>
      <c r="AH117" s="261"/>
      <c r="AI117" s="261"/>
      <c r="AJ117" s="261"/>
      <c r="AK117" s="265">
        <v>1.6014211746354999E-2</v>
      </c>
      <c r="AL117" s="265"/>
      <c r="AM117" s="265"/>
      <c r="AN117" s="265"/>
      <c r="AO117" s="265"/>
    </row>
    <row r="118" spans="2:41" s="230" customFormat="1" ht="10.199999999999999" x14ac:dyDescent="0.15">
      <c r="B118" s="256" t="s">
        <v>1658</v>
      </c>
      <c r="C118" s="256"/>
      <c r="D118" s="256"/>
      <c r="E118" s="256"/>
      <c r="F118" s="256"/>
      <c r="G118" s="256"/>
      <c r="H118" s="256"/>
      <c r="I118" s="256"/>
      <c r="J118" s="256"/>
      <c r="K118" s="276">
        <v>855004813.61999905</v>
      </c>
      <c r="L118" s="276"/>
      <c r="M118" s="276"/>
      <c r="N118" s="276"/>
      <c r="O118" s="276"/>
      <c r="P118" s="276"/>
      <c r="Q118" s="276"/>
      <c r="R118" s="276"/>
      <c r="S118" s="276"/>
      <c r="T118" s="276"/>
      <c r="U118" s="276"/>
      <c r="V118" s="265">
        <v>5.5960036560956203E-2</v>
      </c>
      <c r="W118" s="265"/>
      <c r="X118" s="265"/>
      <c r="Y118" s="265"/>
      <c r="Z118" s="265"/>
      <c r="AA118" s="265"/>
      <c r="AB118" s="265"/>
      <c r="AC118" s="265"/>
      <c r="AD118" s="265"/>
      <c r="AE118" s="265"/>
      <c r="AF118" s="261">
        <v>12989</v>
      </c>
      <c r="AG118" s="261"/>
      <c r="AH118" s="261"/>
      <c r="AI118" s="261"/>
      <c r="AJ118" s="261"/>
      <c r="AK118" s="265">
        <v>5.6279382135661499E-2</v>
      </c>
      <c r="AL118" s="265"/>
      <c r="AM118" s="265"/>
      <c r="AN118" s="265"/>
      <c r="AO118" s="265"/>
    </row>
    <row r="119" spans="2:41" s="230" customFormat="1" ht="10.199999999999999" x14ac:dyDescent="0.15">
      <c r="B119" s="256" t="s">
        <v>1659</v>
      </c>
      <c r="C119" s="256"/>
      <c r="D119" s="256"/>
      <c r="E119" s="256"/>
      <c r="F119" s="256"/>
      <c r="G119" s="256"/>
      <c r="H119" s="256"/>
      <c r="I119" s="256"/>
      <c r="J119" s="256"/>
      <c r="K119" s="276">
        <v>173927739.28999999</v>
      </c>
      <c r="L119" s="276"/>
      <c r="M119" s="276"/>
      <c r="N119" s="276"/>
      <c r="O119" s="276"/>
      <c r="P119" s="276"/>
      <c r="Q119" s="276"/>
      <c r="R119" s="276"/>
      <c r="S119" s="276"/>
      <c r="T119" s="276"/>
      <c r="U119" s="276"/>
      <c r="V119" s="265">
        <v>1.13835647409099E-2</v>
      </c>
      <c r="W119" s="265"/>
      <c r="X119" s="265"/>
      <c r="Y119" s="265"/>
      <c r="Z119" s="265"/>
      <c r="AA119" s="265"/>
      <c r="AB119" s="265"/>
      <c r="AC119" s="265"/>
      <c r="AD119" s="265"/>
      <c r="AE119" s="265"/>
      <c r="AF119" s="261">
        <v>3027</v>
      </c>
      <c r="AG119" s="261"/>
      <c r="AH119" s="261"/>
      <c r="AI119" s="261"/>
      <c r="AJ119" s="261"/>
      <c r="AK119" s="265">
        <v>1.3115535431876799E-2</v>
      </c>
      <c r="AL119" s="265"/>
      <c r="AM119" s="265"/>
      <c r="AN119" s="265"/>
      <c r="AO119" s="265"/>
    </row>
    <row r="120" spans="2:41" s="230" customFormat="1" ht="10.199999999999999" x14ac:dyDescent="0.15">
      <c r="B120" s="256" t="s">
        <v>1660</v>
      </c>
      <c r="C120" s="256"/>
      <c r="D120" s="256"/>
      <c r="E120" s="256"/>
      <c r="F120" s="256"/>
      <c r="G120" s="256"/>
      <c r="H120" s="256"/>
      <c r="I120" s="256"/>
      <c r="J120" s="256"/>
      <c r="K120" s="276">
        <v>3825654746.7399902</v>
      </c>
      <c r="L120" s="276"/>
      <c r="M120" s="276"/>
      <c r="N120" s="276"/>
      <c r="O120" s="276"/>
      <c r="P120" s="276"/>
      <c r="Q120" s="276"/>
      <c r="R120" s="276"/>
      <c r="S120" s="276"/>
      <c r="T120" s="276"/>
      <c r="U120" s="276"/>
      <c r="V120" s="265">
        <v>0.25038897569565399</v>
      </c>
      <c r="W120" s="265"/>
      <c r="X120" s="265"/>
      <c r="Y120" s="265"/>
      <c r="Z120" s="265"/>
      <c r="AA120" s="265"/>
      <c r="AB120" s="265"/>
      <c r="AC120" s="265"/>
      <c r="AD120" s="265"/>
      <c r="AE120" s="265"/>
      <c r="AF120" s="261">
        <v>49510</v>
      </c>
      <c r="AG120" s="261"/>
      <c r="AH120" s="261"/>
      <c r="AI120" s="261"/>
      <c r="AJ120" s="261"/>
      <c r="AK120" s="265">
        <v>0.214519378669382</v>
      </c>
      <c r="AL120" s="265"/>
      <c r="AM120" s="265"/>
      <c r="AN120" s="265"/>
      <c r="AO120" s="265"/>
    </row>
    <row r="121" spans="2:41" s="230" customFormat="1" ht="10.199999999999999" x14ac:dyDescent="0.15">
      <c r="B121" s="256" t="s">
        <v>1661</v>
      </c>
      <c r="C121" s="256"/>
      <c r="D121" s="256"/>
      <c r="E121" s="256"/>
      <c r="F121" s="256"/>
      <c r="G121" s="256"/>
      <c r="H121" s="256"/>
      <c r="I121" s="256"/>
      <c r="J121" s="256"/>
      <c r="K121" s="276">
        <v>287300997.92000002</v>
      </c>
      <c r="L121" s="276"/>
      <c r="M121" s="276"/>
      <c r="N121" s="276"/>
      <c r="O121" s="276"/>
      <c r="P121" s="276"/>
      <c r="Q121" s="276"/>
      <c r="R121" s="276"/>
      <c r="S121" s="276"/>
      <c r="T121" s="276"/>
      <c r="U121" s="276"/>
      <c r="V121" s="265">
        <v>1.8803840740419402E-2</v>
      </c>
      <c r="W121" s="265"/>
      <c r="X121" s="265"/>
      <c r="Y121" s="265"/>
      <c r="Z121" s="265"/>
      <c r="AA121" s="265"/>
      <c r="AB121" s="265"/>
      <c r="AC121" s="265"/>
      <c r="AD121" s="265"/>
      <c r="AE121" s="265"/>
      <c r="AF121" s="261">
        <v>4189</v>
      </c>
      <c r="AG121" s="261"/>
      <c r="AH121" s="261"/>
      <c r="AI121" s="261"/>
      <c r="AJ121" s="261"/>
      <c r="AK121" s="265">
        <v>1.8150306549102001E-2</v>
      </c>
      <c r="AL121" s="265"/>
      <c r="AM121" s="265"/>
      <c r="AN121" s="265"/>
      <c r="AO121" s="265"/>
    </row>
    <row r="122" spans="2:41" s="230" customFormat="1" ht="10.199999999999999" x14ac:dyDescent="0.15">
      <c r="B122" s="256" t="s">
        <v>1662</v>
      </c>
      <c r="C122" s="256"/>
      <c r="D122" s="256"/>
      <c r="E122" s="256"/>
      <c r="F122" s="256"/>
      <c r="G122" s="256"/>
      <c r="H122" s="256"/>
      <c r="I122" s="256"/>
      <c r="J122" s="256"/>
      <c r="K122" s="276">
        <v>170015806.66999999</v>
      </c>
      <c r="L122" s="276"/>
      <c r="M122" s="276"/>
      <c r="N122" s="276"/>
      <c r="O122" s="276"/>
      <c r="P122" s="276"/>
      <c r="Q122" s="276"/>
      <c r="R122" s="276"/>
      <c r="S122" s="276"/>
      <c r="T122" s="276"/>
      <c r="U122" s="276"/>
      <c r="V122" s="265">
        <v>1.1127528881284401E-2</v>
      </c>
      <c r="W122" s="265"/>
      <c r="X122" s="265"/>
      <c r="Y122" s="265"/>
      <c r="Z122" s="265"/>
      <c r="AA122" s="265"/>
      <c r="AB122" s="265"/>
      <c r="AC122" s="265"/>
      <c r="AD122" s="265"/>
      <c r="AE122" s="265"/>
      <c r="AF122" s="261">
        <v>2620</v>
      </c>
      <c r="AG122" s="261"/>
      <c r="AH122" s="261"/>
      <c r="AI122" s="261"/>
      <c r="AJ122" s="261"/>
      <c r="AK122" s="265">
        <v>1.13520656859984E-2</v>
      </c>
      <c r="AL122" s="265"/>
      <c r="AM122" s="265"/>
      <c r="AN122" s="265"/>
      <c r="AO122" s="265"/>
    </row>
    <row r="123" spans="2:41" s="230" customFormat="1" ht="10.199999999999999" x14ac:dyDescent="0.15">
      <c r="B123" s="256" t="s">
        <v>1663</v>
      </c>
      <c r="C123" s="256"/>
      <c r="D123" s="256"/>
      <c r="E123" s="256"/>
      <c r="F123" s="256"/>
      <c r="G123" s="256"/>
      <c r="H123" s="256"/>
      <c r="I123" s="256"/>
      <c r="J123" s="256"/>
      <c r="K123" s="276">
        <v>190402239.300001</v>
      </c>
      <c r="L123" s="276"/>
      <c r="M123" s="276"/>
      <c r="N123" s="276"/>
      <c r="O123" s="276"/>
      <c r="P123" s="276"/>
      <c r="Q123" s="276"/>
      <c r="R123" s="276"/>
      <c r="S123" s="276"/>
      <c r="T123" s="276"/>
      <c r="U123" s="276"/>
      <c r="V123" s="265">
        <v>1.2461820217601101E-2</v>
      </c>
      <c r="W123" s="265"/>
      <c r="X123" s="265"/>
      <c r="Y123" s="265"/>
      <c r="Z123" s="265"/>
      <c r="AA123" s="265"/>
      <c r="AB123" s="265"/>
      <c r="AC123" s="265"/>
      <c r="AD123" s="265"/>
      <c r="AE123" s="265"/>
      <c r="AF123" s="261">
        <v>2607</v>
      </c>
      <c r="AG123" s="261"/>
      <c r="AH123" s="261"/>
      <c r="AI123" s="261"/>
      <c r="AJ123" s="261"/>
      <c r="AK123" s="265">
        <v>1.12957386425183E-2</v>
      </c>
      <c r="AL123" s="265"/>
      <c r="AM123" s="265"/>
      <c r="AN123" s="265"/>
      <c r="AO123" s="265"/>
    </row>
    <row r="124" spans="2:41" s="230" customFormat="1" ht="10.199999999999999" x14ac:dyDescent="0.15">
      <c r="B124" s="256" t="s">
        <v>1664</v>
      </c>
      <c r="C124" s="256"/>
      <c r="D124" s="256"/>
      <c r="E124" s="256"/>
      <c r="F124" s="256"/>
      <c r="G124" s="256"/>
      <c r="H124" s="256"/>
      <c r="I124" s="256"/>
      <c r="J124" s="256"/>
      <c r="K124" s="276">
        <v>118094869.42</v>
      </c>
      <c r="L124" s="276"/>
      <c r="M124" s="276"/>
      <c r="N124" s="276"/>
      <c r="O124" s="276"/>
      <c r="P124" s="276"/>
      <c r="Q124" s="276"/>
      <c r="R124" s="276"/>
      <c r="S124" s="276"/>
      <c r="T124" s="276"/>
      <c r="U124" s="276"/>
      <c r="V124" s="265">
        <v>7.72930526838144E-3</v>
      </c>
      <c r="W124" s="265"/>
      <c r="X124" s="265"/>
      <c r="Y124" s="265"/>
      <c r="Z124" s="265"/>
      <c r="AA124" s="265"/>
      <c r="AB124" s="265"/>
      <c r="AC124" s="265"/>
      <c r="AD124" s="265"/>
      <c r="AE124" s="265"/>
      <c r="AF124" s="261">
        <v>1691</v>
      </c>
      <c r="AG124" s="261"/>
      <c r="AH124" s="261"/>
      <c r="AI124" s="261"/>
      <c r="AJ124" s="261"/>
      <c r="AK124" s="265">
        <v>7.3268485019172902E-3</v>
      </c>
      <c r="AL124" s="265"/>
      <c r="AM124" s="265"/>
      <c r="AN124" s="265"/>
      <c r="AO124" s="265"/>
    </row>
    <row r="125" spans="2:41" s="230" customFormat="1" ht="10.199999999999999" x14ac:dyDescent="0.15">
      <c r="B125" s="256" t="s">
        <v>1665</v>
      </c>
      <c r="C125" s="256"/>
      <c r="D125" s="256"/>
      <c r="E125" s="256"/>
      <c r="F125" s="256"/>
      <c r="G125" s="256"/>
      <c r="H125" s="256"/>
      <c r="I125" s="256"/>
      <c r="J125" s="256"/>
      <c r="K125" s="276">
        <v>4256228175.9300199</v>
      </c>
      <c r="L125" s="276"/>
      <c r="M125" s="276"/>
      <c r="N125" s="276"/>
      <c r="O125" s="276"/>
      <c r="P125" s="276"/>
      <c r="Q125" s="276"/>
      <c r="R125" s="276"/>
      <c r="S125" s="276"/>
      <c r="T125" s="276"/>
      <c r="U125" s="276"/>
      <c r="V125" s="265">
        <v>0.27856999228857299</v>
      </c>
      <c r="W125" s="265"/>
      <c r="X125" s="265"/>
      <c r="Y125" s="265"/>
      <c r="Z125" s="265"/>
      <c r="AA125" s="265"/>
      <c r="AB125" s="265"/>
      <c r="AC125" s="265"/>
      <c r="AD125" s="265"/>
      <c r="AE125" s="265"/>
      <c r="AF125" s="261">
        <v>39662</v>
      </c>
      <c r="AG125" s="261"/>
      <c r="AH125" s="261"/>
      <c r="AI125" s="261"/>
      <c r="AJ125" s="261"/>
      <c r="AK125" s="265">
        <v>0.171849476808423</v>
      </c>
      <c r="AL125" s="265"/>
      <c r="AM125" s="265"/>
      <c r="AN125" s="265"/>
      <c r="AO125" s="265"/>
    </row>
    <row r="126" spans="2:41" s="230" customFormat="1" ht="10.199999999999999" x14ac:dyDescent="0.15">
      <c r="B126" s="256" t="s">
        <v>1668</v>
      </c>
      <c r="C126" s="256"/>
      <c r="D126" s="256"/>
      <c r="E126" s="256"/>
      <c r="F126" s="256"/>
      <c r="G126" s="256"/>
      <c r="H126" s="256"/>
      <c r="I126" s="256"/>
      <c r="J126" s="256"/>
      <c r="K126" s="276">
        <v>436132393.24000001</v>
      </c>
      <c r="L126" s="276"/>
      <c r="M126" s="276"/>
      <c r="N126" s="276"/>
      <c r="O126" s="276"/>
      <c r="P126" s="276"/>
      <c r="Q126" s="276"/>
      <c r="R126" s="276"/>
      <c r="S126" s="276"/>
      <c r="T126" s="276"/>
      <c r="U126" s="276"/>
      <c r="V126" s="265">
        <v>2.8544850604753199E-2</v>
      </c>
      <c r="W126" s="265"/>
      <c r="X126" s="265"/>
      <c r="Y126" s="265"/>
      <c r="Z126" s="265"/>
      <c r="AA126" s="265"/>
      <c r="AB126" s="265"/>
      <c r="AC126" s="265"/>
      <c r="AD126" s="265"/>
      <c r="AE126" s="265"/>
      <c r="AF126" s="261">
        <v>4652</v>
      </c>
      <c r="AG126" s="261"/>
      <c r="AH126" s="261"/>
      <c r="AI126" s="261"/>
      <c r="AJ126" s="261"/>
      <c r="AK126" s="265">
        <v>2.01564158668949E-2</v>
      </c>
      <c r="AL126" s="265"/>
      <c r="AM126" s="265"/>
      <c r="AN126" s="265"/>
      <c r="AO126" s="265"/>
    </row>
    <row r="127" spans="2:41" s="230" customFormat="1" ht="10.199999999999999" x14ac:dyDescent="0.15">
      <c r="B127" s="256" t="s">
        <v>1669</v>
      </c>
      <c r="C127" s="256"/>
      <c r="D127" s="256"/>
      <c r="E127" s="256"/>
      <c r="F127" s="256"/>
      <c r="G127" s="256"/>
      <c r="H127" s="256"/>
      <c r="I127" s="256"/>
      <c r="J127" s="256"/>
      <c r="K127" s="276">
        <v>35318224</v>
      </c>
      <c r="L127" s="276"/>
      <c r="M127" s="276"/>
      <c r="N127" s="276"/>
      <c r="O127" s="276"/>
      <c r="P127" s="276"/>
      <c r="Q127" s="276"/>
      <c r="R127" s="276"/>
      <c r="S127" s="276"/>
      <c r="T127" s="276"/>
      <c r="U127" s="276"/>
      <c r="V127" s="265">
        <v>2.31157658392604E-3</v>
      </c>
      <c r="W127" s="265"/>
      <c r="X127" s="265"/>
      <c r="Y127" s="265"/>
      <c r="Z127" s="265"/>
      <c r="AA127" s="265"/>
      <c r="AB127" s="265"/>
      <c r="AC127" s="265"/>
      <c r="AD127" s="265"/>
      <c r="AE127" s="265"/>
      <c r="AF127" s="261">
        <v>377</v>
      </c>
      <c r="AG127" s="261"/>
      <c r="AH127" s="261"/>
      <c r="AI127" s="261"/>
      <c r="AJ127" s="261"/>
      <c r="AK127" s="265">
        <v>1.6334842609241999E-3</v>
      </c>
      <c r="AL127" s="265"/>
      <c r="AM127" s="265"/>
      <c r="AN127" s="265"/>
      <c r="AO127" s="265"/>
    </row>
    <row r="128" spans="2:41" s="230" customFormat="1" ht="10.199999999999999" x14ac:dyDescent="0.15">
      <c r="B128" s="256" t="s">
        <v>1666</v>
      </c>
      <c r="C128" s="256"/>
      <c r="D128" s="256"/>
      <c r="E128" s="256"/>
      <c r="F128" s="256"/>
      <c r="G128" s="256"/>
      <c r="H128" s="256"/>
      <c r="I128" s="256"/>
      <c r="J128" s="256"/>
      <c r="K128" s="276">
        <v>14410431.49</v>
      </c>
      <c r="L128" s="276"/>
      <c r="M128" s="276"/>
      <c r="N128" s="276"/>
      <c r="O128" s="276"/>
      <c r="P128" s="276"/>
      <c r="Q128" s="276"/>
      <c r="R128" s="276"/>
      <c r="S128" s="276"/>
      <c r="T128" s="276"/>
      <c r="U128" s="276"/>
      <c r="V128" s="265">
        <v>9.4316226083606303E-4</v>
      </c>
      <c r="W128" s="265"/>
      <c r="X128" s="265"/>
      <c r="Y128" s="265"/>
      <c r="Z128" s="265"/>
      <c r="AA128" s="265"/>
      <c r="AB128" s="265"/>
      <c r="AC128" s="265"/>
      <c r="AD128" s="265"/>
      <c r="AE128" s="265"/>
      <c r="AF128" s="261">
        <v>180</v>
      </c>
      <c r="AG128" s="261"/>
      <c r="AH128" s="261"/>
      <c r="AI128" s="261"/>
      <c r="AJ128" s="261"/>
      <c r="AK128" s="265">
        <v>7.7991290972508097E-4</v>
      </c>
      <c r="AL128" s="265"/>
      <c r="AM128" s="265"/>
      <c r="AN128" s="265"/>
      <c r="AO128" s="265"/>
    </row>
    <row r="129" spans="2:44" s="230" customFormat="1" ht="10.199999999999999" x14ac:dyDescent="0.15">
      <c r="B129" s="256" t="s">
        <v>1672</v>
      </c>
      <c r="C129" s="256"/>
      <c r="D129" s="256"/>
      <c r="E129" s="256"/>
      <c r="F129" s="256"/>
      <c r="G129" s="256"/>
      <c r="H129" s="256"/>
      <c r="I129" s="256"/>
      <c r="J129" s="256"/>
      <c r="K129" s="276">
        <v>48646841.170000002</v>
      </c>
      <c r="L129" s="276"/>
      <c r="M129" s="276"/>
      <c r="N129" s="276"/>
      <c r="O129" s="276"/>
      <c r="P129" s="276"/>
      <c r="Q129" s="276"/>
      <c r="R129" s="276"/>
      <c r="S129" s="276"/>
      <c r="T129" s="276"/>
      <c r="U129" s="276"/>
      <c r="V129" s="265">
        <v>3.1839341335663301E-3</v>
      </c>
      <c r="W129" s="265"/>
      <c r="X129" s="265"/>
      <c r="Y129" s="265"/>
      <c r="Z129" s="265"/>
      <c r="AA129" s="265"/>
      <c r="AB129" s="265"/>
      <c r="AC129" s="265"/>
      <c r="AD129" s="265"/>
      <c r="AE129" s="265"/>
      <c r="AF129" s="261">
        <v>456</v>
      </c>
      <c r="AG129" s="261"/>
      <c r="AH129" s="261"/>
      <c r="AI129" s="261"/>
      <c r="AJ129" s="261"/>
      <c r="AK129" s="265">
        <v>1.97577937130354E-3</v>
      </c>
      <c r="AL129" s="265"/>
      <c r="AM129" s="265"/>
      <c r="AN129" s="265"/>
      <c r="AO129" s="265"/>
    </row>
    <row r="130" spans="2:44" s="230" customFormat="1" ht="10.199999999999999" x14ac:dyDescent="0.15">
      <c r="B130" s="256" t="s">
        <v>1673</v>
      </c>
      <c r="C130" s="256"/>
      <c r="D130" s="256"/>
      <c r="E130" s="256"/>
      <c r="F130" s="256"/>
      <c r="G130" s="256"/>
      <c r="H130" s="256"/>
      <c r="I130" s="256"/>
      <c r="J130" s="256"/>
      <c r="K130" s="276">
        <v>296019229.57999998</v>
      </c>
      <c r="L130" s="276"/>
      <c r="M130" s="276"/>
      <c r="N130" s="276"/>
      <c r="O130" s="276"/>
      <c r="P130" s="276"/>
      <c r="Q130" s="276"/>
      <c r="R130" s="276"/>
      <c r="S130" s="276"/>
      <c r="T130" s="276"/>
      <c r="U130" s="276"/>
      <c r="V130" s="265">
        <v>1.9374448712057402E-2</v>
      </c>
      <c r="W130" s="265"/>
      <c r="X130" s="265"/>
      <c r="Y130" s="265"/>
      <c r="Z130" s="265"/>
      <c r="AA130" s="265"/>
      <c r="AB130" s="265"/>
      <c r="AC130" s="265"/>
      <c r="AD130" s="265"/>
      <c r="AE130" s="265"/>
      <c r="AF130" s="261">
        <v>3732</v>
      </c>
      <c r="AG130" s="261"/>
      <c r="AH130" s="261"/>
      <c r="AI130" s="261"/>
      <c r="AJ130" s="261"/>
      <c r="AK130" s="265">
        <v>1.6170194328300001E-2</v>
      </c>
      <c r="AL130" s="265"/>
      <c r="AM130" s="265"/>
      <c r="AN130" s="265"/>
      <c r="AO130" s="265"/>
    </row>
    <row r="131" spans="2:44" s="230" customFormat="1" ht="10.199999999999999" x14ac:dyDescent="0.15">
      <c r="B131" s="256" t="s">
        <v>1675</v>
      </c>
      <c r="C131" s="256"/>
      <c r="D131" s="256"/>
      <c r="E131" s="256"/>
      <c r="F131" s="256"/>
      <c r="G131" s="256"/>
      <c r="H131" s="256"/>
      <c r="I131" s="256"/>
      <c r="J131" s="256"/>
      <c r="K131" s="276">
        <v>25492587.149999999</v>
      </c>
      <c r="L131" s="276"/>
      <c r="M131" s="276"/>
      <c r="N131" s="276"/>
      <c r="O131" s="276"/>
      <c r="P131" s="276"/>
      <c r="Q131" s="276"/>
      <c r="R131" s="276"/>
      <c r="S131" s="276"/>
      <c r="T131" s="276"/>
      <c r="U131" s="276"/>
      <c r="V131" s="265">
        <v>1.66848897950344E-3</v>
      </c>
      <c r="W131" s="265"/>
      <c r="X131" s="265"/>
      <c r="Y131" s="265"/>
      <c r="Z131" s="265"/>
      <c r="AA131" s="265"/>
      <c r="AB131" s="265"/>
      <c r="AC131" s="265"/>
      <c r="AD131" s="265"/>
      <c r="AE131" s="265"/>
      <c r="AF131" s="261">
        <v>335</v>
      </c>
      <c r="AG131" s="261"/>
      <c r="AH131" s="261"/>
      <c r="AI131" s="261"/>
      <c r="AJ131" s="261"/>
      <c r="AK131" s="265">
        <v>1.4515045819883401E-3</v>
      </c>
      <c r="AL131" s="265"/>
      <c r="AM131" s="265"/>
      <c r="AN131" s="265"/>
      <c r="AO131" s="265"/>
    </row>
    <row r="132" spans="2:44" s="230" customFormat="1" ht="10.199999999999999" x14ac:dyDescent="0.15">
      <c r="B132" s="256" t="s">
        <v>1667</v>
      </c>
      <c r="C132" s="256"/>
      <c r="D132" s="256"/>
      <c r="E132" s="256"/>
      <c r="F132" s="256"/>
      <c r="G132" s="256"/>
      <c r="H132" s="256"/>
      <c r="I132" s="256"/>
      <c r="J132" s="256"/>
      <c r="K132" s="276">
        <v>25086.82</v>
      </c>
      <c r="L132" s="276"/>
      <c r="M132" s="276"/>
      <c r="N132" s="276"/>
      <c r="O132" s="276"/>
      <c r="P132" s="276"/>
      <c r="Q132" s="276"/>
      <c r="R132" s="276"/>
      <c r="S132" s="276"/>
      <c r="T132" s="276"/>
      <c r="U132" s="276"/>
      <c r="V132" s="265">
        <v>1.64193153305692E-6</v>
      </c>
      <c r="W132" s="265"/>
      <c r="X132" s="265"/>
      <c r="Y132" s="265"/>
      <c r="Z132" s="265"/>
      <c r="AA132" s="265"/>
      <c r="AB132" s="265"/>
      <c r="AC132" s="265"/>
      <c r="AD132" s="265"/>
      <c r="AE132" s="265"/>
      <c r="AF132" s="261">
        <v>1</v>
      </c>
      <c r="AG132" s="261"/>
      <c r="AH132" s="261"/>
      <c r="AI132" s="261"/>
      <c r="AJ132" s="261"/>
      <c r="AK132" s="265">
        <v>4.3328494984726698E-6</v>
      </c>
      <c r="AL132" s="265"/>
      <c r="AM132" s="265"/>
      <c r="AN132" s="265"/>
      <c r="AO132" s="265"/>
    </row>
    <row r="133" spans="2:44" s="230" customFormat="1" ht="10.199999999999999" x14ac:dyDescent="0.15">
      <c r="B133" s="256" t="s">
        <v>1676</v>
      </c>
      <c r="C133" s="256"/>
      <c r="D133" s="256"/>
      <c r="E133" s="256"/>
      <c r="F133" s="256"/>
      <c r="G133" s="256"/>
      <c r="H133" s="256"/>
      <c r="I133" s="256"/>
      <c r="J133" s="256"/>
      <c r="K133" s="276">
        <v>186581.81</v>
      </c>
      <c r="L133" s="276"/>
      <c r="M133" s="276"/>
      <c r="N133" s="276"/>
      <c r="O133" s="276"/>
      <c r="P133" s="276"/>
      <c r="Q133" s="276"/>
      <c r="R133" s="276"/>
      <c r="S133" s="276"/>
      <c r="T133" s="276"/>
      <c r="U133" s="276"/>
      <c r="V133" s="265">
        <v>1.2211773247220399E-5</v>
      </c>
      <c r="W133" s="265"/>
      <c r="X133" s="265"/>
      <c r="Y133" s="265"/>
      <c r="Z133" s="265"/>
      <c r="AA133" s="265"/>
      <c r="AB133" s="265"/>
      <c r="AC133" s="265"/>
      <c r="AD133" s="265"/>
      <c r="AE133" s="265"/>
      <c r="AF133" s="261">
        <v>2</v>
      </c>
      <c r="AG133" s="261"/>
      <c r="AH133" s="261"/>
      <c r="AI133" s="261"/>
      <c r="AJ133" s="261"/>
      <c r="AK133" s="265">
        <v>8.6656989969453396E-6</v>
      </c>
      <c r="AL133" s="265"/>
      <c r="AM133" s="265"/>
      <c r="AN133" s="265"/>
      <c r="AO133" s="265"/>
    </row>
    <row r="134" spans="2:44" s="230" customFormat="1" ht="10.199999999999999" x14ac:dyDescent="0.15">
      <c r="B134" s="256" t="s">
        <v>1677</v>
      </c>
      <c r="C134" s="256"/>
      <c r="D134" s="256"/>
      <c r="E134" s="256"/>
      <c r="F134" s="256"/>
      <c r="G134" s="256"/>
      <c r="H134" s="256"/>
      <c r="I134" s="256"/>
      <c r="J134" s="256"/>
      <c r="K134" s="276">
        <v>99131.53</v>
      </c>
      <c r="L134" s="276"/>
      <c r="M134" s="276"/>
      <c r="N134" s="276"/>
      <c r="O134" s="276"/>
      <c r="P134" s="276"/>
      <c r="Q134" s="276"/>
      <c r="R134" s="276"/>
      <c r="S134" s="276"/>
      <c r="T134" s="276"/>
      <c r="U134" s="276"/>
      <c r="V134" s="265">
        <v>6.4881553352388898E-6</v>
      </c>
      <c r="W134" s="265"/>
      <c r="X134" s="265"/>
      <c r="Y134" s="265"/>
      <c r="Z134" s="265"/>
      <c r="AA134" s="265"/>
      <c r="AB134" s="265"/>
      <c r="AC134" s="265"/>
      <c r="AD134" s="265"/>
      <c r="AE134" s="265"/>
      <c r="AF134" s="261">
        <v>2</v>
      </c>
      <c r="AG134" s="261"/>
      <c r="AH134" s="261"/>
      <c r="AI134" s="261"/>
      <c r="AJ134" s="261"/>
      <c r="AK134" s="265">
        <v>8.6656989969453396E-6</v>
      </c>
      <c r="AL134" s="265"/>
      <c r="AM134" s="265"/>
      <c r="AN134" s="265"/>
      <c r="AO134" s="265"/>
    </row>
    <row r="135" spans="2:44" s="230" customFormat="1" ht="10.199999999999999" x14ac:dyDescent="0.15">
      <c r="B135" s="256" t="s">
        <v>1678</v>
      </c>
      <c r="C135" s="256"/>
      <c r="D135" s="256"/>
      <c r="E135" s="256"/>
      <c r="F135" s="256"/>
      <c r="G135" s="256"/>
      <c r="H135" s="256"/>
      <c r="I135" s="256"/>
      <c r="J135" s="256"/>
      <c r="K135" s="276">
        <v>107308.93</v>
      </c>
      <c r="L135" s="276"/>
      <c r="M135" s="276"/>
      <c r="N135" s="276"/>
      <c r="O135" s="276"/>
      <c r="P135" s="276"/>
      <c r="Q135" s="276"/>
      <c r="R135" s="276"/>
      <c r="S135" s="276"/>
      <c r="T135" s="276"/>
      <c r="U135" s="276"/>
      <c r="V135" s="265">
        <v>7.02336589275154E-6</v>
      </c>
      <c r="W135" s="265"/>
      <c r="X135" s="265"/>
      <c r="Y135" s="265"/>
      <c r="Z135" s="265"/>
      <c r="AA135" s="265"/>
      <c r="AB135" s="265"/>
      <c r="AC135" s="265"/>
      <c r="AD135" s="265"/>
      <c r="AE135" s="265"/>
      <c r="AF135" s="261">
        <v>1</v>
      </c>
      <c r="AG135" s="261"/>
      <c r="AH135" s="261"/>
      <c r="AI135" s="261"/>
      <c r="AJ135" s="261"/>
      <c r="AK135" s="265">
        <v>4.3328494984726698E-6</v>
      </c>
      <c r="AL135" s="265"/>
      <c r="AM135" s="265"/>
      <c r="AN135" s="265"/>
      <c r="AO135" s="265"/>
    </row>
    <row r="136" spans="2:44" s="230" customFormat="1" ht="10.199999999999999" x14ac:dyDescent="0.15">
      <c r="B136" s="256" t="s">
        <v>1679</v>
      </c>
      <c r="C136" s="256"/>
      <c r="D136" s="256"/>
      <c r="E136" s="256"/>
      <c r="F136" s="256"/>
      <c r="G136" s="256"/>
      <c r="H136" s="256"/>
      <c r="I136" s="256"/>
      <c r="J136" s="256"/>
      <c r="K136" s="276">
        <v>335968.45</v>
      </c>
      <c r="L136" s="276"/>
      <c r="M136" s="276"/>
      <c r="N136" s="276"/>
      <c r="O136" s="276"/>
      <c r="P136" s="276"/>
      <c r="Q136" s="276"/>
      <c r="R136" s="276"/>
      <c r="S136" s="276"/>
      <c r="T136" s="276"/>
      <c r="U136" s="276"/>
      <c r="V136" s="265">
        <v>2.19891238573584E-5</v>
      </c>
      <c r="W136" s="265"/>
      <c r="X136" s="265"/>
      <c r="Y136" s="265"/>
      <c r="Z136" s="265"/>
      <c r="AA136" s="265"/>
      <c r="AB136" s="265"/>
      <c r="AC136" s="265"/>
      <c r="AD136" s="265"/>
      <c r="AE136" s="265"/>
      <c r="AF136" s="261">
        <v>5</v>
      </c>
      <c r="AG136" s="261"/>
      <c r="AH136" s="261"/>
      <c r="AI136" s="261"/>
      <c r="AJ136" s="261"/>
      <c r="AK136" s="265">
        <v>2.16642474923634E-5</v>
      </c>
      <c r="AL136" s="265"/>
      <c r="AM136" s="265"/>
      <c r="AN136" s="265"/>
      <c r="AO136" s="265"/>
    </row>
    <row r="137" spans="2:44" s="230" customFormat="1" ht="10.199999999999999" x14ac:dyDescent="0.15">
      <c r="B137" s="256" t="s">
        <v>1680</v>
      </c>
      <c r="C137" s="256"/>
      <c r="D137" s="256"/>
      <c r="E137" s="256"/>
      <c r="F137" s="256"/>
      <c r="G137" s="256"/>
      <c r="H137" s="256"/>
      <c r="I137" s="256"/>
      <c r="J137" s="256"/>
      <c r="K137" s="276">
        <v>3350101.85</v>
      </c>
      <c r="L137" s="276"/>
      <c r="M137" s="276"/>
      <c r="N137" s="276"/>
      <c r="O137" s="276"/>
      <c r="P137" s="276"/>
      <c r="Q137" s="276"/>
      <c r="R137" s="276"/>
      <c r="S137" s="276"/>
      <c r="T137" s="276"/>
      <c r="U137" s="276"/>
      <c r="V137" s="265">
        <v>2.1926405445039701E-4</v>
      </c>
      <c r="W137" s="265"/>
      <c r="X137" s="265"/>
      <c r="Y137" s="265"/>
      <c r="Z137" s="265"/>
      <c r="AA137" s="265"/>
      <c r="AB137" s="265"/>
      <c r="AC137" s="265"/>
      <c r="AD137" s="265"/>
      <c r="AE137" s="265"/>
      <c r="AF137" s="261">
        <v>43</v>
      </c>
      <c r="AG137" s="261"/>
      <c r="AH137" s="261"/>
      <c r="AI137" s="261"/>
      <c r="AJ137" s="261"/>
      <c r="AK137" s="265">
        <v>1.86312528434325E-4</v>
      </c>
      <c r="AL137" s="265"/>
      <c r="AM137" s="265"/>
      <c r="AN137" s="265"/>
      <c r="AO137" s="265"/>
    </row>
    <row r="138" spans="2:44" s="230" customFormat="1" ht="10.199999999999999" x14ac:dyDescent="0.15">
      <c r="B138" s="256" t="s">
        <v>1681</v>
      </c>
      <c r="C138" s="256"/>
      <c r="D138" s="256"/>
      <c r="E138" s="256"/>
      <c r="F138" s="256"/>
      <c r="G138" s="256"/>
      <c r="H138" s="256"/>
      <c r="I138" s="256"/>
      <c r="J138" s="256"/>
      <c r="K138" s="276">
        <v>86116.98</v>
      </c>
      <c r="L138" s="276"/>
      <c r="M138" s="276"/>
      <c r="N138" s="276"/>
      <c r="O138" s="276"/>
      <c r="P138" s="276"/>
      <c r="Q138" s="276"/>
      <c r="R138" s="276"/>
      <c r="S138" s="276"/>
      <c r="T138" s="276"/>
      <c r="U138" s="276"/>
      <c r="V138" s="265">
        <v>5.6363534714097601E-6</v>
      </c>
      <c r="W138" s="265"/>
      <c r="X138" s="265"/>
      <c r="Y138" s="265"/>
      <c r="Z138" s="265"/>
      <c r="AA138" s="265"/>
      <c r="AB138" s="265"/>
      <c r="AC138" s="265"/>
      <c r="AD138" s="265"/>
      <c r="AE138" s="265"/>
      <c r="AF138" s="261">
        <v>4</v>
      </c>
      <c r="AG138" s="261"/>
      <c r="AH138" s="261"/>
      <c r="AI138" s="261"/>
      <c r="AJ138" s="261"/>
      <c r="AK138" s="265">
        <v>1.73313979938907E-5</v>
      </c>
      <c r="AL138" s="265"/>
      <c r="AM138" s="265"/>
      <c r="AN138" s="265"/>
      <c r="AO138" s="265"/>
    </row>
    <row r="139" spans="2:44" s="230" customFormat="1" ht="10.199999999999999" x14ac:dyDescent="0.15">
      <c r="B139" s="256" t="s">
        <v>1682</v>
      </c>
      <c r="C139" s="256"/>
      <c r="D139" s="256"/>
      <c r="E139" s="256"/>
      <c r="F139" s="256"/>
      <c r="G139" s="256"/>
      <c r="H139" s="256"/>
      <c r="I139" s="256"/>
      <c r="J139" s="256"/>
      <c r="K139" s="276">
        <v>3774.43</v>
      </c>
      <c r="L139" s="276"/>
      <c r="M139" s="276"/>
      <c r="N139" s="276"/>
      <c r="O139" s="276"/>
      <c r="P139" s="276"/>
      <c r="Q139" s="276"/>
      <c r="R139" s="276"/>
      <c r="S139" s="276"/>
      <c r="T139" s="276"/>
      <c r="U139" s="276"/>
      <c r="V139" s="265">
        <v>2.4703631772843298E-7</v>
      </c>
      <c r="W139" s="265"/>
      <c r="X139" s="265"/>
      <c r="Y139" s="265"/>
      <c r="Z139" s="265"/>
      <c r="AA139" s="265"/>
      <c r="AB139" s="265"/>
      <c r="AC139" s="265"/>
      <c r="AD139" s="265"/>
      <c r="AE139" s="265"/>
      <c r="AF139" s="261">
        <v>1</v>
      </c>
      <c r="AG139" s="261"/>
      <c r="AH139" s="261"/>
      <c r="AI139" s="261"/>
      <c r="AJ139" s="261"/>
      <c r="AK139" s="265">
        <v>4.3328494984726698E-6</v>
      </c>
      <c r="AL139" s="265"/>
      <c r="AM139" s="265"/>
      <c r="AN139" s="265"/>
      <c r="AO139" s="265"/>
    </row>
    <row r="140" spans="2:44" s="230" customFormat="1" ht="10.199999999999999" x14ac:dyDescent="0.15">
      <c r="B140" s="281"/>
      <c r="C140" s="281"/>
      <c r="D140" s="281"/>
      <c r="E140" s="281"/>
      <c r="F140" s="281"/>
      <c r="G140" s="281"/>
      <c r="H140" s="281"/>
      <c r="I140" s="281"/>
      <c r="J140" s="281"/>
      <c r="K140" s="277">
        <v>15278846587.040001</v>
      </c>
      <c r="L140" s="277"/>
      <c r="M140" s="277"/>
      <c r="N140" s="277"/>
      <c r="O140" s="277"/>
      <c r="P140" s="277"/>
      <c r="Q140" s="277"/>
      <c r="R140" s="277"/>
      <c r="S140" s="277"/>
      <c r="T140" s="277"/>
      <c r="U140" s="277"/>
      <c r="V140" s="278">
        <v>1</v>
      </c>
      <c r="W140" s="278"/>
      <c r="X140" s="278"/>
      <c r="Y140" s="278"/>
      <c r="Z140" s="278"/>
      <c r="AA140" s="278"/>
      <c r="AB140" s="278"/>
      <c r="AC140" s="278"/>
      <c r="AD140" s="278"/>
      <c r="AE140" s="278"/>
      <c r="AF140" s="279">
        <v>230795</v>
      </c>
      <c r="AG140" s="279"/>
      <c r="AH140" s="279"/>
      <c r="AI140" s="279"/>
      <c r="AJ140" s="279"/>
      <c r="AK140" s="278">
        <v>1</v>
      </c>
      <c r="AL140" s="278"/>
      <c r="AM140" s="278"/>
      <c r="AN140" s="278"/>
      <c r="AO140" s="278"/>
    </row>
    <row r="141" spans="2:44" s="230" customFormat="1" ht="7.8" x14ac:dyDescent="0.15"/>
    <row r="142" spans="2:44" s="230" customFormat="1" x14ac:dyDescent="0.15">
      <c r="B142" s="236" t="s">
        <v>1683</v>
      </c>
      <c r="C142" s="236"/>
      <c r="D142" s="236"/>
      <c r="E142" s="236"/>
      <c r="F142" s="236"/>
      <c r="G142" s="236"/>
      <c r="H142" s="236"/>
      <c r="I142" s="236"/>
      <c r="J142" s="236"/>
      <c r="K142" s="236"/>
      <c r="L142" s="236"/>
      <c r="M142" s="236"/>
      <c r="N142" s="236"/>
      <c r="O142" s="236"/>
      <c r="P142" s="236"/>
      <c r="Q142" s="236"/>
      <c r="R142" s="236"/>
      <c r="S142" s="236"/>
      <c r="T142" s="236"/>
      <c r="U142" s="236"/>
      <c r="V142" s="236"/>
      <c r="W142" s="236"/>
      <c r="X142" s="236"/>
      <c r="Y142" s="236"/>
      <c r="Z142" s="236"/>
      <c r="AA142" s="236"/>
      <c r="AB142" s="236"/>
      <c r="AC142" s="236"/>
      <c r="AD142" s="236"/>
      <c r="AE142" s="236"/>
      <c r="AF142" s="236"/>
      <c r="AG142" s="236"/>
      <c r="AH142" s="236"/>
      <c r="AI142" s="236"/>
      <c r="AJ142" s="236"/>
      <c r="AK142" s="236"/>
      <c r="AL142" s="236"/>
      <c r="AM142" s="236"/>
      <c r="AN142" s="236"/>
      <c r="AO142" s="236"/>
      <c r="AP142" s="236"/>
      <c r="AQ142" s="236"/>
      <c r="AR142" s="236"/>
    </row>
    <row r="143" spans="2:44" s="230" customFormat="1" ht="7.8" x14ac:dyDescent="0.15"/>
    <row r="144" spans="2:44" s="230" customFormat="1" ht="10.199999999999999" x14ac:dyDescent="0.15">
      <c r="B144" s="273" t="s">
        <v>1684</v>
      </c>
      <c r="C144" s="273"/>
      <c r="D144" s="273"/>
      <c r="E144" s="273"/>
      <c r="F144" s="273"/>
      <c r="G144" s="273"/>
      <c r="H144" s="273"/>
      <c r="I144" s="273"/>
      <c r="J144" s="273"/>
      <c r="K144" s="273" t="s">
        <v>1626</v>
      </c>
      <c r="L144" s="273"/>
      <c r="M144" s="273"/>
      <c r="N144" s="273"/>
      <c r="O144" s="273"/>
      <c r="P144" s="273"/>
      <c r="Q144" s="273"/>
      <c r="R144" s="273"/>
      <c r="S144" s="273"/>
      <c r="T144" s="273" t="s">
        <v>1627</v>
      </c>
      <c r="U144" s="273"/>
      <c r="V144" s="273"/>
      <c r="W144" s="273"/>
      <c r="X144" s="273"/>
      <c r="Y144" s="273"/>
      <c r="Z144" s="273"/>
      <c r="AA144" s="273"/>
      <c r="AB144" s="273"/>
      <c r="AC144" s="273"/>
      <c r="AD144" s="273"/>
      <c r="AE144" s="273" t="s">
        <v>1628</v>
      </c>
      <c r="AF144" s="273"/>
      <c r="AG144" s="273"/>
      <c r="AH144" s="273"/>
      <c r="AI144" s="273" t="s">
        <v>1627</v>
      </c>
      <c r="AJ144" s="273"/>
      <c r="AK144" s="273"/>
      <c r="AL144" s="273"/>
      <c r="AM144" s="273"/>
      <c r="AN144" s="273"/>
      <c r="AO144" s="273"/>
      <c r="AP144" s="273"/>
    </row>
    <row r="145" spans="2:42" s="230" customFormat="1" ht="10.199999999999999" x14ac:dyDescent="0.15">
      <c r="B145" s="282">
        <v>1990</v>
      </c>
      <c r="C145" s="282"/>
      <c r="D145" s="282"/>
      <c r="E145" s="282"/>
      <c r="F145" s="282"/>
      <c r="G145" s="282"/>
      <c r="H145" s="282"/>
      <c r="I145" s="282"/>
      <c r="J145" s="282"/>
      <c r="K145" s="276">
        <v>43734.86</v>
      </c>
      <c r="L145" s="276"/>
      <c r="M145" s="276"/>
      <c r="N145" s="276"/>
      <c r="O145" s="276"/>
      <c r="P145" s="276"/>
      <c r="Q145" s="276"/>
      <c r="R145" s="276"/>
      <c r="S145" s="276"/>
      <c r="T145" s="265">
        <v>2.8624451296668801E-6</v>
      </c>
      <c r="U145" s="265"/>
      <c r="V145" s="265"/>
      <c r="W145" s="265"/>
      <c r="X145" s="265"/>
      <c r="Y145" s="265"/>
      <c r="Z145" s="265"/>
      <c r="AA145" s="265"/>
      <c r="AB145" s="265"/>
      <c r="AC145" s="265"/>
      <c r="AD145" s="265"/>
      <c r="AE145" s="261">
        <v>3</v>
      </c>
      <c r="AF145" s="261"/>
      <c r="AG145" s="261"/>
      <c r="AH145" s="261"/>
      <c r="AI145" s="265">
        <v>1.2998548495417999E-5</v>
      </c>
      <c r="AJ145" s="265"/>
      <c r="AK145" s="265"/>
      <c r="AL145" s="265"/>
      <c r="AM145" s="265"/>
      <c r="AN145" s="265"/>
      <c r="AO145" s="265"/>
      <c r="AP145" s="265"/>
    </row>
    <row r="146" spans="2:42" s="230" customFormat="1" ht="10.199999999999999" x14ac:dyDescent="0.15">
      <c r="B146" s="282">
        <v>1996</v>
      </c>
      <c r="C146" s="282"/>
      <c r="D146" s="282"/>
      <c r="E146" s="282"/>
      <c r="F146" s="282"/>
      <c r="G146" s="282"/>
      <c r="H146" s="282"/>
      <c r="I146" s="282"/>
      <c r="J146" s="282"/>
      <c r="K146" s="276">
        <v>20988.86</v>
      </c>
      <c r="L146" s="276"/>
      <c r="M146" s="276"/>
      <c r="N146" s="276"/>
      <c r="O146" s="276"/>
      <c r="P146" s="276"/>
      <c r="Q146" s="276"/>
      <c r="R146" s="276"/>
      <c r="S146" s="276"/>
      <c r="T146" s="265">
        <v>1.37372018760915E-6</v>
      </c>
      <c r="U146" s="265"/>
      <c r="V146" s="265"/>
      <c r="W146" s="265"/>
      <c r="X146" s="265"/>
      <c r="Y146" s="265"/>
      <c r="Z146" s="265"/>
      <c r="AA146" s="265"/>
      <c r="AB146" s="265"/>
      <c r="AC146" s="265"/>
      <c r="AD146" s="265"/>
      <c r="AE146" s="261">
        <v>2</v>
      </c>
      <c r="AF146" s="261"/>
      <c r="AG146" s="261"/>
      <c r="AH146" s="261"/>
      <c r="AI146" s="265">
        <v>8.6656989969453396E-6</v>
      </c>
      <c r="AJ146" s="265"/>
      <c r="AK146" s="265"/>
      <c r="AL146" s="265"/>
      <c r="AM146" s="265"/>
      <c r="AN146" s="265"/>
      <c r="AO146" s="265"/>
      <c r="AP146" s="265"/>
    </row>
    <row r="147" spans="2:42" s="230" customFormat="1" ht="10.199999999999999" x14ac:dyDescent="0.15">
      <c r="B147" s="282">
        <v>1997</v>
      </c>
      <c r="C147" s="282"/>
      <c r="D147" s="282"/>
      <c r="E147" s="282"/>
      <c r="F147" s="282"/>
      <c r="G147" s="282"/>
      <c r="H147" s="282"/>
      <c r="I147" s="282"/>
      <c r="J147" s="282"/>
      <c r="K147" s="276">
        <v>100174.28</v>
      </c>
      <c r="L147" s="276"/>
      <c r="M147" s="276"/>
      <c r="N147" s="276"/>
      <c r="O147" s="276"/>
      <c r="P147" s="276"/>
      <c r="Q147" s="276"/>
      <c r="R147" s="276"/>
      <c r="S147" s="276"/>
      <c r="T147" s="265">
        <v>6.5564032879923696E-6</v>
      </c>
      <c r="U147" s="265"/>
      <c r="V147" s="265"/>
      <c r="W147" s="265"/>
      <c r="X147" s="265"/>
      <c r="Y147" s="265"/>
      <c r="Z147" s="265"/>
      <c r="AA147" s="265"/>
      <c r="AB147" s="265"/>
      <c r="AC147" s="265"/>
      <c r="AD147" s="265"/>
      <c r="AE147" s="261">
        <v>4</v>
      </c>
      <c r="AF147" s="261"/>
      <c r="AG147" s="261"/>
      <c r="AH147" s="261"/>
      <c r="AI147" s="265">
        <v>1.73313979938907E-5</v>
      </c>
      <c r="AJ147" s="265"/>
      <c r="AK147" s="265"/>
      <c r="AL147" s="265"/>
      <c r="AM147" s="265"/>
      <c r="AN147" s="265"/>
      <c r="AO147" s="265"/>
      <c r="AP147" s="265"/>
    </row>
    <row r="148" spans="2:42" s="230" customFormat="1" ht="10.199999999999999" x14ac:dyDescent="0.15">
      <c r="B148" s="282">
        <v>1998</v>
      </c>
      <c r="C148" s="282"/>
      <c r="D148" s="282"/>
      <c r="E148" s="282"/>
      <c r="F148" s="282"/>
      <c r="G148" s="282"/>
      <c r="H148" s="282"/>
      <c r="I148" s="282"/>
      <c r="J148" s="282"/>
      <c r="K148" s="276">
        <v>56633.07</v>
      </c>
      <c r="L148" s="276"/>
      <c r="M148" s="276"/>
      <c r="N148" s="276"/>
      <c r="O148" s="276"/>
      <c r="P148" s="276"/>
      <c r="Q148" s="276"/>
      <c r="R148" s="276"/>
      <c r="S148" s="276"/>
      <c r="T148" s="265">
        <v>3.70663254437269E-6</v>
      </c>
      <c r="U148" s="265"/>
      <c r="V148" s="265"/>
      <c r="W148" s="265"/>
      <c r="X148" s="265"/>
      <c r="Y148" s="265"/>
      <c r="Z148" s="265"/>
      <c r="AA148" s="265"/>
      <c r="AB148" s="265"/>
      <c r="AC148" s="265"/>
      <c r="AD148" s="265"/>
      <c r="AE148" s="261">
        <v>3</v>
      </c>
      <c r="AF148" s="261"/>
      <c r="AG148" s="261"/>
      <c r="AH148" s="261"/>
      <c r="AI148" s="265">
        <v>1.2998548495417999E-5</v>
      </c>
      <c r="AJ148" s="265"/>
      <c r="AK148" s="265"/>
      <c r="AL148" s="265"/>
      <c r="AM148" s="265"/>
      <c r="AN148" s="265"/>
      <c r="AO148" s="265"/>
      <c r="AP148" s="265"/>
    </row>
    <row r="149" spans="2:42" s="230" customFormat="1" ht="10.199999999999999" x14ac:dyDescent="0.15">
      <c r="B149" s="282">
        <v>1999</v>
      </c>
      <c r="C149" s="282"/>
      <c r="D149" s="282"/>
      <c r="E149" s="282"/>
      <c r="F149" s="282"/>
      <c r="G149" s="282"/>
      <c r="H149" s="282"/>
      <c r="I149" s="282"/>
      <c r="J149" s="282"/>
      <c r="K149" s="276">
        <v>389427.32</v>
      </c>
      <c r="L149" s="276"/>
      <c r="M149" s="276"/>
      <c r="N149" s="276"/>
      <c r="O149" s="276"/>
      <c r="P149" s="276"/>
      <c r="Q149" s="276"/>
      <c r="R149" s="276"/>
      <c r="S149" s="276"/>
      <c r="T149" s="265">
        <v>2.5488005117501801E-5</v>
      </c>
      <c r="U149" s="265"/>
      <c r="V149" s="265"/>
      <c r="W149" s="265"/>
      <c r="X149" s="265"/>
      <c r="Y149" s="265"/>
      <c r="Z149" s="265"/>
      <c r="AA149" s="265"/>
      <c r="AB149" s="265"/>
      <c r="AC149" s="265"/>
      <c r="AD149" s="265"/>
      <c r="AE149" s="261">
        <v>82</v>
      </c>
      <c r="AF149" s="261"/>
      <c r="AG149" s="261"/>
      <c r="AH149" s="261"/>
      <c r="AI149" s="265">
        <v>3.5529365887475902E-4</v>
      </c>
      <c r="AJ149" s="265"/>
      <c r="AK149" s="265"/>
      <c r="AL149" s="265"/>
      <c r="AM149" s="265"/>
      <c r="AN149" s="265"/>
      <c r="AO149" s="265"/>
      <c r="AP149" s="265"/>
    </row>
    <row r="150" spans="2:42" s="230" customFormat="1" ht="10.199999999999999" x14ac:dyDescent="0.15">
      <c r="B150" s="282">
        <v>2000</v>
      </c>
      <c r="C150" s="282"/>
      <c r="D150" s="282"/>
      <c r="E150" s="282"/>
      <c r="F150" s="282"/>
      <c r="G150" s="282"/>
      <c r="H150" s="282"/>
      <c r="I150" s="282"/>
      <c r="J150" s="282"/>
      <c r="K150" s="276">
        <v>295262</v>
      </c>
      <c r="L150" s="276"/>
      <c r="M150" s="276"/>
      <c r="N150" s="276"/>
      <c r="O150" s="276"/>
      <c r="P150" s="276"/>
      <c r="Q150" s="276"/>
      <c r="R150" s="276"/>
      <c r="S150" s="276"/>
      <c r="T150" s="265">
        <v>1.9324888061278801E-5</v>
      </c>
      <c r="U150" s="265"/>
      <c r="V150" s="265"/>
      <c r="W150" s="265"/>
      <c r="X150" s="265"/>
      <c r="Y150" s="265"/>
      <c r="Z150" s="265"/>
      <c r="AA150" s="265"/>
      <c r="AB150" s="265"/>
      <c r="AC150" s="265"/>
      <c r="AD150" s="265"/>
      <c r="AE150" s="261">
        <v>40</v>
      </c>
      <c r="AF150" s="261"/>
      <c r="AG150" s="261"/>
      <c r="AH150" s="261"/>
      <c r="AI150" s="265">
        <v>1.7331397993890701E-4</v>
      </c>
      <c r="AJ150" s="265"/>
      <c r="AK150" s="265"/>
      <c r="AL150" s="265"/>
      <c r="AM150" s="265"/>
      <c r="AN150" s="265"/>
      <c r="AO150" s="265"/>
      <c r="AP150" s="265"/>
    </row>
    <row r="151" spans="2:42" s="230" customFormat="1" ht="10.199999999999999" x14ac:dyDescent="0.15">
      <c r="B151" s="282">
        <v>2001</v>
      </c>
      <c r="C151" s="282"/>
      <c r="D151" s="282"/>
      <c r="E151" s="282"/>
      <c r="F151" s="282"/>
      <c r="G151" s="282"/>
      <c r="H151" s="282"/>
      <c r="I151" s="282"/>
      <c r="J151" s="282"/>
      <c r="K151" s="276">
        <v>194474.32</v>
      </c>
      <c r="L151" s="276"/>
      <c r="M151" s="276"/>
      <c r="N151" s="276"/>
      <c r="O151" s="276"/>
      <c r="P151" s="276"/>
      <c r="Q151" s="276"/>
      <c r="R151" s="276"/>
      <c r="S151" s="276"/>
      <c r="T151" s="265">
        <v>1.2728337763726201E-5</v>
      </c>
      <c r="U151" s="265"/>
      <c r="V151" s="265"/>
      <c r="W151" s="265"/>
      <c r="X151" s="265"/>
      <c r="Y151" s="265"/>
      <c r="Z151" s="265"/>
      <c r="AA151" s="265"/>
      <c r="AB151" s="265"/>
      <c r="AC151" s="265"/>
      <c r="AD151" s="265"/>
      <c r="AE151" s="261">
        <v>23</v>
      </c>
      <c r="AF151" s="261"/>
      <c r="AG151" s="261"/>
      <c r="AH151" s="261"/>
      <c r="AI151" s="265">
        <v>9.9655538464871399E-5</v>
      </c>
      <c r="AJ151" s="265"/>
      <c r="AK151" s="265"/>
      <c r="AL151" s="265"/>
      <c r="AM151" s="265"/>
      <c r="AN151" s="265"/>
      <c r="AO151" s="265"/>
      <c r="AP151" s="265"/>
    </row>
    <row r="152" spans="2:42" s="230" customFormat="1" ht="10.199999999999999" x14ac:dyDescent="0.15">
      <c r="B152" s="282">
        <v>2002</v>
      </c>
      <c r="C152" s="282"/>
      <c r="D152" s="282"/>
      <c r="E152" s="282"/>
      <c r="F152" s="282"/>
      <c r="G152" s="282"/>
      <c r="H152" s="282"/>
      <c r="I152" s="282"/>
      <c r="J152" s="282"/>
      <c r="K152" s="276">
        <v>855416.79</v>
      </c>
      <c r="L152" s="276"/>
      <c r="M152" s="276"/>
      <c r="N152" s="276"/>
      <c r="O152" s="276"/>
      <c r="P152" s="276"/>
      <c r="Q152" s="276"/>
      <c r="R152" s="276"/>
      <c r="S152" s="276"/>
      <c r="T152" s="265">
        <v>5.59870004012994E-5</v>
      </c>
      <c r="U152" s="265"/>
      <c r="V152" s="265"/>
      <c r="W152" s="265"/>
      <c r="X152" s="265"/>
      <c r="Y152" s="265"/>
      <c r="Z152" s="265"/>
      <c r="AA152" s="265"/>
      <c r="AB152" s="265"/>
      <c r="AC152" s="265"/>
      <c r="AD152" s="265"/>
      <c r="AE152" s="261">
        <v>56</v>
      </c>
      <c r="AF152" s="261"/>
      <c r="AG152" s="261"/>
      <c r="AH152" s="261"/>
      <c r="AI152" s="265">
        <v>2.4263957191447E-4</v>
      </c>
      <c r="AJ152" s="265"/>
      <c r="AK152" s="265"/>
      <c r="AL152" s="265"/>
      <c r="AM152" s="265"/>
      <c r="AN152" s="265"/>
      <c r="AO152" s="265"/>
      <c r="AP152" s="265"/>
    </row>
    <row r="153" spans="2:42" s="230" customFormat="1" ht="10.199999999999999" x14ac:dyDescent="0.15">
      <c r="B153" s="282">
        <v>2003</v>
      </c>
      <c r="C153" s="282"/>
      <c r="D153" s="282"/>
      <c r="E153" s="282"/>
      <c r="F153" s="282"/>
      <c r="G153" s="282"/>
      <c r="H153" s="282"/>
      <c r="I153" s="282"/>
      <c r="J153" s="282"/>
      <c r="K153" s="276">
        <v>3768009.97</v>
      </c>
      <c r="L153" s="276"/>
      <c r="M153" s="276"/>
      <c r="N153" s="276"/>
      <c r="O153" s="276"/>
      <c r="P153" s="276"/>
      <c r="Q153" s="276"/>
      <c r="R153" s="276"/>
      <c r="S153" s="276"/>
      <c r="T153" s="265">
        <v>2.4661612697886098E-4</v>
      </c>
      <c r="U153" s="265"/>
      <c r="V153" s="265"/>
      <c r="W153" s="265"/>
      <c r="X153" s="265"/>
      <c r="Y153" s="265"/>
      <c r="Z153" s="265"/>
      <c r="AA153" s="265"/>
      <c r="AB153" s="265"/>
      <c r="AC153" s="265"/>
      <c r="AD153" s="265"/>
      <c r="AE153" s="261">
        <v>142</v>
      </c>
      <c r="AF153" s="261"/>
      <c r="AG153" s="261"/>
      <c r="AH153" s="261"/>
      <c r="AI153" s="265">
        <v>6.1526462878311902E-4</v>
      </c>
      <c r="AJ153" s="265"/>
      <c r="AK153" s="265"/>
      <c r="AL153" s="265"/>
      <c r="AM153" s="265"/>
      <c r="AN153" s="265"/>
      <c r="AO153" s="265"/>
      <c r="AP153" s="265"/>
    </row>
    <row r="154" spans="2:42" s="230" customFormat="1" ht="10.199999999999999" x14ac:dyDescent="0.15">
      <c r="B154" s="282">
        <v>2004</v>
      </c>
      <c r="C154" s="282"/>
      <c r="D154" s="282"/>
      <c r="E154" s="282"/>
      <c r="F154" s="282"/>
      <c r="G154" s="282"/>
      <c r="H154" s="282"/>
      <c r="I154" s="282"/>
      <c r="J154" s="282"/>
      <c r="K154" s="276">
        <v>14154383.460000001</v>
      </c>
      <c r="L154" s="276"/>
      <c r="M154" s="276"/>
      <c r="N154" s="276"/>
      <c r="O154" s="276"/>
      <c r="P154" s="276"/>
      <c r="Q154" s="276"/>
      <c r="R154" s="276"/>
      <c r="S154" s="276"/>
      <c r="T154" s="265">
        <v>9.2640392580459695E-4</v>
      </c>
      <c r="U154" s="265"/>
      <c r="V154" s="265"/>
      <c r="W154" s="265"/>
      <c r="X154" s="265"/>
      <c r="Y154" s="265"/>
      <c r="Z154" s="265"/>
      <c r="AA154" s="265"/>
      <c r="AB154" s="265"/>
      <c r="AC154" s="265"/>
      <c r="AD154" s="265"/>
      <c r="AE154" s="261">
        <v>852</v>
      </c>
      <c r="AF154" s="261"/>
      <c r="AG154" s="261"/>
      <c r="AH154" s="261"/>
      <c r="AI154" s="265">
        <v>3.6915877726987202E-3</v>
      </c>
      <c r="AJ154" s="265"/>
      <c r="AK154" s="265"/>
      <c r="AL154" s="265"/>
      <c r="AM154" s="265"/>
      <c r="AN154" s="265"/>
      <c r="AO154" s="265"/>
      <c r="AP154" s="265"/>
    </row>
    <row r="155" spans="2:42" s="230" customFormat="1" ht="10.199999999999999" x14ac:dyDescent="0.15">
      <c r="B155" s="282">
        <v>2005</v>
      </c>
      <c r="C155" s="282"/>
      <c r="D155" s="282"/>
      <c r="E155" s="282"/>
      <c r="F155" s="282"/>
      <c r="G155" s="282"/>
      <c r="H155" s="282"/>
      <c r="I155" s="282"/>
      <c r="J155" s="282"/>
      <c r="K155" s="276">
        <v>42826214.840000004</v>
      </c>
      <c r="L155" s="276"/>
      <c r="M155" s="276"/>
      <c r="N155" s="276"/>
      <c r="O155" s="276"/>
      <c r="P155" s="276"/>
      <c r="Q155" s="276"/>
      <c r="R155" s="276"/>
      <c r="S155" s="276"/>
      <c r="T155" s="265">
        <v>2.8029743342227499E-3</v>
      </c>
      <c r="U155" s="265"/>
      <c r="V155" s="265"/>
      <c r="W155" s="265"/>
      <c r="X155" s="265"/>
      <c r="Y155" s="265"/>
      <c r="Z155" s="265"/>
      <c r="AA155" s="265"/>
      <c r="AB155" s="265"/>
      <c r="AC155" s="265"/>
      <c r="AD155" s="265"/>
      <c r="AE155" s="261">
        <v>1936</v>
      </c>
      <c r="AF155" s="261"/>
      <c r="AG155" s="261"/>
      <c r="AH155" s="261"/>
      <c r="AI155" s="265">
        <v>8.3883966290430895E-3</v>
      </c>
      <c r="AJ155" s="265"/>
      <c r="AK155" s="265"/>
      <c r="AL155" s="265"/>
      <c r="AM155" s="265"/>
      <c r="AN155" s="265"/>
      <c r="AO155" s="265"/>
      <c r="AP155" s="265"/>
    </row>
    <row r="156" spans="2:42" s="230" customFormat="1" ht="10.199999999999999" x14ac:dyDescent="0.15">
      <c r="B156" s="282">
        <v>2006</v>
      </c>
      <c r="C156" s="282"/>
      <c r="D156" s="282"/>
      <c r="E156" s="282"/>
      <c r="F156" s="282"/>
      <c r="G156" s="282"/>
      <c r="H156" s="282"/>
      <c r="I156" s="282"/>
      <c r="J156" s="282"/>
      <c r="K156" s="276">
        <v>14942053.050000001</v>
      </c>
      <c r="L156" s="276"/>
      <c r="M156" s="276"/>
      <c r="N156" s="276"/>
      <c r="O156" s="276"/>
      <c r="P156" s="276"/>
      <c r="Q156" s="276"/>
      <c r="R156" s="276"/>
      <c r="S156" s="276"/>
      <c r="T156" s="265">
        <v>9.7795687422336805E-4</v>
      </c>
      <c r="U156" s="265"/>
      <c r="V156" s="265"/>
      <c r="W156" s="265"/>
      <c r="X156" s="265"/>
      <c r="Y156" s="265"/>
      <c r="Z156" s="265"/>
      <c r="AA156" s="265"/>
      <c r="AB156" s="265"/>
      <c r="AC156" s="265"/>
      <c r="AD156" s="265"/>
      <c r="AE156" s="261">
        <v>582</v>
      </c>
      <c r="AF156" s="261"/>
      <c r="AG156" s="261"/>
      <c r="AH156" s="261"/>
      <c r="AI156" s="265">
        <v>2.5217184081110901E-3</v>
      </c>
      <c r="AJ156" s="265"/>
      <c r="AK156" s="265"/>
      <c r="AL156" s="265"/>
      <c r="AM156" s="265"/>
      <c r="AN156" s="265"/>
      <c r="AO156" s="265"/>
      <c r="AP156" s="265"/>
    </row>
    <row r="157" spans="2:42" s="230" customFormat="1" ht="10.199999999999999" x14ac:dyDescent="0.15">
      <c r="B157" s="282">
        <v>2007</v>
      </c>
      <c r="C157" s="282"/>
      <c r="D157" s="282"/>
      <c r="E157" s="282"/>
      <c r="F157" s="282"/>
      <c r="G157" s="282"/>
      <c r="H157" s="282"/>
      <c r="I157" s="282"/>
      <c r="J157" s="282"/>
      <c r="K157" s="276">
        <v>13071800.93</v>
      </c>
      <c r="L157" s="276"/>
      <c r="M157" s="276"/>
      <c r="N157" s="276"/>
      <c r="O157" s="276"/>
      <c r="P157" s="276"/>
      <c r="Q157" s="276"/>
      <c r="R157" s="276"/>
      <c r="S157" s="276"/>
      <c r="T157" s="265">
        <v>8.5554893528991401E-4</v>
      </c>
      <c r="U157" s="265"/>
      <c r="V157" s="265"/>
      <c r="W157" s="265"/>
      <c r="X157" s="265"/>
      <c r="Y157" s="265"/>
      <c r="Z157" s="265"/>
      <c r="AA157" s="265"/>
      <c r="AB157" s="265"/>
      <c r="AC157" s="265"/>
      <c r="AD157" s="265"/>
      <c r="AE157" s="261">
        <v>294</v>
      </c>
      <c r="AF157" s="261"/>
      <c r="AG157" s="261"/>
      <c r="AH157" s="261"/>
      <c r="AI157" s="265">
        <v>1.2738577525509701E-3</v>
      </c>
      <c r="AJ157" s="265"/>
      <c r="AK157" s="265"/>
      <c r="AL157" s="265"/>
      <c r="AM157" s="265"/>
      <c r="AN157" s="265"/>
      <c r="AO157" s="265"/>
      <c r="AP157" s="265"/>
    </row>
    <row r="158" spans="2:42" s="230" customFormat="1" ht="10.199999999999999" x14ac:dyDescent="0.15">
      <c r="B158" s="282">
        <v>2008</v>
      </c>
      <c r="C158" s="282"/>
      <c r="D158" s="282"/>
      <c r="E158" s="282"/>
      <c r="F158" s="282"/>
      <c r="G158" s="282"/>
      <c r="H158" s="282"/>
      <c r="I158" s="282"/>
      <c r="J158" s="282"/>
      <c r="K158" s="276">
        <v>12830831.48</v>
      </c>
      <c r="L158" s="276"/>
      <c r="M158" s="276"/>
      <c r="N158" s="276"/>
      <c r="O158" s="276"/>
      <c r="P158" s="276"/>
      <c r="Q158" s="276"/>
      <c r="R158" s="276"/>
      <c r="S158" s="276"/>
      <c r="T158" s="265">
        <v>8.3977749281699803E-4</v>
      </c>
      <c r="U158" s="265"/>
      <c r="V158" s="265"/>
      <c r="W158" s="265"/>
      <c r="X158" s="265"/>
      <c r="Y158" s="265"/>
      <c r="Z158" s="265"/>
      <c r="AA158" s="265"/>
      <c r="AB158" s="265"/>
      <c r="AC158" s="265"/>
      <c r="AD158" s="265"/>
      <c r="AE158" s="261">
        <v>450</v>
      </c>
      <c r="AF158" s="261"/>
      <c r="AG158" s="261"/>
      <c r="AH158" s="261"/>
      <c r="AI158" s="265">
        <v>1.9497822743127001E-3</v>
      </c>
      <c r="AJ158" s="265"/>
      <c r="AK158" s="265"/>
      <c r="AL158" s="265"/>
      <c r="AM158" s="265"/>
      <c r="AN158" s="265"/>
      <c r="AO158" s="265"/>
      <c r="AP158" s="265"/>
    </row>
    <row r="159" spans="2:42" s="230" customFormat="1" ht="10.199999999999999" x14ac:dyDescent="0.15">
      <c r="B159" s="282">
        <v>2009</v>
      </c>
      <c r="C159" s="282"/>
      <c r="D159" s="282"/>
      <c r="E159" s="282"/>
      <c r="F159" s="282"/>
      <c r="G159" s="282"/>
      <c r="H159" s="282"/>
      <c r="I159" s="282"/>
      <c r="J159" s="282"/>
      <c r="K159" s="276">
        <v>115644676.38</v>
      </c>
      <c r="L159" s="276"/>
      <c r="M159" s="276"/>
      <c r="N159" s="276"/>
      <c r="O159" s="276"/>
      <c r="P159" s="276"/>
      <c r="Q159" s="276"/>
      <c r="R159" s="276"/>
      <c r="S159" s="276"/>
      <c r="T159" s="265">
        <v>7.5689402155587797E-3</v>
      </c>
      <c r="U159" s="265"/>
      <c r="V159" s="265"/>
      <c r="W159" s="265"/>
      <c r="X159" s="265"/>
      <c r="Y159" s="265"/>
      <c r="Z159" s="265"/>
      <c r="AA159" s="265"/>
      <c r="AB159" s="265"/>
      <c r="AC159" s="265"/>
      <c r="AD159" s="265"/>
      <c r="AE159" s="261">
        <v>3309</v>
      </c>
      <c r="AF159" s="261"/>
      <c r="AG159" s="261"/>
      <c r="AH159" s="261"/>
      <c r="AI159" s="265">
        <v>1.43373989904461E-2</v>
      </c>
      <c r="AJ159" s="265"/>
      <c r="AK159" s="265"/>
      <c r="AL159" s="265"/>
      <c r="AM159" s="265"/>
      <c r="AN159" s="265"/>
      <c r="AO159" s="265"/>
      <c r="AP159" s="265"/>
    </row>
    <row r="160" spans="2:42" s="230" customFormat="1" ht="10.199999999999999" x14ac:dyDescent="0.15">
      <c r="B160" s="282">
        <v>2010</v>
      </c>
      <c r="C160" s="282"/>
      <c r="D160" s="282"/>
      <c r="E160" s="282"/>
      <c r="F160" s="282"/>
      <c r="G160" s="282"/>
      <c r="H160" s="282"/>
      <c r="I160" s="282"/>
      <c r="J160" s="282"/>
      <c r="K160" s="276">
        <v>208617673.170001</v>
      </c>
      <c r="L160" s="276"/>
      <c r="M160" s="276"/>
      <c r="N160" s="276"/>
      <c r="O160" s="276"/>
      <c r="P160" s="276"/>
      <c r="Q160" s="276"/>
      <c r="R160" s="276"/>
      <c r="S160" s="276"/>
      <c r="T160" s="265">
        <v>1.3654019757417901E-2</v>
      </c>
      <c r="U160" s="265"/>
      <c r="V160" s="265"/>
      <c r="W160" s="265"/>
      <c r="X160" s="265"/>
      <c r="Y160" s="265"/>
      <c r="Z160" s="265"/>
      <c r="AA160" s="265"/>
      <c r="AB160" s="265"/>
      <c r="AC160" s="265"/>
      <c r="AD160" s="265"/>
      <c r="AE160" s="261">
        <v>5963</v>
      </c>
      <c r="AF160" s="261"/>
      <c r="AG160" s="261"/>
      <c r="AH160" s="261"/>
      <c r="AI160" s="265">
        <v>2.5836781559392501E-2</v>
      </c>
      <c r="AJ160" s="265"/>
      <c r="AK160" s="265"/>
      <c r="AL160" s="265"/>
      <c r="AM160" s="265"/>
      <c r="AN160" s="265"/>
      <c r="AO160" s="265"/>
      <c r="AP160" s="265"/>
    </row>
    <row r="161" spans="2:44" s="230" customFormat="1" ht="10.199999999999999" x14ac:dyDescent="0.15">
      <c r="B161" s="282">
        <v>2011</v>
      </c>
      <c r="C161" s="282"/>
      <c r="D161" s="282"/>
      <c r="E161" s="282"/>
      <c r="F161" s="282"/>
      <c r="G161" s="282"/>
      <c r="H161" s="282"/>
      <c r="I161" s="282"/>
      <c r="J161" s="282"/>
      <c r="K161" s="276">
        <v>122723463.5</v>
      </c>
      <c r="L161" s="276"/>
      <c r="M161" s="276"/>
      <c r="N161" s="276"/>
      <c r="O161" s="276"/>
      <c r="P161" s="276"/>
      <c r="Q161" s="276"/>
      <c r="R161" s="276"/>
      <c r="S161" s="276"/>
      <c r="T161" s="265">
        <v>8.0322465966834004E-3</v>
      </c>
      <c r="U161" s="265"/>
      <c r="V161" s="265"/>
      <c r="W161" s="265"/>
      <c r="X161" s="265"/>
      <c r="Y161" s="265"/>
      <c r="Z161" s="265"/>
      <c r="AA161" s="265"/>
      <c r="AB161" s="265"/>
      <c r="AC161" s="265"/>
      <c r="AD161" s="265"/>
      <c r="AE161" s="261">
        <v>5078</v>
      </c>
      <c r="AF161" s="261"/>
      <c r="AG161" s="261"/>
      <c r="AH161" s="261"/>
      <c r="AI161" s="265">
        <v>2.2002209753244201E-2</v>
      </c>
      <c r="AJ161" s="265"/>
      <c r="AK161" s="265"/>
      <c r="AL161" s="265"/>
      <c r="AM161" s="265"/>
      <c r="AN161" s="265"/>
      <c r="AO161" s="265"/>
      <c r="AP161" s="265"/>
    </row>
    <row r="162" spans="2:44" s="230" customFormat="1" ht="10.199999999999999" x14ac:dyDescent="0.15">
      <c r="B162" s="282">
        <v>2012</v>
      </c>
      <c r="C162" s="282"/>
      <c r="D162" s="282"/>
      <c r="E162" s="282"/>
      <c r="F162" s="282"/>
      <c r="G162" s="282"/>
      <c r="H162" s="282"/>
      <c r="I162" s="282"/>
      <c r="J162" s="282"/>
      <c r="K162" s="276">
        <v>36234787.460000001</v>
      </c>
      <c r="L162" s="276"/>
      <c r="M162" s="276"/>
      <c r="N162" s="276"/>
      <c r="O162" s="276"/>
      <c r="P162" s="276"/>
      <c r="Q162" s="276"/>
      <c r="R162" s="276"/>
      <c r="S162" s="276"/>
      <c r="T162" s="265">
        <v>2.3715656318413201E-3</v>
      </c>
      <c r="U162" s="265"/>
      <c r="V162" s="265"/>
      <c r="W162" s="265"/>
      <c r="X162" s="265"/>
      <c r="Y162" s="265"/>
      <c r="Z162" s="265"/>
      <c r="AA162" s="265"/>
      <c r="AB162" s="265"/>
      <c r="AC162" s="265"/>
      <c r="AD162" s="265"/>
      <c r="AE162" s="261">
        <v>1129</v>
      </c>
      <c r="AF162" s="261"/>
      <c r="AG162" s="261"/>
      <c r="AH162" s="261"/>
      <c r="AI162" s="265">
        <v>4.8917870837756504E-3</v>
      </c>
      <c r="AJ162" s="265"/>
      <c r="AK162" s="265"/>
      <c r="AL162" s="265"/>
      <c r="AM162" s="265"/>
      <c r="AN162" s="265"/>
      <c r="AO162" s="265"/>
      <c r="AP162" s="265"/>
    </row>
    <row r="163" spans="2:44" s="230" customFormat="1" ht="10.199999999999999" x14ac:dyDescent="0.15">
      <c r="B163" s="282">
        <v>2013</v>
      </c>
      <c r="C163" s="282"/>
      <c r="D163" s="282"/>
      <c r="E163" s="282"/>
      <c r="F163" s="282"/>
      <c r="G163" s="282"/>
      <c r="H163" s="282"/>
      <c r="I163" s="282"/>
      <c r="J163" s="282"/>
      <c r="K163" s="276">
        <v>59214669.509999998</v>
      </c>
      <c r="L163" s="276"/>
      <c r="M163" s="276"/>
      <c r="N163" s="276"/>
      <c r="O163" s="276"/>
      <c r="P163" s="276"/>
      <c r="Q163" s="276"/>
      <c r="R163" s="276"/>
      <c r="S163" s="276"/>
      <c r="T163" s="265">
        <v>3.8755981462781199E-3</v>
      </c>
      <c r="U163" s="265"/>
      <c r="V163" s="265"/>
      <c r="W163" s="265"/>
      <c r="X163" s="265"/>
      <c r="Y163" s="265"/>
      <c r="Z163" s="265"/>
      <c r="AA163" s="265"/>
      <c r="AB163" s="265"/>
      <c r="AC163" s="265"/>
      <c r="AD163" s="265"/>
      <c r="AE163" s="261">
        <v>1502</v>
      </c>
      <c r="AF163" s="261"/>
      <c r="AG163" s="261"/>
      <c r="AH163" s="261"/>
      <c r="AI163" s="265">
        <v>6.5079399467059497E-3</v>
      </c>
      <c r="AJ163" s="265"/>
      <c r="AK163" s="265"/>
      <c r="AL163" s="265"/>
      <c r="AM163" s="265"/>
      <c r="AN163" s="265"/>
      <c r="AO163" s="265"/>
      <c r="AP163" s="265"/>
    </row>
    <row r="164" spans="2:44" s="230" customFormat="1" ht="10.199999999999999" x14ac:dyDescent="0.15">
      <c r="B164" s="282">
        <v>2014</v>
      </c>
      <c r="C164" s="282"/>
      <c r="D164" s="282"/>
      <c r="E164" s="282"/>
      <c r="F164" s="282"/>
      <c r="G164" s="282"/>
      <c r="H164" s="282"/>
      <c r="I164" s="282"/>
      <c r="J164" s="282"/>
      <c r="K164" s="276">
        <v>159120505.49000001</v>
      </c>
      <c r="L164" s="276"/>
      <c r="M164" s="276"/>
      <c r="N164" s="276"/>
      <c r="O164" s="276"/>
      <c r="P164" s="276"/>
      <c r="Q164" s="276"/>
      <c r="R164" s="276"/>
      <c r="S164" s="276"/>
      <c r="T164" s="265">
        <v>1.04144317821066E-2</v>
      </c>
      <c r="U164" s="265"/>
      <c r="V164" s="265"/>
      <c r="W164" s="265"/>
      <c r="X164" s="265"/>
      <c r="Y164" s="265"/>
      <c r="Z164" s="265"/>
      <c r="AA164" s="265"/>
      <c r="AB164" s="265"/>
      <c r="AC164" s="265"/>
      <c r="AD164" s="265"/>
      <c r="AE164" s="261">
        <v>4555</v>
      </c>
      <c r="AF164" s="261"/>
      <c r="AG164" s="261"/>
      <c r="AH164" s="261"/>
      <c r="AI164" s="265">
        <v>1.9736129465543002E-2</v>
      </c>
      <c r="AJ164" s="265"/>
      <c r="AK164" s="265"/>
      <c r="AL164" s="265"/>
      <c r="AM164" s="265"/>
      <c r="AN164" s="265"/>
      <c r="AO164" s="265"/>
      <c r="AP164" s="265"/>
    </row>
    <row r="165" spans="2:44" s="230" customFormat="1" ht="10.199999999999999" x14ac:dyDescent="0.15">
      <c r="B165" s="282">
        <v>2015</v>
      </c>
      <c r="C165" s="282"/>
      <c r="D165" s="282"/>
      <c r="E165" s="282"/>
      <c r="F165" s="282"/>
      <c r="G165" s="282"/>
      <c r="H165" s="282"/>
      <c r="I165" s="282"/>
      <c r="J165" s="282"/>
      <c r="K165" s="276">
        <v>650049186.51999795</v>
      </c>
      <c r="L165" s="276"/>
      <c r="M165" s="276"/>
      <c r="N165" s="276"/>
      <c r="O165" s="276"/>
      <c r="P165" s="276"/>
      <c r="Q165" s="276"/>
      <c r="R165" s="276"/>
      <c r="S165" s="276"/>
      <c r="T165" s="265">
        <v>4.2545697596793101E-2</v>
      </c>
      <c r="U165" s="265"/>
      <c r="V165" s="265"/>
      <c r="W165" s="265"/>
      <c r="X165" s="265"/>
      <c r="Y165" s="265"/>
      <c r="Z165" s="265"/>
      <c r="AA165" s="265"/>
      <c r="AB165" s="265"/>
      <c r="AC165" s="265"/>
      <c r="AD165" s="265"/>
      <c r="AE165" s="261">
        <v>16771</v>
      </c>
      <c r="AF165" s="261"/>
      <c r="AG165" s="261"/>
      <c r="AH165" s="261"/>
      <c r="AI165" s="265">
        <v>7.2666218938885196E-2</v>
      </c>
      <c r="AJ165" s="265"/>
      <c r="AK165" s="265"/>
      <c r="AL165" s="265"/>
      <c r="AM165" s="265"/>
      <c r="AN165" s="265"/>
      <c r="AO165" s="265"/>
      <c r="AP165" s="265"/>
    </row>
    <row r="166" spans="2:44" s="230" customFormat="1" ht="10.199999999999999" x14ac:dyDescent="0.15">
      <c r="B166" s="282">
        <v>2016</v>
      </c>
      <c r="C166" s="282"/>
      <c r="D166" s="282"/>
      <c r="E166" s="282"/>
      <c r="F166" s="282"/>
      <c r="G166" s="282"/>
      <c r="H166" s="282"/>
      <c r="I166" s="282"/>
      <c r="J166" s="282"/>
      <c r="K166" s="276">
        <v>1382516599.23</v>
      </c>
      <c r="L166" s="276"/>
      <c r="M166" s="276"/>
      <c r="N166" s="276"/>
      <c r="O166" s="276"/>
      <c r="P166" s="276"/>
      <c r="Q166" s="276"/>
      <c r="R166" s="276"/>
      <c r="S166" s="276"/>
      <c r="T166" s="265">
        <v>9.0485665351381403E-2</v>
      </c>
      <c r="U166" s="265"/>
      <c r="V166" s="265"/>
      <c r="W166" s="265"/>
      <c r="X166" s="265"/>
      <c r="Y166" s="265"/>
      <c r="Z166" s="265"/>
      <c r="AA166" s="265"/>
      <c r="AB166" s="265"/>
      <c r="AC166" s="265"/>
      <c r="AD166" s="265"/>
      <c r="AE166" s="261">
        <v>30245</v>
      </c>
      <c r="AF166" s="261"/>
      <c r="AG166" s="261"/>
      <c r="AH166" s="261"/>
      <c r="AI166" s="265">
        <v>0.131047033081306</v>
      </c>
      <c r="AJ166" s="265"/>
      <c r="AK166" s="265"/>
      <c r="AL166" s="265"/>
      <c r="AM166" s="265"/>
      <c r="AN166" s="265"/>
      <c r="AO166" s="265"/>
      <c r="AP166" s="265"/>
    </row>
    <row r="167" spans="2:44" s="230" customFormat="1" ht="10.199999999999999" x14ac:dyDescent="0.15">
      <c r="B167" s="282">
        <v>2017</v>
      </c>
      <c r="C167" s="282"/>
      <c r="D167" s="282"/>
      <c r="E167" s="282"/>
      <c r="F167" s="282"/>
      <c r="G167" s="282"/>
      <c r="H167" s="282"/>
      <c r="I167" s="282"/>
      <c r="J167" s="282"/>
      <c r="K167" s="276">
        <v>1026343279.8099999</v>
      </c>
      <c r="L167" s="276"/>
      <c r="M167" s="276"/>
      <c r="N167" s="276"/>
      <c r="O167" s="276"/>
      <c r="P167" s="276"/>
      <c r="Q167" s="276"/>
      <c r="R167" s="276"/>
      <c r="S167" s="276"/>
      <c r="T167" s="265">
        <v>6.7174133463751201E-2</v>
      </c>
      <c r="U167" s="265"/>
      <c r="V167" s="265"/>
      <c r="W167" s="265"/>
      <c r="X167" s="265"/>
      <c r="Y167" s="265"/>
      <c r="Z167" s="265"/>
      <c r="AA167" s="265"/>
      <c r="AB167" s="265"/>
      <c r="AC167" s="265"/>
      <c r="AD167" s="265"/>
      <c r="AE167" s="261">
        <v>18225</v>
      </c>
      <c r="AF167" s="261"/>
      <c r="AG167" s="261"/>
      <c r="AH167" s="261"/>
      <c r="AI167" s="265">
        <v>7.8966182109664398E-2</v>
      </c>
      <c r="AJ167" s="265"/>
      <c r="AK167" s="265"/>
      <c r="AL167" s="265"/>
      <c r="AM167" s="265"/>
      <c r="AN167" s="265"/>
      <c r="AO167" s="265"/>
      <c r="AP167" s="265"/>
    </row>
    <row r="168" spans="2:44" s="230" customFormat="1" ht="10.199999999999999" x14ac:dyDescent="0.15">
      <c r="B168" s="282">
        <v>2018</v>
      </c>
      <c r="C168" s="282"/>
      <c r="D168" s="282"/>
      <c r="E168" s="282"/>
      <c r="F168" s="282"/>
      <c r="G168" s="282"/>
      <c r="H168" s="282"/>
      <c r="I168" s="282"/>
      <c r="J168" s="282"/>
      <c r="K168" s="276">
        <v>1703536978.2000101</v>
      </c>
      <c r="L168" s="276"/>
      <c r="M168" s="276"/>
      <c r="N168" s="276"/>
      <c r="O168" s="276"/>
      <c r="P168" s="276"/>
      <c r="Q168" s="276"/>
      <c r="R168" s="276"/>
      <c r="S168" s="276"/>
      <c r="T168" s="265">
        <v>0.11149643845792701</v>
      </c>
      <c r="U168" s="265"/>
      <c r="V168" s="265"/>
      <c r="W168" s="265"/>
      <c r="X168" s="265"/>
      <c r="Y168" s="265"/>
      <c r="Z168" s="265"/>
      <c r="AA168" s="265"/>
      <c r="AB168" s="265"/>
      <c r="AC168" s="265"/>
      <c r="AD168" s="265"/>
      <c r="AE168" s="261">
        <v>27048</v>
      </c>
      <c r="AF168" s="261"/>
      <c r="AG168" s="261"/>
      <c r="AH168" s="261"/>
      <c r="AI168" s="265">
        <v>0.117194913234689</v>
      </c>
      <c r="AJ168" s="265"/>
      <c r="AK168" s="265"/>
      <c r="AL168" s="265"/>
      <c r="AM168" s="265"/>
      <c r="AN168" s="265"/>
      <c r="AO168" s="265"/>
      <c r="AP168" s="265"/>
    </row>
    <row r="169" spans="2:44" s="230" customFormat="1" ht="10.199999999999999" x14ac:dyDescent="0.15">
      <c r="B169" s="282">
        <v>2019</v>
      </c>
      <c r="C169" s="282"/>
      <c r="D169" s="282"/>
      <c r="E169" s="282"/>
      <c r="F169" s="282"/>
      <c r="G169" s="282"/>
      <c r="H169" s="282"/>
      <c r="I169" s="282"/>
      <c r="J169" s="282"/>
      <c r="K169" s="276">
        <v>3717268854.02</v>
      </c>
      <c r="L169" s="276"/>
      <c r="M169" s="276"/>
      <c r="N169" s="276"/>
      <c r="O169" s="276"/>
      <c r="P169" s="276"/>
      <c r="Q169" s="276"/>
      <c r="R169" s="276"/>
      <c r="S169" s="276"/>
      <c r="T169" s="265">
        <v>0.24329512262876599</v>
      </c>
      <c r="U169" s="265"/>
      <c r="V169" s="265"/>
      <c r="W169" s="265"/>
      <c r="X169" s="265"/>
      <c r="Y169" s="265"/>
      <c r="Z169" s="265"/>
      <c r="AA169" s="265"/>
      <c r="AB169" s="265"/>
      <c r="AC169" s="265"/>
      <c r="AD169" s="265"/>
      <c r="AE169" s="261">
        <v>49775</v>
      </c>
      <c r="AF169" s="261"/>
      <c r="AG169" s="261"/>
      <c r="AH169" s="261"/>
      <c r="AI169" s="265">
        <v>0.21566758378647699</v>
      </c>
      <c r="AJ169" s="265"/>
      <c r="AK169" s="265"/>
      <c r="AL169" s="265"/>
      <c r="AM169" s="265"/>
      <c r="AN169" s="265"/>
      <c r="AO169" s="265"/>
      <c r="AP169" s="265"/>
    </row>
    <row r="170" spans="2:44" s="230" customFormat="1" ht="10.199999999999999" x14ac:dyDescent="0.15">
      <c r="B170" s="282">
        <v>2020</v>
      </c>
      <c r="C170" s="282"/>
      <c r="D170" s="282"/>
      <c r="E170" s="282"/>
      <c r="F170" s="282"/>
      <c r="G170" s="282"/>
      <c r="H170" s="282"/>
      <c r="I170" s="282"/>
      <c r="J170" s="282"/>
      <c r="K170" s="276">
        <v>2520081649.93998</v>
      </c>
      <c r="L170" s="276"/>
      <c r="M170" s="276"/>
      <c r="N170" s="276"/>
      <c r="O170" s="276"/>
      <c r="P170" s="276"/>
      <c r="Q170" s="276"/>
      <c r="R170" s="276"/>
      <c r="S170" s="276"/>
      <c r="T170" s="265">
        <v>0.16493926001440401</v>
      </c>
      <c r="U170" s="265"/>
      <c r="V170" s="265"/>
      <c r="W170" s="265"/>
      <c r="X170" s="265"/>
      <c r="Y170" s="265"/>
      <c r="Z170" s="265"/>
      <c r="AA170" s="265"/>
      <c r="AB170" s="265"/>
      <c r="AC170" s="265"/>
      <c r="AD170" s="265"/>
      <c r="AE170" s="261">
        <v>29504</v>
      </c>
      <c r="AF170" s="261"/>
      <c r="AG170" s="261"/>
      <c r="AH170" s="261"/>
      <c r="AI170" s="265">
        <v>0.127836391602938</v>
      </c>
      <c r="AJ170" s="265"/>
      <c r="AK170" s="265"/>
      <c r="AL170" s="265"/>
      <c r="AM170" s="265"/>
      <c r="AN170" s="265"/>
      <c r="AO170" s="265"/>
      <c r="AP170" s="265"/>
    </row>
    <row r="171" spans="2:44" s="230" customFormat="1" ht="10.199999999999999" x14ac:dyDescent="0.15">
      <c r="B171" s="282">
        <v>2021</v>
      </c>
      <c r="C171" s="282"/>
      <c r="D171" s="282"/>
      <c r="E171" s="282"/>
      <c r="F171" s="282"/>
      <c r="G171" s="282"/>
      <c r="H171" s="282"/>
      <c r="I171" s="282"/>
      <c r="J171" s="282"/>
      <c r="K171" s="276">
        <v>2020736171.4400001</v>
      </c>
      <c r="L171" s="276"/>
      <c r="M171" s="276"/>
      <c r="N171" s="276"/>
      <c r="O171" s="276"/>
      <c r="P171" s="276"/>
      <c r="Q171" s="276"/>
      <c r="R171" s="276"/>
      <c r="S171" s="276"/>
      <c r="T171" s="265">
        <v>0.13225711508577201</v>
      </c>
      <c r="U171" s="265"/>
      <c r="V171" s="265"/>
      <c r="W171" s="265"/>
      <c r="X171" s="265"/>
      <c r="Y171" s="265"/>
      <c r="Z171" s="265"/>
      <c r="AA171" s="265"/>
      <c r="AB171" s="265"/>
      <c r="AC171" s="265"/>
      <c r="AD171" s="265"/>
      <c r="AE171" s="261">
        <v>19733</v>
      </c>
      <c r="AF171" s="261"/>
      <c r="AG171" s="261"/>
      <c r="AH171" s="261"/>
      <c r="AI171" s="265">
        <v>8.5500119153361198E-2</v>
      </c>
      <c r="AJ171" s="265"/>
      <c r="AK171" s="265"/>
      <c r="AL171" s="265"/>
      <c r="AM171" s="265"/>
      <c r="AN171" s="265"/>
      <c r="AO171" s="265"/>
      <c r="AP171" s="265"/>
    </row>
    <row r="172" spans="2:44" s="230" customFormat="1" ht="10.199999999999999" x14ac:dyDescent="0.15">
      <c r="B172" s="282">
        <v>2022</v>
      </c>
      <c r="C172" s="282"/>
      <c r="D172" s="282"/>
      <c r="E172" s="282"/>
      <c r="F172" s="282"/>
      <c r="G172" s="282"/>
      <c r="H172" s="282"/>
      <c r="I172" s="282"/>
      <c r="J172" s="282"/>
      <c r="K172" s="276">
        <v>1146504705.4100001</v>
      </c>
      <c r="L172" s="276"/>
      <c r="M172" s="276"/>
      <c r="N172" s="276"/>
      <c r="O172" s="276"/>
      <c r="P172" s="276"/>
      <c r="Q172" s="276"/>
      <c r="R172" s="276"/>
      <c r="S172" s="276"/>
      <c r="T172" s="265">
        <v>7.5038694765251504E-2</v>
      </c>
      <c r="U172" s="265"/>
      <c r="V172" s="265"/>
      <c r="W172" s="265"/>
      <c r="X172" s="265"/>
      <c r="Y172" s="265"/>
      <c r="Z172" s="265"/>
      <c r="AA172" s="265"/>
      <c r="AB172" s="265"/>
      <c r="AC172" s="265"/>
      <c r="AD172" s="265"/>
      <c r="AE172" s="261">
        <v>10475</v>
      </c>
      <c r="AF172" s="261"/>
      <c r="AG172" s="261"/>
      <c r="AH172" s="261"/>
      <c r="AI172" s="265">
        <v>4.5386598496501201E-2</v>
      </c>
      <c r="AJ172" s="265"/>
      <c r="AK172" s="265"/>
      <c r="AL172" s="265"/>
      <c r="AM172" s="265"/>
      <c r="AN172" s="265"/>
      <c r="AO172" s="265"/>
      <c r="AP172" s="265"/>
    </row>
    <row r="173" spans="2:44" s="230" customFormat="1" ht="10.199999999999999" x14ac:dyDescent="0.15">
      <c r="B173" s="282">
        <v>2023</v>
      </c>
      <c r="C173" s="282"/>
      <c r="D173" s="282"/>
      <c r="E173" s="282"/>
      <c r="F173" s="282"/>
      <c r="G173" s="282"/>
      <c r="H173" s="282"/>
      <c r="I173" s="282"/>
      <c r="J173" s="282"/>
      <c r="K173" s="276">
        <v>306703981.73000002</v>
      </c>
      <c r="L173" s="276"/>
      <c r="M173" s="276"/>
      <c r="N173" s="276"/>
      <c r="O173" s="276"/>
      <c r="P173" s="276"/>
      <c r="Q173" s="276"/>
      <c r="R173" s="276"/>
      <c r="S173" s="276"/>
      <c r="T173" s="265">
        <v>2.00737653842376E-2</v>
      </c>
      <c r="U173" s="265"/>
      <c r="V173" s="265"/>
      <c r="W173" s="265"/>
      <c r="X173" s="265"/>
      <c r="Y173" s="265"/>
      <c r="Z173" s="265"/>
      <c r="AA173" s="265"/>
      <c r="AB173" s="265"/>
      <c r="AC173" s="265"/>
      <c r="AD173" s="265"/>
      <c r="AE173" s="261">
        <v>3014</v>
      </c>
      <c r="AF173" s="261"/>
      <c r="AG173" s="261"/>
      <c r="AH173" s="261"/>
      <c r="AI173" s="265">
        <v>1.3059208388396601E-2</v>
      </c>
      <c r="AJ173" s="265"/>
      <c r="AK173" s="265"/>
      <c r="AL173" s="265"/>
      <c r="AM173" s="265"/>
      <c r="AN173" s="265"/>
      <c r="AO173" s="265"/>
      <c r="AP173" s="265"/>
    </row>
    <row r="174" spans="2:44" s="230" customFormat="1" ht="10.199999999999999" x14ac:dyDescent="0.15">
      <c r="B174" s="281"/>
      <c r="C174" s="281"/>
      <c r="D174" s="281"/>
      <c r="E174" s="281"/>
      <c r="F174" s="281"/>
      <c r="G174" s="281"/>
      <c r="H174" s="281"/>
      <c r="I174" s="281"/>
      <c r="J174" s="281"/>
      <c r="K174" s="277">
        <v>15278846587.040001</v>
      </c>
      <c r="L174" s="277"/>
      <c r="M174" s="277"/>
      <c r="N174" s="277"/>
      <c r="O174" s="277"/>
      <c r="P174" s="277"/>
      <c r="Q174" s="277"/>
      <c r="R174" s="277"/>
      <c r="S174" s="277"/>
      <c r="T174" s="278">
        <v>1</v>
      </c>
      <c r="U174" s="278"/>
      <c r="V174" s="278"/>
      <c r="W174" s="278"/>
      <c r="X174" s="278"/>
      <c r="Y174" s="278"/>
      <c r="Z174" s="278"/>
      <c r="AA174" s="278"/>
      <c r="AB174" s="278"/>
      <c r="AC174" s="278"/>
      <c r="AD174" s="278"/>
      <c r="AE174" s="279">
        <v>230795</v>
      </c>
      <c r="AF174" s="279"/>
      <c r="AG174" s="279"/>
      <c r="AH174" s="279"/>
      <c r="AI174" s="278">
        <v>1</v>
      </c>
      <c r="AJ174" s="278"/>
      <c r="AK174" s="278"/>
      <c r="AL174" s="278"/>
      <c r="AM174" s="278"/>
      <c r="AN174" s="278"/>
      <c r="AO174" s="278"/>
      <c r="AP174" s="278"/>
    </row>
    <row r="175" spans="2:44" s="230" customFormat="1" ht="7.8" x14ac:dyDescent="0.15"/>
    <row r="176" spans="2:44" s="230" customFormat="1" x14ac:dyDescent="0.15">
      <c r="B176" s="236" t="s">
        <v>1685</v>
      </c>
      <c r="C176" s="236"/>
      <c r="D176" s="236"/>
      <c r="E176" s="236"/>
      <c r="F176" s="236"/>
      <c r="G176" s="236"/>
      <c r="H176" s="236"/>
      <c r="I176" s="236"/>
      <c r="J176" s="236"/>
      <c r="K176" s="236"/>
      <c r="L176" s="236"/>
      <c r="M176" s="236"/>
      <c r="N176" s="236"/>
      <c r="O176" s="236"/>
      <c r="P176" s="236"/>
      <c r="Q176" s="236"/>
      <c r="R176" s="236"/>
      <c r="S176" s="236"/>
      <c r="T176" s="236"/>
      <c r="U176" s="236"/>
      <c r="V176" s="236"/>
      <c r="W176" s="236"/>
      <c r="X176" s="236"/>
      <c r="Y176" s="236"/>
      <c r="Z176" s="236"/>
      <c r="AA176" s="236"/>
      <c r="AB176" s="236"/>
      <c r="AC176" s="236"/>
      <c r="AD176" s="236"/>
      <c r="AE176" s="236"/>
      <c r="AF176" s="236"/>
      <c r="AG176" s="236"/>
      <c r="AH176" s="236"/>
      <c r="AI176" s="236"/>
      <c r="AJ176" s="236"/>
      <c r="AK176" s="236"/>
      <c r="AL176" s="236"/>
      <c r="AM176" s="236"/>
      <c r="AN176" s="236"/>
      <c r="AO176" s="236"/>
      <c r="AP176" s="236"/>
      <c r="AQ176" s="236"/>
      <c r="AR176" s="236"/>
    </row>
    <row r="177" spans="2:44" s="230" customFormat="1" ht="7.8" x14ac:dyDescent="0.15"/>
    <row r="178" spans="2:44" s="230" customFormat="1" ht="10.199999999999999" x14ac:dyDescent="0.15">
      <c r="B178" s="273" t="s">
        <v>1686</v>
      </c>
      <c r="C178" s="273"/>
      <c r="D178" s="273"/>
      <c r="E178" s="273"/>
      <c r="F178" s="273"/>
      <c r="G178" s="273"/>
      <c r="H178" s="273"/>
      <c r="I178" s="273"/>
      <c r="J178" s="273" t="s">
        <v>1626</v>
      </c>
      <c r="K178" s="273"/>
      <c r="L178" s="273"/>
      <c r="M178" s="273"/>
      <c r="N178" s="273"/>
      <c r="O178" s="273"/>
      <c r="P178" s="273"/>
      <c r="Q178" s="273"/>
      <c r="R178" s="273"/>
      <c r="S178" s="273"/>
      <c r="T178" s="273"/>
      <c r="U178" s="273" t="s">
        <v>1627</v>
      </c>
      <c r="V178" s="273"/>
      <c r="W178" s="273"/>
      <c r="X178" s="273"/>
      <c r="Y178" s="273"/>
      <c r="Z178" s="273"/>
      <c r="AA178" s="273"/>
      <c r="AB178" s="273"/>
      <c r="AC178" s="273"/>
      <c r="AD178" s="273"/>
      <c r="AE178" s="273" t="s">
        <v>1687</v>
      </c>
      <c r="AF178" s="273"/>
      <c r="AG178" s="273"/>
      <c r="AH178" s="273"/>
      <c r="AI178" s="273"/>
      <c r="AJ178" s="273" t="s">
        <v>1627</v>
      </c>
      <c r="AK178" s="273"/>
      <c r="AL178" s="273"/>
      <c r="AM178" s="273"/>
      <c r="AN178" s="273"/>
      <c r="AO178" s="273"/>
      <c r="AP178" s="273"/>
    </row>
    <row r="179" spans="2:44" s="230" customFormat="1" ht="10.199999999999999" x14ac:dyDescent="0.15">
      <c r="B179" s="256" t="s">
        <v>1688</v>
      </c>
      <c r="C179" s="256"/>
      <c r="D179" s="256"/>
      <c r="E179" s="256"/>
      <c r="F179" s="256"/>
      <c r="G179" s="256"/>
      <c r="H179" s="256"/>
      <c r="I179" s="256"/>
      <c r="J179" s="276">
        <v>2204993403.1200099</v>
      </c>
      <c r="K179" s="276"/>
      <c r="L179" s="276"/>
      <c r="M179" s="276"/>
      <c r="N179" s="276"/>
      <c r="O179" s="276"/>
      <c r="P179" s="276"/>
      <c r="Q179" s="276"/>
      <c r="R179" s="276"/>
      <c r="S179" s="276"/>
      <c r="T179" s="276"/>
      <c r="U179" s="265">
        <v>0.14431674475940801</v>
      </c>
      <c r="V179" s="265"/>
      <c r="W179" s="265"/>
      <c r="X179" s="265"/>
      <c r="Y179" s="265"/>
      <c r="Z179" s="265"/>
      <c r="AA179" s="265"/>
      <c r="AB179" s="265"/>
      <c r="AC179" s="265"/>
      <c r="AD179" s="265"/>
      <c r="AE179" s="261">
        <v>47702</v>
      </c>
      <c r="AF179" s="261"/>
      <c r="AG179" s="261"/>
      <c r="AH179" s="261"/>
      <c r="AI179" s="261"/>
      <c r="AJ179" s="265">
        <v>0.44690319377172399</v>
      </c>
      <c r="AK179" s="265"/>
      <c r="AL179" s="265"/>
      <c r="AM179" s="265"/>
      <c r="AN179" s="265"/>
      <c r="AO179" s="265"/>
      <c r="AP179" s="265"/>
    </row>
    <row r="180" spans="2:44" s="230" customFormat="1" ht="10.199999999999999" x14ac:dyDescent="0.15">
      <c r="B180" s="256" t="s">
        <v>1689</v>
      </c>
      <c r="C180" s="256"/>
      <c r="D180" s="256"/>
      <c r="E180" s="256"/>
      <c r="F180" s="256"/>
      <c r="G180" s="256"/>
      <c r="H180" s="256"/>
      <c r="I180" s="256"/>
      <c r="J180" s="276">
        <v>4873038475.8900003</v>
      </c>
      <c r="K180" s="276"/>
      <c r="L180" s="276"/>
      <c r="M180" s="276"/>
      <c r="N180" s="276"/>
      <c r="O180" s="276"/>
      <c r="P180" s="276"/>
      <c r="Q180" s="276"/>
      <c r="R180" s="276"/>
      <c r="S180" s="276"/>
      <c r="T180" s="276"/>
      <c r="U180" s="265">
        <v>0.31894020586759902</v>
      </c>
      <c r="V180" s="265"/>
      <c r="W180" s="265"/>
      <c r="X180" s="265"/>
      <c r="Y180" s="265"/>
      <c r="Z180" s="265"/>
      <c r="AA180" s="265"/>
      <c r="AB180" s="265"/>
      <c r="AC180" s="265"/>
      <c r="AD180" s="265"/>
      <c r="AE180" s="261">
        <v>33370</v>
      </c>
      <c r="AF180" s="261"/>
      <c r="AG180" s="261"/>
      <c r="AH180" s="261"/>
      <c r="AI180" s="261"/>
      <c r="AJ180" s="265">
        <v>0.31263174659683901</v>
      </c>
      <c r="AK180" s="265"/>
      <c r="AL180" s="265"/>
      <c r="AM180" s="265"/>
      <c r="AN180" s="265"/>
      <c r="AO180" s="265"/>
      <c r="AP180" s="265"/>
    </row>
    <row r="181" spans="2:44" s="230" customFormat="1" ht="10.199999999999999" x14ac:dyDescent="0.15">
      <c r="B181" s="256" t="s">
        <v>1690</v>
      </c>
      <c r="C181" s="256"/>
      <c r="D181" s="256"/>
      <c r="E181" s="256"/>
      <c r="F181" s="256"/>
      <c r="G181" s="256"/>
      <c r="H181" s="256"/>
      <c r="I181" s="256"/>
      <c r="J181" s="276">
        <v>4000213567.5900002</v>
      </c>
      <c r="K181" s="276"/>
      <c r="L181" s="276"/>
      <c r="M181" s="276"/>
      <c r="N181" s="276"/>
      <c r="O181" s="276"/>
      <c r="P181" s="276"/>
      <c r="Q181" s="276"/>
      <c r="R181" s="276"/>
      <c r="S181" s="276"/>
      <c r="T181" s="276"/>
      <c r="U181" s="265">
        <v>0.261813844703638</v>
      </c>
      <c r="V181" s="265"/>
      <c r="W181" s="265"/>
      <c r="X181" s="265"/>
      <c r="Y181" s="265"/>
      <c r="Z181" s="265"/>
      <c r="AA181" s="265"/>
      <c r="AB181" s="265"/>
      <c r="AC181" s="265"/>
      <c r="AD181" s="265"/>
      <c r="AE181" s="261">
        <v>16510</v>
      </c>
      <c r="AF181" s="261"/>
      <c r="AG181" s="261"/>
      <c r="AH181" s="261"/>
      <c r="AI181" s="261"/>
      <c r="AJ181" s="265">
        <v>0.15467636009331201</v>
      </c>
      <c r="AK181" s="265"/>
      <c r="AL181" s="265"/>
      <c r="AM181" s="265"/>
      <c r="AN181" s="265"/>
      <c r="AO181" s="265"/>
      <c r="AP181" s="265"/>
    </row>
    <row r="182" spans="2:44" s="230" customFormat="1" ht="10.199999999999999" x14ac:dyDescent="0.15">
      <c r="B182" s="256" t="s">
        <v>1691</v>
      </c>
      <c r="C182" s="256"/>
      <c r="D182" s="256"/>
      <c r="E182" s="256"/>
      <c r="F182" s="256"/>
      <c r="G182" s="256"/>
      <c r="H182" s="256"/>
      <c r="I182" s="256"/>
      <c r="J182" s="276">
        <v>1851154548.78</v>
      </c>
      <c r="K182" s="276"/>
      <c r="L182" s="276"/>
      <c r="M182" s="276"/>
      <c r="N182" s="276"/>
      <c r="O182" s="276"/>
      <c r="P182" s="276"/>
      <c r="Q182" s="276"/>
      <c r="R182" s="276"/>
      <c r="S182" s="276"/>
      <c r="T182" s="276"/>
      <c r="U182" s="265">
        <v>0.121158003533474</v>
      </c>
      <c r="V182" s="265"/>
      <c r="W182" s="265"/>
      <c r="X182" s="265"/>
      <c r="Y182" s="265"/>
      <c r="Z182" s="265"/>
      <c r="AA182" s="265"/>
      <c r="AB182" s="265"/>
      <c r="AC182" s="265"/>
      <c r="AD182" s="265"/>
      <c r="AE182" s="261">
        <v>5444</v>
      </c>
      <c r="AF182" s="261"/>
      <c r="AG182" s="261"/>
      <c r="AH182" s="261"/>
      <c r="AI182" s="261"/>
      <c r="AJ182" s="265">
        <v>5.1002913649181698E-2</v>
      </c>
      <c r="AK182" s="265"/>
      <c r="AL182" s="265"/>
      <c r="AM182" s="265"/>
      <c r="AN182" s="265"/>
      <c r="AO182" s="265"/>
      <c r="AP182" s="265"/>
    </row>
    <row r="183" spans="2:44" s="230" customFormat="1" ht="10.199999999999999" x14ac:dyDescent="0.15">
      <c r="B183" s="256" t="s">
        <v>1692</v>
      </c>
      <c r="C183" s="256"/>
      <c r="D183" s="256"/>
      <c r="E183" s="256"/>
      <c r="F183" s="256"/>
      <c r="G183" s="256"/>
      <c r="H183" s="256"/>
      <c r="I183" s="256"/>
      <c r="J183" s="276">
        <v>2349446591.6599998</v>
      </c>
      <c r="K183" s="276"/>
      <c r="L183" s="276"/>
      <c r="M183" s="276"/>
      <c r="N183" s="276"/>
      <c r="O183" s="276"/>
      <c r="P183" s="276"/>
      <c r="Q183" s="276"/>
      <c r="R183" s="276"/>
      <c r="S183" s="276"/>
      <c r="T183" s="276"/>
      <c r="U183" s="265">
        <v>0.153771201135881</v>
      </c>
      <c r="V183" s="265"/>
      <c r="W183" s="265"/>
      <c r="X183" s="265"/>
      <c r="Y183" s="265"/>
      <c r="Z183" s="265"/>
      <c r="AA183" s="265"/>
      <c r="AB183" s="265"/>
      <c r="AC183" s="265"/>
      <c r="AD183" s="265"/>
      <c r="AE183" s="261">
        <v>3713</v>
      </c>
      <c r="AF183" s="261"/>
      <c r="AG183" s="261"/>
      <c r="AH183" s="261"/>
      <c r="AI183" s="261"/>
      <c r="AJ183" s="265">
        <v>3.4785785888944099E-2</v>
      </c>
      <c r="AK183" s="265"/>
      <c r="AL183" s="265"/>
      <c r="AM183" s="265"/>
      <c r="AN183" s="265"/>
      <c r="AO183" s="265"/>
      <c r="AP183" s="265"/>
    </row>
    <row r="184" spans="2:44" s="230" customFormat="1" ht="10.199999999999999" x14ac:dyDescent="0.15">
      <c r="B184" s="281"/>
      <c r="C184" s="281"/>
      <c r="D184" s="281"/>
      <c r="E184" s="281"/>
      <c r="F184" s="281"/>
      <c r="G184" s="281"/>
      <c r="H184" s="281"/>
      <c r="I184" s="281"/>
      <c r="J184" s="277">
        <v>15278846587.040001</v>
      </c>
      <c r="K184" s="277"/>
      <c r="L184" s="277"/>
      <c r="M184" s="277"/>
      <c r="N184" s="277"/>
      <c r="O184" s="277"/>
      <c r="P184" s="277"/>
      <c r="Q184" s="277"/>
      <c r="R184" s="277"/>
      <c r="S184" s="277"/>
      <c r="T184" s="277"/>
      <c r="U184" s="278">
        <v>1</v>
      </c>
      <c r="V184" s="278"/>
      <c r="W184" s="278"/>
      <c r="X184" s="278"/>
      <c r="Y184" s="278"/>
      <c r="Z184" s="278"/>
      <c r="AA184" s="278"/>
      <c r="AB184" s="278"/>
      <c r="AC184" s="278"/>
      <c r="AD184" s="278"/>
      <c r="AE184" s="279">
        <v>106739</v>
      </c>
      <c r="AF184" s="279"/>
      <c r="AG184" s="279"/>
      <c r="AH184" s="279"/>
      <c r="AI184" s="279"/>
      <c r="AJ184" s="278">
        <v>1</v>
      </c>
      <c r="AK184" s="278"/>
      <c r="AL184" s="278"/>
      <c r="AM184" s="278"/>
      <c r="AN184" s="278"/>
      <c r="AO184" s="278"/>
      <c r="AP184" s="278"/>
    </row>
    <row r="185" spans="2:44" s="230" customFormat="1" ht="7.8" x14ac:dyDescent="0.15"/>
    <row r="186" spans="2:44" s="230" customFormat="1" x14ac:dyDescent="0.15">
      <c r="B186" s="236" t="s">
        <v>1693</v>
      </c>
      <c r="C186" s="236"/>
      <c r="D186" s="236"/>
      <c r="E186" s="236"/>
      <c r="F186" s="236"/>
      <c r="G186" s="236"/>
      <c r="H186" s="236"/>
      <c r="I186" s="236"/>
      <c r="J186" s="236"/>
      <c r="K186" s="236"/>
      <c r="L186" s="236"/>
      <c r="M186" s="236"/>
      <c r="N186" s="236"/>
      <c r="O186" s="236"/>
      <c r="P186" s="236"/>
      <c r="Q186" s="236"/>
      <c r="R186" s="236"/>
      <c r="S186" s="236"/>
      <c r="T186" s="236"/>
      <c r="U186" s="236"/>
      <c r="V186" s="236"/>
      <c r="W186" s="236"/>
      <c r="X186" s="236"/>
      <c r="Y186" s="236"/>
      <c r="Z186" s="236"/>
      <c r="AA186" s="236"/>
      <c r="AB186" s="236"/>
      <c r="AC186" s="236"/>
      <c r="AD186" s="236"/>
      <c r="AE186" s="236"/>
      <c r="AF186" s="236"/>
      <c r="AG186" s="236"/>
      <c r="AH186" s="236"/>
      <c r="AI186" s="236"/>
      <c r="AJ186" s="236"/>
      <c r="AK186" s="236"/>
      <c r="AL186" s="236"/>
      <c r="AM186" s="236"/>
      <c r="AN186" s="236"/>
      <c r="AO186" s="236"/>
      <c r="AP186" s="236"/>
      <c r="AQ186" s="236"/>
      <c r="AR186" s="236"/>
    </row>
    <row r="187" spans="2:44" s="230" customFormat="1" ht="7.8" x14ac:dyDescent="0.15"/>
    <row r="188" spans="2:44" s="230" customFormat="1" ht="10.199999999999999" x14ac:dyDescent="0.15">
      <c r="B188" s="281"/>
      <c r="C188" s="281"/>
      <c r="D188" s="281"/>
      <c r="E188" s="281"/>
      <c r="F188" s="281"/>
      <c r="G188" s="281"/>
      <c r="H188" s="281"/>
      <c r="I188" s="273" t="s">
        <v>1626</v>
      </c>
      <c r="J188" s="273"/>
      <c r="K188" s="273"/>
      <c r="L188" s="273"/>
      <c r="M188" s="273"/>
      <c r="N188" s="273"/>
      <c r="O188" s="273"/>
      <c r="P188" s="273"/>
      <c r="Q188" s="273"/>
      <c r="R188" s="273"/>
      <c r="S188" s="273"/>
      <c r="T188" s="273" t="s">
        <v>1627</v>
      </c>
      <c r="U188" s="273"/>
      <c r="V188" s="273"/>
      <c r="W188" s="273"/>
      <c r="X188" s="273"/>
      <c r="Y188" s="273"/>
      <c r="Z188" s="273"/>
      <c r="AA188" s="273"/>
      <c r="AB188" s="273"/>
      <c r="AC188" s="273"/>
      <c r="AD188" s="273" t="s">
        <v>1628</v>
      </c>
      <c r="AE188" s="273"/>
      <c r="AF188" s="273"/>
      <c r="AG188" s="273"/>
      <c r="AH188" s="273"/>
      <c r="AI188" s="273"/>
      <c r="AJ188" s="273"/>
      <c r="AK188" s="273"/>
      <c r="AL188" s="273"/>
      <c r="AM188" s="273" t="s">
        <v>1627</v>
      </c>
      <c r="AN188" s="273"/>
      <c r="AO188" s="273"/>
      <c r="AP188" s="273"/>
    </row>
    <row r="189" spans="2:44" s="230" customFormat="1" ht="10.199999999999999" x14ac:dyDescent="0.15">
      <c r="B189" s="256" t="s">
        <v>1694</v>
      </c>
      <c r="C189" s="256"/>
      <c r="D189" s="256"/>
      <c r="E189" s="256"/>
      <c r="F189" s="256"/>
      <c r="G189" s="256"/>
      <c r="H189" s="256"/>
      <c r="I189" s="276">
        <v>28096267.809999999</v>
      </c>
      <c r="J189" s="276"/>
      <c r="K189" s="276"/>
      <c r="L189" s="276"/>
      <c r="M189" s="276"/>
      <c r="N189" s="276"/>
      <c r="O189" s="276"/>
      <c r="P189" s="276"/>
      <c r="Q189" s="276"/>
      <c r="R189" s="276"/>
      <c r="S189" s="276"/>
      <c r="T189" s="265">
        <v>1.8388997919405699E-3</v>
      </c>
      <c r="U189" s="265"/>
      <c r="V189" s="265"/>
      <c r="W189" s="265"/>
      <c r="X189" s="265"/>
      <c r="Y189" s="265"/>
      <c r="Z189" s="265"/>
      <c r="AA189" s="265"/>
      <c r="AB189" s="265"/>
      <c r="AC189" s="265"/>
      <c r="AD189" s="261">
        <v>569</v>
      </c>
      <c r="AE189" s="261"/>
      <c r="AF189" s="261"/>
      <c r="AG189" s="261"/>
      <c r="AH189" s="261"/>
      <c r="AI189" s="261"/>
      <c r="AJ189" s="261"/>
      <c r="AK189" s="261"/>
      <c r="AL189" s="261"/>
      <c r="AM189" s="265">
        <v>2.4653913646309499E-3</v>
      </c>
      <c r="AN189" s="265"/>
      <c r="AO189" s="265"/>
      <c r="AP189" s="265"/>
    </row>
    <row r="190" spans="2:44" s="230" customFormat="1" ht="10.199999999999999" x14ac:dyDescent="0.15">
      <c r="B190" s="256" t="s">
        <v>1695</v>
      </c>
      <c r="C190" s="256"/>
      <c r="D190" s="256"/>
      <c r="E190" s="256"/>
      <c r="F190" s="256"/>
      <c r="G190" s="256"/>
      <c r="H190" s="256"/>
      <c r="I190" s="276">
        <v>677695408.97000003</v>
      </c>
      <c r="J190" s="276"/>
      <c r="K190" s="276"/>
      <c r="L190" s="276"/>
      <c r="M190" s="276"/>
      <c r="N190" s="276"/>
      <c r="O190" s="276"/>
      <c r="P190" s="276"/>
      <c r="Q190" s="276"/>
      <c r="R190" s="276"/>
      <c r="S190" s="276"/>
      <c r="T190" s="265">
        <v>4.4355141934917998E-2</v>
      </c>
      <c r="U190" s="265"/>
      <c r="V190" s="265"/>
      <c r="W190" s="265"/>
      <c r="X190" s="265"/>
      <c r="Y190" s="265"/>
      <c r="Z190" s="265"/>
      <c r="AA190" s="265"/>
      <c r="AB190" s="265"/>
      <c r="AC190" s="265"/>
      <c r="AD190" s="261">
        <v>7206</v>
      </c>
      <c r="AE190" s="261"/>
      <c r="AF190" s="261"/>
      <c r="AG190" s="261"/>
      <c r="AH190" s="261"/>
      <c r="AI190" s="261"/>
      <c r="AJ190" s="261"/>
      <c r="AK190" s="261"/>
      <c r="AL190" s="261"/>
      <c r="AM190" s="265">
        <v>3.1222513485994099E-2</v>
      </c>
      <c r="AN190" s="265"/>
      <c r="AO190" s="265"/>
      <c r="AP190" s="265"/>
    </row>
    <row r="191" spans="2:44" s="230" customFormat="1" ht="10.199999999999999" x14ac:dyDescent="0.15">
      <c r="B191" s="256" t="s">
        <v>1696</v>
      </c>
      <c r="C191" s="256"/>
      <c r="D191" s="256"/>
      <c r="E191" s="256"/>
      <c r="F191" s="256"/>
      <c r="G191" s="256"/>
      <c r="H191" s="256"/>
      <c r="I191" s="276">
        <v>4621452014.9600296</v>
      </c>
      <c r="J191" s="276"/>
      <c r="K191" s="276"/>
      <c r="L191" s="276"/>
      <c r="M191" s="276"/>
      <c r="N191" s="276"/>
      <c r="O191" s="276"/>
      <c r="P191" s="276"/>
      <c r="Q191" s="276"/>
      <c r="R191" s="276"/>
      <c r="S191" s="276"/>
      <c r="T191" s="265">
        <v>0.30247388038309497</v>
      </c>
      <c r="U191" s="265"/>
      <c r="V191" s="265"/>
      <c r="W191" s="265"/>
      <c r="X191" s="265"/>
      <c r="Y191" s="265"/>
      <c r="Z191" s="265"/>
      <c r="AA191" s="265"/>
      <c r="AB191" s="265"/>
      <c r="AC191" s="265"/>
      <c r="AD191" s="261">
        <v>56216</v>
      </c>
      <c r="AE191" s="261"/>
      <c r="AF191" s="261"/>
      <c r="AG191" s="261"/>
      <c r="AH191" s="261"/>
      <c r="AI191" s="261"/>
      <c r="AJ191" s="261"/>
      <c r="AK191" s="261"/>
      <c r="AL191" s="261"/>
      <c r="AM191" s="265">
        <v>0.24357546740614</v>
      </c>
      <c r="AN191" s="265"/>
      <c r="AO191" s="265"/>
      <c r="AP191" s="265"/>
    </row>
    <row r="192" spans="2:44" s="230" customFormat="1" ht="10.199999999999999" x14ac:dyDescent="0.15">
      <c r="B192" s="256" t="s">
        <v>1697</v>
      </c>
      <c r="C192" s="256"/>
      <c r="D192" s="256"/>
      <c r="E192" s="256"/>
      <c r="F192" s="256"/>
      <c r="G192" s="256"/>
      <c r="H192" s="256"/>
      <c r="I192" s="276">
        <v>6626166399.4100504</v>
      </c>
      <c r="J192" s="276"/>
      <c r="K192" s="276"/>
      <c r="L192" s="276"/>
      <c r="M192" s="276"/>
      <c r="N192" s="276"/>
      <c r="O192" s="276"/>
      <c r="P192" s="276"/>
      <c r="Q192" s="276"/>
      <c r="R192" s="276"/>
      <c r="S192" s="276"/>
      <c r="T192" s="265">
        <v>0.43368237004424998</v>
      </c>
      <c r="U192" s="265"/>
      <c r="V192" s="265"/>
      <c r="W192" s="265"/>
      <c r="X192" s="265"/>
      <c r="Y192" s="265"/>
      <c r="Z192" s="265"/>
      <c r="AA192" s="265"/>
      <c r="AB192" s="265"/>
      <c r="AC192" s="265"/>
      <c r="AD192" s="261">
        <v>100660</v>
      </c>
      <c r="AE192" s="261"/>
      <c r="AF192" s="261"/>
      <c r="AG192" s="261"/>
      <c r="AH192" s="261"/>
      <c r="AI192" s="261"/>
      <c r="AJ192" s="261"/>
      <c r="AK192" s="261"/>
      <c r="AL192" s="261"/>
      <c r="AM192" s="265">
        <v>0.43614463051625901</v>
      </c>
      <c r="AN192" s="265"/>
      <c r="AO192" s="265"/>
      <c r="AP192" s="265"/>
    </row>
    <row r="193" spans="2:42" s="230" customFormat="1" ht="10.199999999999999" x14ac:dyDescent="0.15">
      <c r="B193" s="256" t="s">
        <v>1698</v>
      </c>
      <c r="C193" s="256"/>
      <c r="D193" s="256"/>
      <c r="E193" s="256"/>
      <c r="F193" s="256"/>
      <c r="G193" s="256"/>
      <c r="H193" s="256"/>
      <c r="I193" s="276">
        <v>1396534710.8700099</v>
      </c>
      <c r="J193" s="276"/>
      <c r="K193" s="276"/>
      <c r="L193" s="276"/>
      <c r="M193" s="276"/>
      <c r="N193" s="276"/>
      <c r="O193" s="276"/>
      <c r="P193" s="276"/>
      <c r="Q193" s="276"/>
      <c r="R193" s="276"/>
      <c r="S193" s="276"/>
      <c r="T193" s="265">
        <v>9.1403150291107904E-2</v>
      </c>
      <c r="U193" s="265"/>
      <c r="V193" s="265"/>
      <c r="W193" s="265"/>
      <c r="X193" s="265"/>
      <c r="Y193" s="265"/>
      <c r="Z193" s="265"/>
      <c r="AA193" s="265"/>
      <c r="AB193" s="265"/>
      <c r="AC193" s="265"/>
      <c r="AD193" s="261">
        <v>25263</v>
      </c>
      <c r="AE193" s="261"/>
      <c r="AF193" s="261"/>
      <c r="AG193" s="261"/>
      <c r="AH193" s="261"/>
      <c r="AI193" s="261"/>
      <c r="AJ193" s="261"/>
      <c r="AK193" s="261"/>
      <c r="AL193" s="261"/>
      <c r="AM193" s="265">
        <v>0.109460776879915</v>
      </c>
      <c r="AN193" s="265"/>
      <c r="AO193" s="265"/>
      <c r="AP193" s="265"/>
    </row>
    <row r="194" spans="2:42" s="230" customFormat="1" ht="10.199999999999999" x14ac:dyDescent="0.15">
      <c r="B194" s="256" t="s">
        <v>1699</v>
      </c>
      <c r="C194" s="256"/>
      <c r="D194" s="256"/>
      <c r="E194" s="256"/>
      <c r="F194" s="256"/>
      <c r="G194" s="256"/>
      <c r="H194" s="256"/>
      <c r="I194" s="276">
        <v>766085259.92000198</v>
      </c>
      <c r="J194" s="276"/>
      <c r="K194" s="276"/>
      <c r="L194" s="276"/>
      <c r="M194" s="276"/>
      <c r="N194" s="276"/>
      <c r="O194" s="276"/>
      <c r="P194" s="276"/>
      <c r="Q194" s="276"/>
      <c r="R194" s="276"/>
      <c r="S194" s="276"/>
      <c r="T194" s="265">
        <v>5.0140254734268697E-2</v>
      </c>
      <c r="U194" s="265"/>
      <c r="V194" s="265"/>
      <c r="W194" s="265"/>
      <c r="X194" s="265"/>
      <c r="Y194" s="265"/>
      <c r="Z194" s="265"/>
      <c r="AA194" s="265"/>
      <c r="AB194" s="265"/>
      <c r="AC194" s="265"/>
      <c r="AD194" s="261">
        <v>14535</v>
      </c>
      <c r="AE194" s="261"/>
      <c r="AF194" s="261"/>
      <c r="AG194" s="261"/>
      <c r="AH194" s="261"/>
      <c r="AI194" s="261"/>
      <c r="AJ194" s="261"/>
      <c r="AK194" s="261"/>
      <c r="AL194" s="261"/>
      <c r="AM194" s="265">
        <v>6.2977967460300294E-2</v>
      </c>
      <c r="AN194" s="265"/>
      <c r="AO194" s="265"/>
      <c r="AP194" s="265"/>
    </row>
    <row r="195" spans="2:42" s="230" customFormat="1" ht="10.199999999999999" x14ac:dyDescent="0.15">
      <c r="B195" s="256" t="s">
        <v>1700</v>
      </c>
      <c r="C195" s="256"/>
      <c r="D195" s="256"/>
      <c r="E195" s="256"/>
      <c r="F195" s="256"/>
      <c r="G195" s="256"/>
      <c r="H195" s="256"/>
      <c r="I195" s="276">
        <v>380607314.95999902</v>
      </c>
      <c r="J195" s="276"/>
      <c r="K195" s="276"/>
      <c r="L195" s="276"/>
      <c r="M195" s="276"/>
      <c r="N195" s="276"/>
      <c r="O195" s="276"/>
      <c r="P195" s="276"/>
      <c r="Q195" s="276"/>
      <c r="R195" s="276"/>
      <c r="S195" s="276"/>
      <c r="T195" s="265">
        <v>2.49107360815338E-2</v>
      </c>
      <c r="U195" s="265"/>
      <c r="V195" s="265"/>
      <c r="W195" s="265"/>
      <c r="X195" s="265"/>
      <c r="Y195" s="265"/>
      <c r="Z195" s="265"/>
      <c r="AA195" s="265"/>
      <c r="AB195" s="265"/>
      <c r="AC195" s="265"/>
      <c r="AD195" s="261">
        <v>6210</v>
      </c>
      <c r="AE195" s="261"/>
      <c r="AF195" s="261"/>
      <c r="AG195" s="261"/>
      <c r="AH195" s="261"/>
      <c r="AI195" s="261"/>
      <c r="AJ195" s="261"/>
      <c r="AK195" s="261"/>
      <c r="AL195" s="261"/>
      <c r="AM195" s="265">
        <v>2.69069953855153E-2</v>
      </c>
      <c r="AN195" s="265"/>
      <c r="AO195" s="265"/>
      <c r="AP195" s="265"/>
    </row>
    <row r="196" spans="2:42" s="230" customFormat="1" ht="10.199999999999999" x14ac:dyDescent="0.15">
      <c r="B196" s="256" t="s">
        <v>1701</v>
      </c>
      <c r="C196" s="256"/>
      <c r="D196" s="256"/>
      <c r="E196" s="256"/>
      <c r="F196" s="256"/>
      <c r="G196" s="256"/>
      <c r="H196" s="256"/>
      <c r="I196" s="276">
        <v>227392433.09999999</v>
      </c>
      <c r="J196" s="276"/>
      <c r="K196" s="276"/>
      <c r="L196" s="276"/>
      <c r="M196" s="276"/>
      <c r="N196" s="276"/>
      <c r="O196" s="276"/>
      <c r="P196" s="276"/>
      <c r="Q196" s="276"/>
      <c r="R196" s="276"/>
      <c r="S196" s="276"/>
      <c r="T196" s="265">
        <v>1.48828271692236E-2</v>
      </c>
      <c r="U196" s="265"/>
      <c r="V196" s="265"/>
      <c r="W196" s="265"/>
      <c r="X196" s="265"/>
      <c r="Y196" s="265"/>
      <c r="Z196" s="265"/>
      <c r="AA196" s="265"/>
      <c r="AB196" s="265"/>
      <c r="AC196" s="265"/>
      <c r="AD196" s="261">
        <v>4641</v>
      </c>
      <c r="AE196" s="261"/>
      <c r="AF196" s="261"/>
      <c r="AG196" s="261"/>
      <c r="AH196" s="261"/>
      <c r="AI196" s="261"/>
      <c r="AJ196" s="261"/>
      <c r="AK196" s="261"/>
      <c r="AL196" s="261"/>
      <c r="AM196" s="265">
        <v>2.01087545224117E-2</v>
      </c>
      <c r="AN196" s="265"/>
      <c r="AO196" s="265"/>
      <c r="AP196" s="265"/>
    </row>
    <row r="197" spans="2:42" s="230" customFormat="1" ht="10.199999999999999" x14ac:dyDescent="0.15">
      <c r="B197" s="256" t="s">
        <v>1702</v>
      </c>
      <c r="C197" s="256"/>
      <c r="D197" s="256"/>
      <c r="E197" s="256"/>
      <c r="F197" s="256"/>
      <c r="G197" s="256"/>
      <c r="H197" s="256"/>
      <c r="I197" s="276">
        <v>120576720.03</v>
      </c>
      <c r="J197" s="276"/>
      <c r="K197" s="276"/>
      <c r="L197" s="276"/>
      <c r="M197" s="276"/>
      <c r="N197" s="276"/>
      <c r="O197" s="276"/>
      <c r="P197" s="276"/>
      <c r="Q197" s="276"/>
      <c r="R197" s="276"/>
      <c r="S197" s="276"/>
      <c r="T197" s="265">
        <v>7.8917423081056697E-3</v>
      </c>
      <c r="U197" s="265"/>
      <c r="V197" s="265"/>
      <c r="W197" s="265"/>
      <c r="X197" s="265"/>
      <c r="Y197" s="265"/>
      <c r="Z197" s="265"/>
      <c r="AA197" s="265"/>
      <c r="AB197" s="265"/>
      <c r="AC197" s="265"/>
      <c r="AD197" s="261">
        <v>3424</v>
      </c>
      <c r="AE197" s="261"/>
      <c r="AF197" s="261"/>
      <c r="AG197" s="261"/>
      <c r="AH197" s="261"/>
      <c r="AI197" s="261"/>
      <c r="AJ197" s="261"/>
      <c r="AK197" s="261"/>
      <c r="AL197" s="261"/>
      <c r="AM197" s="265">
        <v>1.48356766827704E-2</v>
      </c>
      <c r="AN197" s="265"/>
      <c r="AO197" s="265"/>
      <c r="AP197" s="265"/>
    </row>
    <row r="198" spans="2:42" s="230" customFormat="1" ht="10.199999999999999" x14ac:dyDescent="0.15">
      <c r="B198" s="256" t="s">
        <v>1703</v>
      </c>
      <c r="C198" s="256"/>
      <c r="D198" s="256"/>
      <c r="E198" s="256"/>
      <c r="F198" s="256"/>
      <c r="G198" s="256"/>
      <c r="H198" s="256"/>
      <c r="I198" s="276">
        <v>122138735.73999999</v>
      </c>
      <c r="J198" s="276"/>
      <c r="K198" s="276"/>
      <c r="L198" s="276"/>
      <c r="M198" s="276"/>
      <c r="N198" s="276"/>
      <c r="O198" s="276"/>
      <c r="P198" s="276"/>
      <c r="Q198" s="276"/>
      <c r="R198" s="276"/>
      <c r="S198" s="276"/>
      <c r="T198" s="265">
        <v>7.9939761842756606E-3</v>
      </c>
      <c r="U198" s="265"/>
      <c r="V198" s="265"/>
      <c r="W198" s="265"/>
      <c r="X198" s="265"/>
      <c r="Y198" s="265"/>
      <c r="Z198" s="265"/>
      <c r="AA198" s="265"/>
      <c r="AB198" s="265"/>
      <c r="AC198" s="265"/>
      <c r="AD198" s="261">
        <v>3560</v>
      </c>
      <c r="AE198" s="261"/>
      <c r="AF198" s="261"/>
      <c r="AG198" s="261"/>
      <c r="AH198" s="261"/>
      <c r="AI198" s="261"/>
      <c r="AJ198" s="261"/>
      <c r="AK198" s="261"/>
      <c r="AL198" s="261"/>
      <c r="AM198" s="265">
        <v>1.54249442145627E-2</v>
      </c>
      <c r="AN198" s="265"/>
      <c r="AO198" s="265"/>
      <c r="AP198" s="265"/>
    </row>
    <row r="199" spans="2:42" s="230" customFormat="1" ht="10.199999999999999" x14ac:dyDescent="0.15">
      <c r="B199" s="256" t="s">
        <v>1704</v>
      </c>
      <c r="C199" s="256"/>
      <c r="D199" s="256"/>
      <c r="E199" s="256"/>
      <c r="F199" s="256"/>
      <c r="G199" s="256"/>
      <c r="H199" s="256"/>
      <c r="I199" s="276">
        <v>134088315.31999999</v>
      </c>
      <c r="J199" s="276"/>
      <c r="K199" s="276"/>
      <c r="L199" s="276"/>
      <c r="M199" s="276"/>
      <c r="N199" s="276"/>
      <c r="O199" s="276"/>
      <c r="P199" s="276"/>
      <c r="Q199" s="276"/>
      <c r="R199" s="276"/>
      <c r="S199" s="276"/>
      <c r="T199" s="265">
        <v>8.7760757696027404E-3</v>
      </c>
      <c r="U199" s="265"/>
      <c r="V199" s="265"/>
      <c r="W199" s="265"/>
      <c r="X199" s="265"/>
      <c r="Y199" s="265"/>
      <c r="Z199" s="265"/>
      <c r="AA199" s="265"/>
      <c r="AB199" s="265"/>
      <c r="AC199" s="265"/>
      <c r="AD199" s="261">
        <v>3648</v>
      </c>
      <c r="AE199" s="261"/>
      <c r="AF199" s="261"/>
      <c r="AG199" s="261"/>
      <c r="AH199" s="261"/>
      <c r="AI199" s="261"/>
      <c r="AJ199" s="261"/>
      <c r="AK199" s="261"/>
      <c r="AL199" s="261"/>
      <c r="AM199" s="265">
        <v>1.5806234970428299E-2</v>
      </c>
      <c r="AN199" s="265"/>
      <c r="AO199" s="265"/>
      <c r="AP199" s="265"/>
    </row>
    <row r="200" spans="2:42" s="230" customFormat="1" ht="10.199999999999999" x14ac:dyDescent="0.15">
      <c r="B200" s="256" t="s">
        <v>1705</v>
      </c>
      <c r="C200" s="256"/>
      <c r="D200" s="256"/>
      <c r="E200" s="256"/>
      <c r="F200" s="256"/>
      <c r="G200" s="256"/>
      <c r="H200" s="256"/>
      <c r="I200" s="276">
        <v>101589010.91</v>
      </c>
      <c r="J200" s="276"/>
      <c r="K200" s="276"/>
      <c r="L200" s="276"/>
      <c r="M200" s="276"/>
      <c r="N200" s="276"/>
      <c r="O200" s="276"/>
      <c r="P200" s="276"/>
      <c r="Q200" s="276"/>
      <c r="R200" s="276"/>
      <c r="S200" s="276"/>
      <c r="T200" s="265">
        <v>6.64899737891017E-3</v>
      </c>
      <c r="U200" s="265"/>
      <c r="V200" s="265"/>
      <c r="W200" s="265"/>
      <c r="X200" s="265"/>
      <c r="Y200" s="265"/>
      <c r="Z200" s="265"/>
      <c r="AA200" s="265"/>
      <c r="AB200" s="265"/>
      <c r="AC200" s="265"/>
      <c r="AD200" s="261">
        <v>2743</v>
      </c>
      <c r="AE200" s="261"/>
      <c r="AF200" s="261"/>
      <c r="AG200" s="261"/>
      <c r="AH200" s="261"/>
      <c r="AI200" s="261"/>
      <c r="AJ200" s="261"/>
      <c r="AK200" s="261"/>
      <c r="AL200" s="261"/>
      <c r="AM200" s="265">
        <v>1.18850061743105E-2</v>
      </c>
      <c r="AN200" s="265"/>
      <c r="AO200" s="265"/>
      <c r="AP200" s="265"/>
    </row>
    <row r="201" spans="2:42" s="230" customFormat="1" ht="10.199999999999999" x14ac:dyDescent="0.15">
      <c r="B201" s="256" t="s">
        <v>1706</v>
      </c>
      <c r="C201" s="256"/>
      <c r="D201" s="256"/>
      <c r="E201" s="256"/>
      <c r="F201" s="256"/>
      <c r="G201" s="256"/>
      <c r="H201" s="256"/>
      <c r="I201" s="276">
        <v>56227626.990000002</v>
      </c>
      <c r="J201" s="276"/>
      <c r="K201" s="276"/>
      <c r="L201" s="276"/>
      <c r="M201" s="276"/>
      <c r="N201" s="276"/>
      <c r="O201" s="276"/>
      <c r="P201" s="276"/>
      <c r="Q201" s="276"/>
      <c r="R201" s="276"/>
      <c r="S201" s="276"/>
      <c r="T201" s="265">
        <v>3.6800963128783399E-3</v>
      </c>
      <c r="U201" s="265"/>
      <c r="V201" s="265"/>
      <c r="W201" s="265"/>
      <c r="X201" s="265"/>
      <c r="Y201" s="265"/>
      <c r="Z201" s="265"/>
      <c r="AA201" s="265"/>
      <c r="AB201" s="265"/>
      <c r="AC201" s="265"/>
      <c r="AD201" s="261">
        <v>1527</v>
      </c>
      <c r="AE201" s="261"/>
      <c r="AF201" s="261"/>
      <c r="AG201" s="261"/>
      <c r="AH201" s="261"/>
      <c r="AI201" s="261"/>
      <c r="AJ201" s="261"/>
      <c r="AK201" s="261"/>
      <c r="AL201" s="261"/>
      <c r="AM201" s="265">
        <v>6.6162611841677696E-3</v>
      </c>
      <c r="AN201" s="265"/>
      <c r="AO201" s="265"/>
      <c r="AP201" s="265"/>
    </row>
    <row r="202" spans="2:42" s="230" customFormat="1" ht="10.199999999999999" x14ac:dyDescent="0.15">
      <c r="B202" s="256" t="s">
        <v>1707</v>
      </c>
      <c r="C202" s="256"/>
      <c r="D202" s="256"/>
      <c r="E202" s="256"/>
      <c r="F202" s="256"/>
      <c r="G202" s="256"/>
      <c r="H202" s="256"/>
      <c r="I202" s="276">
        <v>15951325.369999999</v>
      </c>
      <c r="J202" s="276"/>
      <c r="K202" s="276"/>
      <c r="L202" s="276"/>
      <c r="M202" s="276"/>
      <c r="N202" s="276"/>
      <c r="O202" s="276"/>
      <c r="P202" s="276"/>
      <c r="Q202" s="276"/>
      <c r="R202" s="276"/>
      <c r="S202" s="276"/>
      <c r="T202" s="265">
        <v>1.0440137139363899E-3</v>
      </c>
      <c r="U202" s="265"/>
      <c r="V202" s="265"/>
      <c r="W202" s="265"/>
      <c r="X202" s="265"/>
      <c r="Y202" s="265"/>
      <c r="Z202" s="265"/>
      <c r="AA202" s="265"/>
      <c r="AB202" s="265"/>
      <c r="AC202" s="265"/>
      <c r="AD202" s="261">
        <v>431</v>
      </c>
      <c r="AE202" s="261"/>
      <c r="AF202" s="261"/>
      <c r="AG202" s="261"/>
      <c r="AH202" s="261"/>
      <c r="AI202" s="261"/>
      <c r="AJ202" s="261"/>
      <c r="AK202" s="261"/>
      <c r="AL202" s="261"/>
      <c r="AM202" s="265">
        <v>1.8674581338417201E-3</v>
      </c>
      <c r="AN202" s="265"/>
      <c r="AO202" s="265"/>
      <c r="AP202" s="265"/>
    </row>
    <row r="203" spans="2:42" s="230" customFormat="1" ht="10.199999999999999" x14ac:dyDescent="0.15">
      <c r="B203" s="256" t="s">
        <v>1708</v>
      </c>
      <c r="C203" s="256"/>
      <c r="D203" s="256"/>
      <c r="E203" s="256"/>
      <c r="F203" s="256"/>
      <c r="G203" s="256"/>
      <c r="H203" s="256"/>
      <c r="I203" s="276">
        <v>141837.10999999999</v>
      </c>
      <c r="J203" s="276"/>
      <c r="K203" s="276"/>
      <c r="L203" s="276"/>
      <c r="M203" s="276"/>
      <c r="N203" s="276"/>
      <c r="O203" s="276"/>
      <c r="P203" s="276"/>
      <c r="Q203" s="276"/>
      <c r="R203" s="276"/>
      <c r="S203" s="276"/>
      <c r="T203" s="265">
        <v>9.2832341232033706E-6</v>
      </c>
      <c r="U203" s="265"/>
      <c r="V203" s="265"/>
      <c r="W203" s="265"/>
      <c r="X203" s="265"/>
      <c r="Y203" s="265"/>
      <c r="Z203" s="265"/>
      <c r="AA203" s="265"/>
      <c r="AB203" s="265"/>
      <c r="AC203" s="265"/>
      <c r="AD203" s="261">
        <v>9</v>
      </c>
      <c r="AE203" s="261"/>
      <c r="AF203" s="261"/>
      <c r="AG203" s="261"/>
      <c r="AH203" s="261"/>
      <c r="AI203" s="261"/>
      <c r="AJ203" s="261"/>
      <c r="AK203" s="261"/>
      <c r="AL203" s="261"/>
      <c r="AM203" s="265">
        <v>3.8995645486254001E-5</v>
      </c>
      <c r="AN203" s="265"/>
      <c r="AO203" s="265"/>
      <c r="AP203" s="265"/>
    </row>
    <row r="204" spans="2:42" s="230" customFormat="1" ht="10.199999999999999" x14ac:dyDescent="0.15">
      <c r="B204" s="256" t="s">
        <v>1709</v>
      </c>
      <c r="C204" s="256"/>
      <c r="D204" s="256"/>
      <c r="E204" s="256"/>
      <c r="F204" s="256"/>
      <c r="G204" s="256"/>
      <c r="H204" s="256"/>
      <c r="I204" s="276">
        <v>395537.79</v>
      </c>
      <c r="J204" s="276"/>
      <c r="K204" s="276"/>
      <c r="L204" s="276"/>
      <c r="M204" s="276"/>
      <c r="N204" s="276"/>
      <c r="O204" s="276"/>
      <c r="P204" s="276"/>
      <c r="Q204" s="276"/>
      <c r="R204" s="276"/>
      <c r="S204" s="276"/>
      <c r="T204" s="265">
        <v>2.5887935175388501E-5</v>
      </c>
      <c r="U204" s="265"/>
      <c r="V204" s="265"/>
      <c r="W204" s="265"/>
      <c r="X204" s="265"/>
      <c r="Y204" s="265"/>
      <c r="Z204" s="265"/>
      <c r="AA204" s="265"/>
      <c r="AB204" s="265"/>
      <c r="AC204" s="265"/>
      <c r="AD204" s="261">
        <v>16</v>
      </c>
      <c r="AE204" s="261"/>
      <c r="AF204" s="261"/>
      <c r="AG204" s="261"/>
      <c r="AH204" s="261"/>
      <c r="AI204" s="261"/>
      <c r="AJ204" s="261"/>
      <c r="AK204" s="261"/>
      <c r="AL204" s="261"/>
      <c r="AM204" s="265">
        <v>6.9325591975562704E-5</v>
      </c>
      <c r="AN204" s="265"/>
      <c r="AO204" s="265"/>
      <c r="AP204" s="265"/>
    </row>
    <row r="205" spans="2:42" s="230" customFormat="1" ht="10.199999999999999" x14ac:dyDescent="0.15">
      <c r="B205" s="256" t="s">
        <v>1710</v>
      </c>
      <c r="C205" s="256"/>
      <c r="D205" s="256"/>
      <c r="E205" s="256"/>
      <c r="F205" s="256"/>
      <c r="G205" s="256"/>
      <c r="H205" s="256"/>
      <c r="I205" s="276">
        <v>3703628.71</v>
      </c>
      <c r="J205" s="276"/>
      <c r="K205" s="276"/>
      <c r="L205" s="276"/>
      <c r="M205" s="276"/>
      <c r="N205" s="276"/>
      <c r="O205" s="276"/>
      <c r="P205" s="276"/>
      <c r="Q205" s="276"/>
      <c r="R205" s="276"/>
      <c r="S205" s="276"/>
      <c r="T205" s="265">
        <v>2.42402375657173E-4</v>
      </c>
      <c r="U205" s="265"/>
      <c r="V205" s="265"/>
      <c r="W205" s="265"/>
      <c r="X205" s="265"/>
      <c r="Y205" s="265"/>
      <c r="Z205" s="265"/>
      <c r="AA205" s="265"/>
      <c r="AB205" s="265"/>
      <c r="AC205" s="265"/>
      <c r="AD205" s="261">
        <v>134</v>
      </c>
      <c r="AE205" s="261"/>
      <c r="AF205" s="261"/>
      <c r="AG205" s="261"/>
      <c r="AH205" s="261"/>
      <c r="AI205" s="261"/>
      <c r="AJ205" s="261"/>
      <c r="AK205" s="261"/>
      <c r="AL205" s="261"/>
      <c r="AM205" s="265">
        <v>5.8060183279533804E-4</v>
      </c>
      <c r="AN205" s="265"/>
      <c r="AO205" s="265"/>
      <c r="AP205" s="265"/>
    </row>
    <row r="206" spans="2:42" s="230" customFormat="1" ht="10.199999999999999" x14ac:dyDescent="0.15">
      <c r="B206" s="256" t="s">
        <v>1711</v>
      </c>
      <c r="C206" s="256"/>
      <c r="D206" s="256"/>
      <c r="E206" s="256"/>
      <c r="F206" s="256"/>
      <c r="G206" s="256"/>
      <c r="H206" s="256"/>
      <c r="I206" s="276">
        <v>4039.07</v>
      </c>
      <c r="J206" s="276"/>
      <c r="K206" s="276"/>
      <c r="L206" s="276"/>
      <c r="M206" s="276"/>
      <c r="N206" s="276"/>
      <c r="O206" s="276"/>
      <c r="P206" s="276"/>
      <c r="Q206" s="276"/>
      <c r="R206" s="276"/>
      <c r="S206" s="276"/>
      <c r="T206" s="265">
        <v>2.6435699691009701E-7</v>
      </c>
      <c r="U206" s="265"/>
      <c r="V206" s="265"/>
      <c r="W206" s="265"/>
      <c r="X206" s="265"/>
      <c r="Y206" s="265"/>
      <c r="Z206" s="265"/>
      <c r="AA206" s="265"/>
      <c r="AB206" s="265"/>
      <c r="AC206" s="265"/>
      <c r="AD206" s="261">
        <v>3</v>
      </c>
      <c r="AE206" s="261"/>
      <c r="AF206" s="261"/>
      <c r="AG206" s="261"/>
      <c r="AH206" s="261"/>
      <c r="AI206" s="261"/>
      <c r="AJ206" s="261"/>
      <c r="AK206" s="261"/>
      <c r="AL206" s="261"/>
      <c r="AM206" s="265">
        <v>1.2998548495417999E-5</v>
      </c>
      <c r="AN206" s="265"/>
      <c r="AO206" s="265"/>
      <c r="AP206" s="265"/>
    </row>
    <row r="207" spans="2:42" s="230" customFormat="1" ht="10.199999999999999" x14ac:dyDescent="0.15">
      <c r="B207" s="281"/>
      <c r="C207" s="281"/>
      <c r="D207" s="281"/>
      <c r="E207" s="281"/>
      <c r="F207" s="281"/>
      <c r="G207" s="281"/>
      <c r="H207" s="281"/>
      <c r="I207" s="277">
        <v>15278846587.0401</v>
      </c>
      <c r="J207" s="277"/>
      <c r="K207" s="277"/>
      <c r="L207" s="277"/>
      <c r="M207" s="277"/>
      <c r="N207" s="277"/>
      <c r="O207" s="277"/>
      <c r="P207" s="277"/>
      <c r="Q207" s="277"/>
      <c r="R207" s="277"/>
      <c r="S207" s="277"/>
      <c r="T207" s="278">
        <v>1</v>
      </c>
      <c r="U207" s="278"/>
      <c r="V207" s="278"/>
      <c r="W207" s="278"/>
      <c r="X207" s="278"/>
      <c r="Y207" s="278"/>
      <c r="Z207" s="278"/>
      <c r="AA207" s="278"/>
      <c r="AB207" s="278"/>
      <c r="AC207" s="278"/>
      <c r="AD207" s="279">
        <v>230795</v>
      </c>
      <c r="AE207" s="279"/>
      <c r="AF207" s="279"/>
      <c r="AG207" s="279"/>
      <c r="AH207" s="279"/>
      <c r="AI207" s="279"/>
      <c r="AJ207" s="279"/>
      <c r="AK207" s="279"/>
      <c r="AL207" s="279"/>
      <c r="AM207" s="278">
        <v>1</v>
      </c>
      <c r="AN207" s="278"/>
      <c r="AO207" s="278"/>
      <c r="AP207" s="278"/>
    </row>
    <row r="208" spans="2:42" s="230" customFormat="1" ht="7.8" x14ac:dyDescent="0.15"/>
    <row r="209" spans="2:44" s="230" customFormat="1" x14ac:dyDescent="0.15">
      <c r="B209" s="236" t="s">
        <v>1712</v>
      </c>
      <c r="C209" s="236"/>
      <c r="D209" s="236"/>
      <c r="E209" s="236"/>
      <c r="F209" s="236"/>
      <c r="G209" s="236"/>
      <c r="H209" s="236"/>
      <c r="I209" s="236"/>
      <c r="J209" s="236"/>
      <c r="K209" s="236"/>
      <c r="L209" s="236"/>
      <c r="M209" s="236"/>
      <c r="N209" s="236"/>
      <c r="O209" s="236"/>
      <c r="P209" s="236"/>
      <c r="Q209" s="236"/>
      <c r="R209" s="236"/>
      <c r="S209" s="236"/>
      <c r="T209" s="236"/>
      <c r="U209" s="236"/>
      <c r="V209" s="236"/>
      <c r="W209" s="236"/>
      <c r="X209" s="236"/>
      <c r="Y209" s="236"/>
      <c r="Z209" s="236"/>
      <c r="AA209" s="236"/>
      <c r="AB209" s="236"/>
      <c r="AC209" s="236"/>
      <c r="AD209" s="236"/>
      <c r="AE209" s="236"/>
      <c r="AF209" s="236"/>
      <c r="AG209" s="236"/>
      <c r="AH209" s="236"/>
      <c r="AI209" s="236"/>
      <c r="AJ209" s="236"/>
      <c r="AK209" s="236"/>
      <c r="AL209" s="236"/>
      <c r="AM209" s="236"/>
      <c r="AN209" s="236"/>
      <c r="AO209" s="236"/>
      <c r="AP209" s="236"/>
      <c r="AQ209" s="236"/>
      <c r="AR209" s="236"/>
    </row>
    <row r="210" spans="2:44" s="230" customFormat="1" ht="7.8" x14ac:dyDescent="0.15"/>
    <row r="211" spans="2:44" s="230" customFormat="1" ht="10.199999999999999" x14ac:dyDescent="0.15">
      <c r="B211" s="281"/>
      <c r="C211" s="281"/>
      <c r="D211" s="281"/>
      <c r="E211" s="281"/>
      <c r="F211" s="281"/>
      <c r="G211" s="281"/>
      <c r="H211" s="273" t="s">
        <v>1626</v>
      </c>
      <c r="I211" s="273"/>
      <c r="J211" s="273"/>
      <c r="K211" s="273"/>
      <c r="L211" s="273"/>
      <c r="M211" s="273"/>
      <c r="N211" s="273"/>
      <c r="O211" s="273"/>
      <c r="P211" s="273"/>
      <c r="Q211" s="273"/>
      <c r="R211" s="273"/>
      <c r="S211" s="273" t="s">
        <v>1627</v>
      </c>
      <c r="T211" s="273"/>
      <c r="U211" s="273"/>
      <c r="V211" s="273"/>
      <c r="W211" s="273"/>
      <c r="X211" s="273"/>
      <c r="Y211" s="273"/>
      <c r="Z211" s="273"/>
      <c r="AA211" s="273"/>
      <c r="AB211" s="273"/>
      <c r="AC211" s="273" t="s">
        <v>1628</v>
      </c>
      <c r="AD211" s="273"/>
      <c r="AE211" s="273"/>
      <c r="AF211" s="273"/>
      <c r="AG211" s="273"/>
      <c r="AH211" s="273"/>
      <c r="AI211" s="273"/>
      <c r="AJ211" s="273"/>
      <c r="AK211" s="273" t="s">
        <v>1627</v>
      </c>
      <c r="AL211" s="273"/>
      <c r="AM211" s="273"/>
      <c r="AN211" s="273"/>
      <c r="AO211" s="273"/>
      <c r="AP211" s="273"/>
    </row>
    <row r="212" spans="2:44" s="230" customFormat="1" ht="10.199999999999999" x14ac:dyDescent="0.15">
      <c r="B212" s="256" t="s">
        <v>1477</v>
      </c>
      <c r="C212" s="256"/>
      <c r="D212" s="256"/>
      <c r="E212" s="256"/>
      <c r="F212" s="256"/>
      <c r="G212" s="256"/>
      <c r="H212" s="276">
        <v>12938351560.07</v>
      </c>
      <c r="I212" s="276"/>
      <c r="J212" s="276"/>
      <c r="K212" s="276"/>
      <c r="L212" s="276"/>
      <c r="M212" s="276"/>
      <c r="N212" s="276"/>
      <c r="O212" s="276"/>
      <c r="P212" s="276"/>
      <c r="Q212" s="276"/>
      <c r="R212" s="276"/>
      <c r="S212" s="265">
        <v>0.84681467847479597</v>
      </c>
      <c r="T212" s="265"/>
      <c r="U212" s="265"/>
      <c r="V212" s="265"/>
      <c r="W212" s="265"/>
      <c r="X212" s="265"/>
      <c r="Y212" s="265"/>
      <c r="Z212" s="265"/>
      <c r="AA212" s="265"/>
      <c r="AB212" s="265"/>
      <c r="AC212" s="261">
        <v>195282</v>
      </c>
      <c r="AD212" s="261"/>
      <c r="AE212" s="261"/>
      <c r="AF212" s="261"/>
      <c r="AG212" s="261"/>
      <c r="AH212" s="261"/>
      <c r="AI212" s="261"/>
      <c r="AJ212" s="261"/>
      <c r="AK212" s="265">
        <v>0.84612751576073997</v>
      </c>
      <c r="AL212" s="265"/>
      <c r="AM212" s="265"/>
      <c r="AN212" s="265"/>
      <c r="AO212" s="265"/>
      <c r="AP212" s="265"/>
    </row>
    <row r="213" spans="2:44" s="230" customFormat="1" ht="10.199999999999999" x14ac:dyDescent="0.15">
      <c r="B213" s="256" t="s">
        <v>1713</v>
      </c>
      <c r="C213" s="256"/>
      <c r="D213" s="256"/>
      <c r="E213" s="256"/>
      <c r="F213" s="256"/>
      <c r="G213" s="256"/>
      <c r="H213" s="276">
        <v>26797903.039999999</v>
      </c>
      <c r="I213" s="276"/>
      <c r="J213" s="276"/>
      <c r="K213" s="276"/>
      <c r="L213" s="276"/>
      <c r="M213" s="276"/>
      <c r="N213" s="276"/>
      <c r="O213" s="276"/>
      <c r="P213" s="276"/>
      <c r="Q213" s="276"/>
      <c r="R213" s="276"/>
      <c r="S213" s="265">
        <v>1.7539218610081999E-3</v>
      </c>
      <c r="T213" s="265"/>
      <c r="U213" s="265"/>
      <c r="V213" s="265"/>
      <c r="W213" s="265"/>
      <c r="X213" s="265"/>
      <c r="Y213" s="265"/>
      <c r="Z213" s="265"/>
      <c r="AA213" s="265"/>
      <c r="AB213" s="265"/>
      <c r="AC213" s="261">
        <v>1812</v>
      </c>
      <c r="AD213" s="261"/>
      <c r="AE213" s="261"/>
      <c r="AF213" s="261"/>
      <c r="AG213" s="261"/>
      <c r="AH213" s="261"/>
      <c r="AI213" s="261"/>
      <c r="AJ213" s="261"/>
      <c r="AK213" s="265">
        <v>7.8511232912324806E-3</v>
      </c>
      <c r="AL213" s="265"/>
      <c r="AM213" s="265"/>
      <c r="AN213" s="265"/>
      <c r="AO213" s="265"/>
      <c r="AP213" s="265"/>
    </row>
    <row r="214" spans="2:44" s="230" customFormat="1" ht="10.199999999999999" x14ac:dyDescent="0.15">
      <c r="B214" s="256" t="s">
        <v>1714</v>
      </c>
      <c r="C214" s="256"/>
      <c r="D214" s="256"/>
      <c r="E214" s="256"/>
      <c r="F214" s="256"/>
      <c r="G214" s="256"/>
      <c r="H214" s="276">
        <v>2313697123.9299898</v>
      </c>
      <c r="I214" s="276"/>
      <c r="J214" s="276"/>
      <c r="K214" s="276"/>
      <c r="L214" s="276"/>
      <c r="M214" s="276"/>
      <c r="N214" s="276"/>
      <c r="O214" s="276"/>
      <c r="P214" s="276"/>
      <c r="Q214" s="276"/>
      <c r="R214" s="276"/>
      <c r="S214" s="265">
        <v>0.151431399664196</v>
      </c>
      <c r="T214" s="265"/>
      <c r="U214" s="265"/>
      <c r="V214" s="265"/>
      <c r="W214" s="265"/>
      <c r="X214" s="265"/>
      <c r="Y214" s="265"/>
      <c r="Z214" s="265"/>
      <c r="AA214" s="265"/>
      <c r="AB214" s="265"/>
      <c r="AC214" s="261">
        <v>33701</v>
      </c>
      <c r="AD214" s="261"/>
      <c r="AE214" s="261"/>
      <c r="AF214" s="261"/>
      <c r="AG214" s="261"/>
      <c r="AH214" s="261"/>
      <c r="AI214" s="261"/>
      <c r="AJ214" s="261"/>
      <c r="AK214" s="265">
        <v>0.14602136094802701</v>
      </c>
      <c r="AL214" s="265"/>
      <c r="AM214" s="265"/>
      <c r="AN214" s="265"/>
      <c r="AO214" s="265"/>
      <c r="AP214" s="265"/>
    </row>
    <row r="215" spans="2:44" s="230" customFormat="1" ht="10.199999999999999" x14ac:dyDescent="0.15">
      <c r="B215" s="281"/>
      <c r="C215" s="281"/>
      <c r="D215" s="281"/>
      <c r="E215" s="281"/>
      <c r="F215" s="281"/>
      <c r="G215" s="281"/>
      <c r="H215" s="277">
        <v>15278846587.040001</v>
      </c>
      <c r="I215" s="277"/>
      <c r="J215" s="277"/>
      <c r="K215" s="277"/>
      <c r="L215" s="277"/>
      <c r="M215" s="277"/>
      <c r="N215" s="277"/>
      <c r="O215" s="277"/>
      <c r="P215" s="277"/>
      <c r="Q215" s="277"/>
      <c r="R215" s="277"/>
      <c r="S215" s="278">
        <v>1</v>
      </c>
      <c r="T215" s="278"/>
      <c r="U215" s="278"/>
      <c r="V215" s="278"/>
      <c r="W215" s="278"/>
      <c r="X215" s="278"/>
      <c r="Y215" s="278"/>
      <c r="Z215" s="278"/>
      <c r="AA215" s="278"/>
      <c r="AB215" s="278"/>
      <c r="AC215" s="279">
        <v>230795</v>
      </c>
      <c r="AD215" s="279"/>
      <c r="AE215" s="279"/>
      <c r="AF215" s="279"/>
      <c r="AG215" s="279"/>
      <c r="AH215" s="279"/>
      <c r="AI215" s="279"/>
      <c r="AJ215" s="279"/>
      <c r="AK215" s="278">
        <v>1</v>
      </c>
      <c r="AL215" s="278"/>
      <c r="AM215" s="278"/>
      <c r="AN215" s="278"/>
      <c r="AO215" s="278"/>
      <c r="AP215" s="278"/>
    </row>
    <row r="216" spans="2:44" s="230" customFormat="1" ht="7.8" x14ac:dyDescent="0.15"/>
    <row r="217" spans="2:44" s="230" customFormat="1" x14ac:dyDescent="0.15">
      <c r="B217" s="236" t="s">
        <v>1715</v>
      </c>
      <c r="C217" s="236"/>
      <c r="D217" s="236"/>
      <c r="E217" s="236"/>
      <c r="F217" s="236"/>
      <c r="G217" s="236"/>
      <c r="H217" s="236"/>
      <c r="I217" s="236"/>
      <c r="J217" s="236"/>
      <c r="K217" s="236"/>
      <c r="L217" s="236"/>
      <c r="M217" s="236"/>
      <c r="N217" s="236"/>
      <c r="O217" s="236"/>
      <c r="P217" s="236"/>
      <c r="Q217" s="236"/>
      <c r="R217" s="236"/>
      <c r="S217" s="236"/>
      <c r="T217" s="236"/>
      <c r="U217" s="236"/>
      <c r="V217" s="236"/>
      <c r="W217" s="236"/>
      <c r="X217" s="236"/>
      <c r="Y217" s="236"/>
      <c r="Z217" s="236"/>
      <c r="AA217" s="236"/>
      <c r="AB217" s="236"/>
      <c r="AC217" s="236"/>
      <c r="AD217" s="236"/>
      <c r="AE217" s="236"/>
      <c r="AF217" s="236"/>
      <c r="AG217" s="236"/>
      <c r="AH217" s="236"/>
      <c r="AI217" s="236"/>
      <c r="AJ217" s="236"/>
      <c r="AK217" s="236"/>
      <c r="AL217" s="236"/>
      <c r="AM217" s="236"/>
      <c r="AN217" s="236"/>
      <c r="AO217" s="236"/>
      <c r="AP217" s="236"/>
      <c r="AQ217" s="236"/>
      <c r="AR217" s="236"/>
    </row>
    <row r="218" spans="2:44" s="230" customFormat="1" ht="7.8" x14ac:dyDescent="0.15"/>
    <row r="219" spans="2:44" s="230" customFormat="1" ht="10.199999999999999" x14ac:dyDescent="0.15">
      <c r="B219" s="281"/>
      <c r="C219" s="281"/>
      <c r="D219" s="281"/>
      <c r="E219" s="281"/>
      <c r="F219" s="281"/>
      <c r="G219" s="273" t="s">
        <v>1626</v>
      </c>
      <c r="H219" s="273"/>
      <c r="I219" s="273"/>
      <c r="J219" s="273"/>
      <c r="K219" s="273"/>
      <c r="L219" s="273"/>
      <c r="M219" s="273"/>
      <c r="N219" s="273"/>
      <c r="O219" s="273"/>
      <c r="P219" s="273"/>
      <c r="Q219" s="273"/>
      <c r="R219" s="273" t="s">
        <v>1627</v>
      </c>
      <c r="S219" s="273"/>
      <c r="T219" s="273"/>
      <c r="U219" s="273"/>
      <c r="V219" s="273"/>
      <c r="W219" s="273"/>
      <c r="X219" s="273"/>
      <c r="Y219" s="273"/>
      <c r="Z219" s="273"/>
      <c r="AA219" s="273"/>
      <c r="AB219" s="273" t="s">
        <v>1628</v>
      </c>
      <c r="AC219" s="273"/>
      <c r="AD219" s="273"/>
      <c r="AE219" s="273"/>
      <c r="AF219" s="273"/>
      <c r="AG219" s="273"/>
      <c r="AH219" s="273"/>
      <c r="AI219" s="273"/>
      <c r="AJ219" s="273"/>
      <c r="AK219" s="273" t="s">
        <v>1627</v>
      </c>
      <c r="AL219" s="273"/>
      <c r="AM219" s="273"/>
      <c r="AN219" s="273"/>
      <c r="AO219" s="273"/>
      <c r="AP219" s="273"/>
    </row>
    <row r="220" spans="2:44" s="230" customFormat="1" ht="10.199999999999999" x14ac:dyDescent="0.15">
      <c r="B220" s="256" t="s">
        <v>1716</v>
      </c>
      <c r="C220" s="256"/>
      <c r="D220" s="256"/>
      <c r="E220" s="256"/>
      <c r="F220" s="256"/>
      <c r="G220" s="276">
        <v>870201592.65999699</v>
      </c>
      <c r="H220" s="276"/>
      <c r="I220" s="276"/>
      <c r="J220" s="276"/>
      <c r="K220" s="276"/>
      <c r="L220" s="276"/>
      <c r="M220" s="276"/>
      <c r="N220" s="276"/>
      <c r="O220" s="276"/>
      <c r="P220" s="276"/>
      <c r="Q220" s="276"/>
      <c r="R220" s="265">
        <v>5.6954665242736902E-2</v>
      </c>
      <c r="S220" s="265"/>
      <c r="T220" s="265"/>
      <c r="U220" s="265"/>
      <c r="V220" s="265"/>
      <c r="W220" s="265"/>
      <c r="X220" s="265"/>
      <c r="Y220" s="265"/>
      <c r="Z220" s="265"/>
      <c r="AA220" s="265"/>
      <c r="AB220" s="261">
        <v>16463</v>
      </c>
      <c r="AC220" s="261"/>
      <c r="AD220" s="261"/>
      <c r="AE220" s="261"/>
      <c r="AF220" s="261"/>
      <c r="AG220" s="261"/>
      <c r="AH220" s="261"/>
      <c r="AI220" s="261"/>
      <c r="AJ220" s="261"/>
      <c r="AK220" s="265">
        <v>7.1331701293355601E-2</v>
      </c>
      <c r="AL220" s="265"/>
      <c r="AM220" s="265"/>
      <c r="AN220" s="265"/>
      <c r="AO220" s="265"/>
      <c r="AP220" s="265"/>
    </row>
    <row r="221" spans="2:44" s="230" customFormat="1" ht="10.199999999999999" x14ac:dyDescent="0.15">
      <c r="B221" s="256" t="s">
        <v>1717</v>
      </c>
      <c r="C221" s="256"/>
      <c r="D221" s="256"/>
      <c r="E221" s="256"/>
      <c r="F221" s="256"/>
      <c r="G221" s="276">
        <v>144575564.46000001</v>
      </c>
      <c r="H221" s="276"/>
      <c r="I221" s="276"/>
      <c r="J221" s="276"/>
      <c r="K221" s="276"/>
      <c r="L221" s="276"/>
      <c r="M221" s="276"/>
      <c r="N221" s="276"/>
      <c r="O221" s="276"/>
      <c r="P221" s="276"/>
      <c r="Q221" s="276"/>
      <c r="R221" s="265">
        <v>9.4624658763596495E-3</v>
      </c>
      <c r="S221" s="265"/>
      <c r="T221" s="265"/>
      <c r="U221" s="265"/>
      <c r="V221" s="265"/>
      <c r="W221" s="265"/>
      <c r="X221" s="265"/>
      <c r="Y221" s="265"/>
      <c r="Z221" s="265"/>
      <c r="AA221" s="265"/>
      <c r="AB221" s="261">
        <v>2548</v>
      </c>
      <c r="AC221" s="261"/>
      <c r="AD221" s="261"/>
      <c r="AE221" s="261"/>
      <c r="AF221" s="261"/>
      <c r="AG221" s="261"/>
      <c r="AH221" s="261"/>
      <c r="AI221" s="261"/>
      <c r="AJ221" s="261"/>
      <c r="AK221" s="265">
        <v>1.1040100522108401E-2</v>
      </c>
      <c r="AL221" s="265"/>
      <c r="AM221" s="265"/>
      <c r="AN221" s="265"/>
      <c r="AO221" s="265"/>
      <c r="AP221" s="265"/>
    </row>
    <row r="222" spans="2:44" s="230" customFormat="1" ht="10.199999999999999" x14ac:dyDescent="0.15">
      <c r="B222" s="256" t="s">
        <v>1718</v>
      </c>
      <c r="C222" s="256"/>
      <c r="D222" s="256"/>
      <c r="E222" s="256"/>
      <c r="F222" s="256"/>
      <c r="G222" s="276">
        <v>161050994.43000001</v>
      </c>
      <c r="H222" s="276"/>
      <c r="I222" s="276"/>
      <c r="J222" s="276"/>
      <c r="K222" s="276"/>
      <c r="L222" s="276"/>
      <c r="M222" s="276"/>
      <c r="N222" s="276"/>
      <c r="O222" s="276"/>
      <c r="P222" s="276"/>
      <c r="Q222" s="276"/>
      <c r="R222" s="265">
        <v>1.05407822189018E-2</v>
      </c>
      <c r="S222" s="265"/>
      <c r="T222" s="265"/>
      <c r="U222" s="265"/>
      <c r="V222" s="265"/>
      <c r="W222" s="265"/>
      <c r="X222" s="265"/>
      <c r="Y222" s="265"/>
      <c r="Z222" s="265"/>
      <c r="AA222" s="265"/>
      <c r="AB222" s="261">
        <v>2173</v>
      </c>
      <c r="AC222" s="261"/>
      <c r="AD222" s="261"/>
      <c r="AE222" s="261"/>
      <c r="AF222" s="261"/>
      <c r="AG222" s="261"/>
      <c r="AH222" s="261"/>
      <c r="AI222" s="261"/>
      <c r="AJ222" s="261"/>
      <c r="AK222" s="265">
        <v>9.4152819601811093E-3</v>
      </c>
      <c r="AL222" s="265"/>
      <c r="AM222" s="265"/>
      <c r="AN222" s="265"/>
      <c r="AO222" s="265"/>
      <c r="AP222" s="265"/>
    </row>
    <row r="223" spans="2:44" s="230" customFormat="1" ht="10.199999999999999" x14ac:dyDescent="0.15">
      <c r="B223" s="256" t="s">
        <v>1719</v>
      </c>
      <c r="C223" s="256"/>
      <c r="D223" s="256"/>
      <c r="E223" s="256"/>
      <c r="F223" s="256"/>
      <c r="G223" s="276">
        <v>180065286.15000001</v>
      </c>
      <c r="H223" s="276"/>
      <c r="I223" s="276"/>
      <c r="J223" s="276"/>
      <c r="K223" s="276"/>
      <c r="L223" s="276"/>
      <c r="M223" s="276"/>
      <c r="N223" s="276"/>
      <c r="O223" s="276"/>
      <c r="P223" s="276"/>
      <c r="Q223" s="276"/>
      <c r="R223" s="265">
        <v>1.17852669783815E-2</v>
      </c>
      <c r="S223" s="265"/>
      <c r="T223" s="265"/>
      <c r="U223" s="265"/>
      <c r="V223" s="265"/>
      <c r="W223" s="265"/>
      <c r="X223" s="265"/>
      <c r="Y223" s="265"/>
      <c r="Z223" s="265"/>
      <c r="AA223" s="265"/>
      <c r="AB223" s="261">
        <v>2195</v>
      </c>
      <c r="AC223" s="261"/>
      <c r="AD223" s="261"/>
      <c r="AE223" s="261"/>
      <c r="AF223" s="261"/>
      <c r="AG223" s="261"/>
      <c r="AH223" s="261"/>
      <c r="AI223" s="261"/>
      <c r="AJ223" s="261"/>
      <c r="AK223" s="265">
        <v>9.5106046491475107E-3</v>
      </c>
      <c r="AL223" s="265"/>
      <c r="AM223" s="265"/>
      <c r="AN223" s="265"/>
      <c r="AO223" s="265"/>
      <c r="AP223" s="265"/>
    </row>
    <row r="224" spans="2:44" s="230" customFormat="1" ht="10.199999999999999" x14ac:dyDescent="0.15">
      <c r="B224" s="256" t="s">
        <v>1720</v>
      </c>
      <c r="C224" s="256"/>
      <c r="D224" s="256"/>
      <c r="E224" s="256"/>
      <c r="F224" s="256"/>
      <c r="G224" s="276">
        <v>319770140.61000001</v>
      </c>
      <c r="H224" s="276"/>
      <c r="I224" s="276"/>
      <c r="J224" s="276"/>
      <c r="K224" s="276"/>
      <c r="L224" s="276"/>
      <c r="M224" s="276"/>
      <c r="N224" s="276"/>
      <c r="O224" s="276"/>
      <c r="P224" s="276"/>
      <c r="Q224" s="276"/>
      <c r="R224" s="265">
        <v>2.0928945047543002E-2</v>
      </c>
      <c r="S224" s="265"/>
      <c r="T224" s="265"/>
      <c r="U224" s="265"/>
      <c r="V224" s="265"/>
      <c r="W224" s="265"/>
      <c r="X224" s="265"/>
      <c r="Y224" s="265"/>
      <c r="Z224" s="265"/>
      <c r="AA224" s="265"/>
      <c r="AB224" s="261">
        <v>3728</v>
      </c>
      <c r="AC224" s="261"/>
      <c r="AD224" s="261"/>
      <c r="AE224" s="261"/>
      <c r="AF224" s="261"/>
      <c r="AG224" s="261"/>
      <c r="AH224" s="261"/>
      <c r="AI224" s="261"/>
      <c r="AJ224" s="261"/>
      <c r="AK224" s="265">
        <v>1.61528629303061E-2</v>
      </c>
      <c r="AL224" s="265"/>
      <c r="AM224" s="265"/>
      <c r="AN224" s="265"/>
      <c r="AO224" s="265"/>
      <c r="AP224" s="265"/>
    </row>
    <row r="225" spans="2:44" s="230" customFormat="1" ht="10.199999999999999" x14ac:dyDescent="0.15">
      <c r="B225" s="256" t="s">
        <v>1721</v>
      </c>
      <c r="C225" s="256"/>
      <c r="D225" s="256"/>
      <c r="E225" s="256"/>
      <c r="F225" s="256"/>
      <c r="G225" s="276">
        <v>104969649.66</v>
      </c>
      <c r="H225" s="276"/>
      <c r="I225" s="276"/>
      <c r="J225" s="276"/>
      <c r="K225" s="276"/>
      <c r="L225" s="276"/>
      <c r="M225" s="276"/>
      <c r="N225" s="276"/>
      <c r="O225" s="276"/>
      <c r="P225" s="276"/>
      <c r="Q225" s="276"/>
      <c r="R225" s="265">
        <v>6.8702600724480497E-3</v>
      </c>
      <c r="S225" s="265"/>
      <c r="T225" s="265"/>
      <c r="U225" s="265"/>
      <c r="V225" s="265"/>
      <c r="W225" s="265"/>
      <c r="X225" s="265"/>
      <c r="Y225" s="265"/>
      <c r="Z225" s="265"/>
      <c r="AA225" s="265"/>
      <c r="AB225" s="261">
        <v>1057</v>
      </c>
      <c r="AC225" s="261"/>
      <c r="AD225" s="261"/>
      <c r="AE225" s="261"/>
      <c r="AF225" s="261"/>
      <c r="AG225" s="261"/>
      <c r="AH225" s="261"/>
      <c r="AI225" s="261"/>
      <c r="AJ225" s="261"/>
      <c r="AK225" s="265">
        <v>4.5798219198856099E-3</v>
      </c>
      <c r="AL225" s="265"/>
      <c r="AM225" s="265"/>
      <c r="AN225" s="265"/>
      <c r="AO225" s="265"/>
      <c r="AP225" s="265"/>
    </row>
    <row r="226" spans="2:44" s="230" customFormat="1" ht="10.199999999999999" x14ac:dyDescent="0.15">
      <c r="B226" s="256" t="s">
        <v>1722</v>
      </c>
      <c r="C226" s="256"/>
      <c r="D226" s="256"/>
      <c r="E226" s="256"/>
      <c r="F226" s="256"/>
      <c r="G226" s="276">
        <v>9499542.0500000007</v>
      </c>
      <c r="H226" s="276"/>
      <c r="I226" s="276"/>
      <c r="J226" s="276"/>
      <c r="K226" s="276"/>
      <c r="L226" s="276"/>
      <c r="M226" s="276"/>
      <c r="N226" s="276"/>
      <c r="O226" s="276"/>
      <c r="P226" s="276"/>
      <c r="Q226" s="276"/>
      <c r="R226" s="265">
        <v>6.2174471062873395E-4</v>
      </c>
      <c r="S226" s="265"/>
      <c r="T226" s="265"/>
      <c r="U226" s="265"/>
      <c r="V226" s="265"/>
      <c r="W226" s="265"/>
      <c r="X226" s="265"/>
      <c r="Y226" s="265"/>
      <c r="Z226" s="265"/>
      <c r="AA226" s="265"/>
      <c r="AB226" s="261">
        <v>110</v>
      </c>
      <c r="AC226" s="261"/>
      <c r="AD226" s="261"/>
      <c r="AE226" s="261"/>
      <c r="AF226" s="261"/>
      <c r="AG226" s="261"/>
      <c r="AH226" s="261"/>
      <c r="AI226" s="261"/>
      <c r="AJ226" s="261"/>
      <c r="AK226" s="265">
        <v>4.7661344483199402E-4</v>
      </c>
      <c r="AL226" s="265"/>
      <c r="AM226" s="265"/>
      <c r="AN226" s="265"/>
      <c r="AO226" s="265"/>
      <c r="AP226" s="265"/>
    </row>
    <row r="227" spans="2:44" s="230" customFormat="1" ht="10.199999999999999" x14ac:dyDescent="0.15">
      <c r="B227" s="256" t="s">
        <v>1723</v>
      </c>
      <c r="C227" s="256"/>
      <c r="D227" s="256"/>
      <c r="E227" s="256"/>
      <c r="F227" s="256"/>
      <c r="G227" s="276">
        <v>95781731.109999999</v>
      </c>
      <c r="H227" s="276"/>
      <c r="I227" s="276"/>
      <c r="J227" s="276"/>
      <c r="K227" s="276"/>
      <c r="L227" s="276"/>
      <c r="M227" s="276"/>
      <c r="N227" s="276"/>
      <c r="O227" s="276"/>
      <c r="P227" s="276"/>
      <c r="Q227" s="276"/>
      <c r="R227" s="265">
        <v>6.2689111095103897E-3</v>
      </c>
      <c r="S227" s="265"/>
      <c r="T227" s="265"/>
      <c r="U227" s="265"/>
      <c r="V227" s="265"/>
      <c r="W227" s="265"/>
      <c r="X227" s="265"/>
      <c r="Y227" s="265"/>
      <c r="Z227" s="265"/>
      <c r="AA227" s="265"/>
      <c r="AB227" s="261">
        <v>621</v>
      </c>
      <c r="AC227" s="261"/>
      <c r="AD227" s="261"/>
      <c r="AE227" s="261"/>
      <c r="AF227" s="261"/>
      <c r="AG227" s="261"/>
      <c r="AH227" s="261"/>
      <c r="AI227" s="261"/>
      <c r="AJ227" s="261"/>
      <c r="AK227" s="265">
        <v>2.6906995385515301E-3</v>
      </c>
      <c r="AL227" s="265"/>
      <c r="AM227" s="265"/>
      <c r="AN227" s="265"/>
      <c r="AO227" s="265"/>
      <c r="AP227" s="265"/>
    </row>
    <row r="228" spans="2:44" s="230" customFormat="1" ht="10.199999999999999" x14ac:dyDescent="0.15">
      <c r="B228" s="256" t="s">
        <v>1724</v>
      </c>
      <c r="C228" s="256"/>
      <c r="D228" s="256"/>
      <c r="E228" s="256"/>
      <c r="F228" s="256"/>
      <c r="G228" s="276">
        <v>46285521.9099999</v>
      </c>
      <c r="H228" s="276"/>
      <c r="I228" s="276"/>
      <c r="J228" s="276"/>
      <c r="K228" s="276"/>
      <c r="L228" s="276"/>
      <c r="M228" s="276"/>
      <c r="N228" s="276"/>
      <c r="O228" s="276"/>
      <c r="P228" s="276"/>
      <c r="Q228" s="276"/>
      <c r="R228" s="265">
        <v>3.0293858666832099E-3</v>
      </c>
      <c r="S228" s="265"/>
      <c r="T228" s="265"/>
      <c r="U228" s="265"/>
      <c r="V228" s="265"/>
      <c r="W228" s="265"/>
      <c r="X228" s="265"/>
      <c r="Y228" s="265"/>
      <c r="Z228" s="265"/>
      <c r="AA228" s="265"/>
      <c r="AB228" s="261">
        <v>315</v>
      </c>
      <c r="AC228" s="261"/>
      <c r="AD228" s="261"/>
      <c r="AE228" s="261"/>
      <c r="AF228" s="261"/>
      <c r="AG228" s="261"/>
      <c r="AH228" s="261"/>
      <c r="AI228" s="261"/>
      <c r="AJ228" s="261"/>
      <c r="AK228" s="265">
        <v>1.3648475920188901E-3</v>
      </c>
      <c r="AL228" s="265"/>
      <c r="AM228" s="265"/>
      <c r="AN228" s="265"/>
      <c r="AO228" s="265"/>
      <c r="AP228" s="265"/>
    </row>
    <row r="229" spans="2:44" s="230" customFormat="1" ht="10.199999999999999" x14ac:dyDescent="0.15">
      <c r="B229" s="256" t="s">
        <v>1725</v>
      </c>
      <c r="C229" s="256"/>
      <c r="D229" s="256"/>
      <c r="E229" s="256"/>
      <c r="F229" s="256"/>
      <c r="G229" s="276">
        <v>71300585.969999894</v>
      </c>
      <c r="H229" s="276"/>
      <c r="I229" s="276"/>
      <c r="J229" s="276"/>
      <c r="K229" s="276"/>
      <c r="L229" s="276"/>
      <c r="M229" s="276"/>
      <c r="N229" s="276"/>
      <c r="O229" s="276"/>
      <c r="P229" s="276"/>
      <c r="Q229" s="276"/>
      <c r="R229" s="265">
        <v>4.6666209758581701E-3</v>
      </c>
      <c r="S229" s="265"/>
      <c r="T229" s="265"/>
      <c r="U229" s="265"/>
      <c r="V229" s="265"/>
      <c r="W229" s="265"/>
      <c r="X229" s="265"/>
      <c r="Y229" s="265"/>
      <c r="Z229" s="265"/>
      <c r="AA229" s="265"/>
      <c r="AB229" s="261">
        <v>1008</v>
      </c>
      <c r="AC229" s="261"/>
      <c r="AD229" s="261"/>
      <c r="AE229" s="261"/>
      <c r="AF229" s="261"/>
      <c r="AG229" s="261"/>
      <c r="AH229" s="261"/>
      <c r="AI229" s="261"/>
      <c r="AJ229" s="261"/>
      <c r="AK229" s="265">
        <v>4.3675122944604504E-3</v>
      </c>
      <c r="AL229" s="265"/>
      <c r="AM229" s="265"/>
      <c r="AN229" s="265"/>
      <c r="AO229" s="265"/>
      <c r="AP229" s="265"/>
    </row>
    <row r="230" spans="2:44" s="230" customFormat="1" ht="10.199999999999999" x14ac:dyDescent="0.15">
      <c r="B230" s="256" t="s">
        <v>1726</v>
      </c>
      <c r="C230" s="256"/>
      <c r="D230" s="256"/>
      <c r="E230" s="256"/>
      <c r="F230" s="256"/>
      <c r="G230" s="276">
        <v>241628485.96000001</v>
      </c>
      <c r="H230" s="276"/>
      <c r="I230" s="276"/>
      <c r="J230" s="276"/>
      <c r="K230" s="276"/>
      <c r="L230" s="276"/>
      <c r="M230" s="276"/>
      <c r="N230" s="276"/>
      <c r="O230" s="276"/>
      <c r="P230" s="276"/>
      <c r="Q230" s="276"/>
      <c r="R230" s="265">
        <v>1.58145763545369E-2</v>
      </c>
      <c r="S230" s="265"/>
      <c r="T230" s="265"/>
      <c r="U230" s="265"/>
      <c r="V230" s="265"/>
      <c r="W230" s="265"/>
      <c r="X230" s="265"/>
      <c r="Y230" s="265"/>
      <c r="Z230" s="265"/>
      <c r="AA230" s="265"/>
      <c r="AB230" s="261">
        <v>2737</v>
      </c>
      <c r="AC230" s="261"/>
      <c r="AD230" s="261"/>
      <c r="AE230" s="261"/>
      <c r="AF230" s="261"/>
      <c r="AG230" s="261"/>
      <c r="AH230" s="261"/>
      <c r="AI230" s="261"/>
      <c r="AJ230" s="261"/>
      <c r="AK230" s="265">
        <v>1.1859009077319699E-2</v>
      </c>
      <c r="AL230" s="265"/>
      <c r="AM230" s="265"/>
      <c r="AN230" s="265"/>
      <c r="AO230" s="265"/>
      <c r="AP230" s="265"/>
    </row>
    <row r="231" spans="2:44" s="230" customFormat="1" ht="10.199999999999999" x14ac:dyDescent="0.15">
      <c r="B231" s="256" t="s">
        <v>1727</v>
      </c>
      <c r="C231" s="256"/>
      <c r="D231" s="256"/>
      <c r="E231" s="256"/>
      <c r="F231" s="256"/>
      <c r="G231" s="276">
        <v>23531724.82</v>
      </c>
      <c r="H231" s="276"/>
      <c r="I231" s="276"/>
      <c r="J231" s="276"/>
      <c r="K231" s="276"/>
      <c r="L231" s="276"/>
      <c r="M231" s="276"/>
      <c r="N231" s="276"/>
      <c r="O231" s="276"/>
      <c r="P231" s="276"/>
      <c r="Q231" s="276"/>
      <c r="R231" s="265">
        <v>1.5401506053448E-3</v>
      </c>
      <c r="S231" s="265"/>
      <c r="T231" s="265"/>
      <c r="U231" s="265"/>
      <c r="V231" s="265"/>
      <c r="W231" s="265"/>
      <c r="X231" s="265"/>
      <c r="Y231" s="265"/>
      <c r="Z231" s="265"/>
      <c r="AA231" s="265"/>
      <c r="AB231" s="261">
        <v>211</v>
      </c>
      <c r="AC231" s="261"/>
      <c r="AD231" s="261"/>
      <c r="AE231" s="261"/>
      <c r="AF231" s="261"/>
      <c r="AG231" s="261"/>
      <c r="AH231" s="261"/>
      <c r="AI231" s="261"/>
      <c r="AJ231" s="261"/>
      <c r="AK231" s="265">
        <v>9.1423124417773396E-4</v>
      </c>
      <c r="AL231" s="265"/>
      <c r="AM231" s="265"/>
      <c r="AN231" s="265"/>
      <c r="AO231" s="265"/>
      <c r="AP231" s="265"/>
    </row>
    <row r="232" spans="2:44" s="230" customFormat="1" ht="10.199999999999999" x14ac:dyDescent="0.15">
      <c r="B232" s="256" t="s">
        <v>1728</v>
      </c>
      <c r="C232" s="256"/>
      <c r="D232" s="256"/>
      <c r="E232" s="256"/>
      <c r="F232" s="256"/>
      <c r="G232" s="276">
        <v>20351492.32</v>
      </c>
      <c r="H232" s="276"/>
      <c r="I232" s="276"/>
      <c r="J232" s="276"/>
      <c r="K232" s="276"/>
      <c r="L232" s="276"/>
      <c r="M232" s="276"/>
      <c r="N232" s="276"/>
      <c r="O232" s="276"/>
      <c r="P232" s="276"/>
      <c r="Q232" s="276"/>
      <c r="R232" s="265">
        <v>1.3320044941915201E-3</v>
      </c>
      <c r="S232" s="265"/>
      <c r="T232" s="265"/>
      <c r="U232" s="265"/>
      <c r="V232" s="265"/>
      <c r="W232" s="265"/>
      <c r="X232" s="265"/>
      <c r="Y232" s="265"/>
      <c r="Z232" s="265"/>
      <c r="AA232" s="265"/>
      <c r="AB232" s="261">
        <v>132</v>
      </c>
      <c r="AC232" s="261"/>
      <c r="AD232" s="261"/>
      <c r="AE232" s="261"/>
      <c r="AF232" s="261"/>
      <c r="AG232" s="261"/>
      <c r="AH232" s="261"/>
      <c r="AI232" s="261"/>
      <c r="AJ232" s="261"/>
      <c r="AK232" s="265">
        <v>5.7193613379839304E-4</v>
      </c>
      <c r="AL232" s="265"/>
      <c r="AM232" s="265"/>
      <c r="AN232" s="265"/>
      <c r="AO232" s="265"/>
      <c r="AP232" s="265"/>
    </row>
    <row r="233" spans="2:44" s="230" customFormat="1" ht="10.199999999999999" x14ac:dyDescent="0.15">
      <c r="B233" s="256" t="s">
        <v>1729</v>
      </c>
      <c r="C233" s="256"/>
      <c r="D233" s="256"/>
      <c r="E233" s="256"/>
      <c r="F233" s="256"/>
      <c r="G233" s="276">
        <v>3912826.12</v>
      </c>
      <c r="H233" s="276"/>
      <c r="I233" s="276"/>
      <c r="J233" s="276"/>
      <c r="K233" s="276"/>
      <c r="L233" s="276"/>
      <c r="M233" s="276"/>
      <c r="N233" s="276"/>
      <c r="O233" s="276"/>
      <c r="P233" s="276"/>
      <c r="Q233" s="276"/>
      <c r="R233" s="265">
        <v>2.5609433917079698E-4</v>
      </c>
      <c r="S233" s="265"/>
      <c r="T233" s="265"/>
      <c r="U233" s="265"/>
      <c r="V233" s="265"/>
      <c r="W233" s="265"/>
      <c r="X233" s="265"/>
      <c r="Y233" s="265"/>
      <c r="Z233" s="265"/>
      <c r="AA233" s="265"/>
      <c r="AB233" s="261">
        <v>33</v>
      </c>
      <c r="AC233" s="261"/>
      <c r="AD233" s="261"/>
      <c r="AE233" s="261"/>
      <c r="AF233" s="261"/>
      <c r="AG233" s="261"/>
      <c r="AH233" s="261"/>
      <c r="AI233" s="261"/>
      <c r="AJ233" s="261"/>
      <c r="AK233" s="265">
        <v>1.4298403344959799E-4</v>
      </c>
      <c r="AL233" s="265"/>
      <c r="AM233" s="265"/>
      <c r="AN233" s="265"/>
      <c r="AO233" s="265"/>
      <c r="AP233" s="265"/>
    </row>
    <row r="234" spans="2:44" s="230" customFormat="1" ht="10.199999999999999" x14ac:dyDescent="0.15">
      <c r="B234" s="256" t="s">
        <v>1730</v>
      </c>
      <c r="C234" s="256"/>
      <c r="D234" s="256"/>
      <c r="E234" s="256"/>
      <c r="F234" s="256"/>
      <c r="G234" s="276">
        <v>240705.97</v>
      </c>
      <c r="H234" s="276"/>
      <c r="I234" s="276"/>
      <c r="J234" s="276"/>
      <c r="K234" s="276"/>
      <c r="L234" s="276"/>
      <c r="M234" s="276"/>
      <c r="N234" s="276"/>
      <c r="O234" s="276"/>
      <c r="P234" s="276"/>
      <c r="Q234" s="276"/>
      <c r="R234" s="265">
        <v>1.5754197715695001E-5</v>
      </c>
      <c r="S234" s="265"/>
      <c r="T234" s="265"/>
      <c r="U234" s="265"/>
      <c r="V234" s="265"/>
      <c r="W234" s="265"/>
      <c r="X234" s="265"/>
      <c r="Y234" s="265"/>
      <c r="Z234" s="265"/>
      <c r="AA234" s="265"/>
      <c r="AB234" s="261">
        <v>2</v>
      </c>
      <c r="AC234" s="261"/>
      <c r="AD234" s="261"/>
      <c r="AE234" s="261"/>
      <c r="AF234" s="261"/>
      <c r="AG234" s="261"/>
      <c r="AH234" s="261"/>
      <c r="AI234" s="261"/>
      <c r="AJ234" s="261"/>
      <c r="AK234" s="265">
        <v>8.6656989969453396E-6</v>
      </c>
      <c r="AL234" s="265"/>
      <c r="AM234" s="265"/>
      <c r="AN234" s="265"/>
      <c r="AO234" s="265"/>
      <c r="AP234" s="265"/>
    </row>
    <row r="235" spans="2:44" s="230" customFormat="1" ht="10.199999999999999" x14ac:dyDescent="0.15">
      <c r="B235" s="256" t="s">
        <v>1731</v>
      </c>
      <c r="C235" s="256"/>
      <c r="D235" s="256"/>
      <c r="E235" s="256"/>
      <c r="F235" s="256"/>
      <c r="G235" s="276">
        <v>12985680742.84</v>
      </c>
      <c r="H235" s="276"/>
      <c r="I235" s="276"/>
      <c r="J235" s="276"/>
      <c r="K235" s="276"/>
      <c r="L235" s="276"/>
      <c r="M235" s="276"/>
      <c r="N235" s="276"/>
      <c r="O235" s="276"/>
      <c r="P235" s="276"/>
      <c r="Q235" s="276"/>
      <c r="R235" s="265">
        <v>0.84991237190998903</v>
      </c>
      <c r="S235" s="265"/>
      <c r="T235" s="265"/>
      <c r="U235" s="265"/>
      <c r="V235" s="265"/>
      <c r="W235" s="265"/>
      <c r="X235" s="265"/>
      <c r="Y235" s="265"/>
      <c r="Z235" s="265"/>
      <c r="AA235" s="265"/>
      <c r="AB235" s="261">
        <v>197462</v>
      </c>
      <c r="AC235" s="261"/>
      <c r="AD235" s="261"/>
      <c r="AE235" s="261"/>
      <c r="AF235" s="261"/>
      <c r="AG235" s="261"/>
      <c r="AH235" s="261"/>
      <c r="AI235" s="261"/>
      <c r="AJ235" s="261"/>
      <c r="AK235" s="265">
        <v>0.85557312766741</v>
      </c>
      <c r="AL235" s="265"/>
      <c r="AM235" s="265"/>
      <c r="AN235" s="265"/>
      <c r="AO235" s="265"/>
      <c r="AP235" s="265"/>
    </row>
    <row r="236" spans="2:44" s="230" customFormat="1" ht="10.199999999999999" x14ac:dyDescent="0.15">
      <c r="B236" s="281"/>
      <c r="C236" s="281"/>
      <c r="D236" s="281"/>
      <c r="E236" s="281"/>
      <c r="F236" s="281"/>
      <c r="G236" s="277">
        <v>15278846587.040001</v>
      </c>
      <c r="H236" s="277"/>
      <c r="I236" s="277"/>
      <c r="J236" s="277"/>
      <c r="K236" s="277"/>
      <c r="L236" s="277"/>
      <c r="M236" s="277"/>
      <c r="N236" s="277"/>
      <c r="O236" s="277"/>
      <c r="P236" s="277"/>
      <c r="Q236" s="277"/>
      <c r="R236" s="278">
        <v>1</v>
      </c>
      <c r="S236" s="278"/>
      <c r="T236" s="278"/>
      <c r="U236" s="278"/>
      <c r="V236" s="278"/>
      <c r="W236" s="278"/>
      <c r="X236" s="278"/>
      <c r="Y236" s="278"/>
      <c r="Z236" s="278"/>
      <c r="AA236" s="278"/>
      <c r="AB236" s="279">
        <v>230795</v>
      </c>
      <c r="AC236" s="279"/>
      <c r="AD236" s="279"/>
      <c r="AE236" s="279"/>
      <c r="AF236" s="279"/>
      <c r="AG236" s="279"/>
      <c r="AH236" s="279"/>
      <c r="AI236" s="279"/>
      <c r="AJ236" s="279"/>
      <c r="AK236" s="278">
        <v>1</v>
      </c>
      <c r="AL236" s="278"/>
      <c r="AM236" s="278"/>
      <c r="AN236" s="278"/>
      <c r="AO236" s="278"/>
      <c r="AP236" s="278"/>
    </row>
    <row r="237" spans="2:44" s="230" customFormat="1" ht="7.8" x14ac:dyDescent="0.15"/>
    <row r="238" spans="2:44" s="230" customFormat="1" x14ac:dyDescent="0.15">
      <c r="B238" s="236" t="s">
        <v>1732</v>
      </c>
      <c r="C238" s="236"/>
      <c r="D238" s="236"/>
      <c r="E238" s="236"/>
      <c r="F238" s="236"/>
      <c r="G238" s="236"/>
      <c r="H238" s="236"/>
      <c r="I238" s="236"/>
      <c r="J238" s="236"/>
      <c r="K238" s="236"/>
      <c r="L238" s="236"/>
      <c r="M238" s="236"/>
      <c r="N238" s="236"/>
      <c r="O238" s="236"/>
      <c r="P238" s="236"/>
      <c r="Q238" s="236"/>
      <c r="R238" s="236"/>
      <c r="S238" s="236"/>
      <c r="T238" s="236"/>
      <c r="U238" s="236"/>
      <c r="V238" s="236"/>
      <c r="W238" s="236"/>
      <c r="X238" s="236"/>
      <c r="Y238" s="236"/>
      <c r="Z238" s="236"/>
      <c r="AA238" s="236"/>
      <c r="AB238" s="236"/>
      <c r="AC238" s="236"/>
      <c r="AD238" s="236"/>
      <c r="AE238" s="236"/>
      <c r="AF238" s="236"/>
      <c r="AG238" s="236"/>
      <c r="AH238" s="236"/>
      <c r="AI238" s="236"/>
      <c r="AJ238" s="236"/>
      <c r="AK238" s="236"/>
      <c r="AL238" s="236"/>
      <c r="AM238" s="236"/>
      <c r="AN238" s="236"/>
      <c r="AO238" s="236"/>
      <c r="AP238" s="236"/>
      <c r="AQ238" s="236"/>
      <c r="AR238" s="236"/>
    </row>
    <row r="239" spans="2:44" s="230" customFormat="1" ht="7.8" x14ac:dyDescent="0.15"/>
    <row r="240" spans="2:44" s="230" customFormat="1" ht="10.199999999999999" x14ac:dyDescent="0.15">
      <c r="B240" s="281"/>
      <c r="C240" s="281"/>
      <c r="D240" s="281"/>
      <c r="E240" s="281"/>
      <c r="F240" s="273" t="s">
        <v>1626</v>
      </c>
      <c r="G240" s="273"/>
      <c r="H240" s="273"/>
      <c r="I240" s="273"/>
      <c r="J240" s="273"/>
      <c r="K240" s="273"/>
      <c r="L240" s="273"/>
      <c r="M240" s="273"/>
      <c r="N240" s="273"/>
      <c r="O240" s="273"/>
      <c r="P240" s="273"/>
      <c r="Q240" s="273" t="s">
        <v>1627</v>
      </c>
      <c r="R240" s="273"/>
      <c r="S240" s="273"/>
      <c r="T240" s="273"/>
      <c r="U240" s="273"/>
      <c r="V240" s="273"/>
      <c r="W240" s="273"/>
      <c r="X240" s="273"/>
      <c r="Y240" s="273"/>
      <c r="Z240" s="273"/>
      <c r="AA240" s="273" t="s">
        <v>1628</v>
      </c>
      <c r="AB240" s="273"/>
      <c r="AC240" s="273"/>
      <c r="AD240" s="273"/>
      <c r="AE240" s="273"/>
      <c r="AF240" s="273"/>
      <c r="AG240" s="273"/>
      <c r="AH240" s="273"/>
      <c r="AI240" s="273"/>
      <c r="AJ240" s="273" t="s">
        <v>1627</v>
      </c>
      <c r="AK240" s="273"/>
      <c r="AL240" s="273"/>
      <c r="AM240" s="273"/>
      <c r="AN240" s="273"/>
      <c r="AO240" s="273"/>
      <c r="AP240" s="273"/>
    </row>
    <row r="241" spans="2:44" s="230" customFormat="1" ht="10.199999999999999" x14ac:dyDescent="0.15">
      <c r="B241" s="256" t="s">
        <v>1733</v>
      </c>
      <c r="C241" s="256"/>
      <c r="D241" s="256"/>
      <c r="E241" s="256"/>
      <c r="F241" s="276">
        <v>15278802852.179701</v>
      </c>
      <c r="G241" s="276"/>
      <c r="H241" s="276"/>
      <c r="I241" s="276"/>
      <c r="J241" s="276"/>
      <c r="K241" s="276"/>
      <c r="L241" s="276"/>
      <c r="M241" s="276"/>
      <c r="N241" s="276"/>
      <c r="O241" s="276"/>
      <c r="P241" s="276"/>
      <c r="Q241" s="265">
        <v>0.99999713755486996</v>
      </c>
      <c r="R241" s="265"/>
      <c r="S241" s="265"/>
      <c r="T241" s="265"/>
      <c r="U241" s="265"/>
      <c r="V241" s="265"/>
      <c r="W241" s="265"/>
      <c r="X241" s="265"/>
      <c r="Y241" s="265"/>
      <c r="Z241" s="265"/>
      <c r="AA241" s="261">
        <v>230792</v>
      </c>
      <c r="AB241" s="261"/>
      <c r="AC241" s="261"/>
      <c r="AD241" s="261"/>
      <c r="AE241" s="261"/>
      <c r="AF241" s="261"/>
      <c r="AG241" s="261"/>
      <c r="AH241" s="261"/>
      <c r="AI241" s="261"/>
      <c r="AJ241" s="265">
        <v>0.99998700145150499</v>
      </c>
      <c r="AK241" s="265"/>
      <c r="AL241" s="265"/>
      <c r="AM241" s="265"/>
      <c r="AN241" s="265"/>
      <c r="AO241" s="265"/>
      <c r="AP241" s="265"/>
    </row>
    <row r="242" spans="2:44" s="230" customFormat="1" ht="10.199999999999999" x14ac:dyDescent="0.15">
      <c r="B242" s="256" t="s">
        <v>1734</v>
      </c>
      <c r="C242" s="256"/>
      <c r="D242" s="256"/>
      <c r="E242" s="256"/>
      <c r="F242" s="276">
        <v>43734.86</v>
      </c>
      <c r="G242" s="276"/>
      <c r="H242" s="276"/>
      <c r="I242" s="276"/>
      <c r="J242" s="276"/>
      <c r="K242" s="276"/>
      <c r="L242" s="276"/>
      <c r="M242" s="276"/>
      <c r="N242" s="276"/>
      <c r="O242" s="276"/>
      <c r="P242" s="276"/>
      <c r="Q242" s="265">
        <v>2.8624451296669398E-6</v>
      </c>
      <c r="R242" s="265"/>
      <c r="S242" s="265"/>
      <c r="T242" s="265"/>
      <c r="U242" s="265"/>
      <c r="V242" s="265"/>
      <c r="W242" s="265"/>
      <c r="X242" s="265"/>
      <c r="Y242" s="265"/>
      <c r="Z242" s="265"/>
      <c r="AA242" s="261">
        <v>3</v>
      </c>
      <c r="AB242" s="261"/>
      <c r="AC242" s="261"/>
      <c r="AD242" s="261"/>
      <c r="AE242" s="261"/>
      <c r="AF242" s="261"/>
      <c r="AG242" s="261"/>
      <c r="AH242" s="261"/>
      <c r="AI242" s="261"/>
      <c r="AJ242" s="265">
        <v>1.2998548495417999E-5</v>
      </c>
      <c r="AK242" s="265"/>
      <c r="AL242" s="265"/>
      <c r="AM242" s="265"/>
      <c r="AN242" s="265"/>
      <c r="AO242" s="265"/>
      <c r="AP242" s="265"/>
    </row>
    <row r="243" spans="2:44" s="230" customFormat="1" ht="10.199999999999999" x14ac:dyDescent="0.15">
      <c r="B243" s="281"/>
      <c r="C243" s="281"/>
      <c r="D243" s="281"/>
      <c r="E243" s="281"/>
      <c r="F243" s="277">
        <v>15278846587.0397</v>
      </c>
      <c r="G243" s="277"/>
      <c r="H243" s="277"/>
      <c r="I243" s="277"/>
      <c r="J243" s="277"/>
      <c r="K243" s="277"/>
      <c r="L243" s="277"/>
      <c r="M243" s="277"/>
      <c r="N243" s="277"/>
      <c r="O243" s="277"/>
      <c r="P243" s="277"/>
      <c r="Q243" s="278">
        <v>1</v>
      </c>
      <c r="R243" s="278"/>
      <c r="S243" s="278"/>
      <c r="T243" s="278"/>
      <c r="U243" s="278"/>
      <c r="V243" s="278"/>
      <c r="W243" s="278"/>
      <c r="X243" s="278"/>
      <c r="Y243" s="278"/>
      <c r="Z243" s="278"/>
      <c r="AA243" s="279">
        <v>230795</v>
      </c>
      <c r="AB243" s="279"/>
      <c r="AC243" s="279"/>
      <c r="AD243" s="279"/>
      <c r="AE243" s="279"/>
      <c r="AF243" s="279"/>
      <c r="AG243" s="279"/>
      <c r="AH243" s="279"/>
      <c r="AI243" s="279"/>
      <c r="AJ243" s="278">
        <v>1</v>
      </c>
      <c r="AK243" s="278"/>
      <c r="AL243" s="278"/>
      <c r="AM243" s="278"/>
      <c r="AN243" s="278"/>
      <c r="AO243" s="278"/>
      <c r="AP243" s="278"/>
    </row>
    <row r="244" spans="2:44" s="230" customFormat="1" ht="7.8" x14ac:dyDescent="0.15"/>
    <row r="245" spans="2:44" s="230" customFormat="1" x14ac:dyDescent="0.15">
      <c r="B245" s="236" t="s">
        <v>1735</v>
      </c>
      <c r="C245" s="236"/>
      <c r="D245" s="236"/>
      <c r="E245" s="236"/>
      <c r="F245" s="236"/>
      <c r="G245" s="236"/>
      <c r="H245" s="236"/>
      <c r="I245" s="236"/>
      <c r="J245" s="236"/>
      <c r="K245" s="236"/>
      <c r="L245" s="236"/>
      <c r="M245" s="236"/>
      <c r="N245" s="236"/>
      <c r="O245" s="236"/>
      <c r="P245" s="236"/>
      <c r="Q245" s="236"/>
      <c r="R245" s="236"/>
      <c r="S245" s="236"/>
      <c r="T245" s="236"/>
      <c r="U245" s="236"/>
      <c r="V245" s="236"/>
      <c r="W245" s="236"/>
      <c r="X245" s="236"/>
      <c r="Y245" s="236"/>
      <c r="Z245" s="236"/>
      <c r="AA245" s="236"/>
      <c r="AB245" s="236"/>
      <c r="AC245" s="236"/>
      <c r="AD245" s="236"/>
      <c r="AE245" s="236"/>
      <c r="AF245" s="236"/>
      <c r="AG245" s="236"/>
      <c r="AH245" s="236"/>
      <c r="AI245" s="236"/>
      <c r="AJ245" s="236"/>
      <c r="AK245" s="236"/>
      <c r="AL245" s="236"/>
      <c r="AM245" s="236"/>
      <c r="AN245" s="236"/>
      <c r="AO245" s="236"/>
      <c r="AP245" s="236"/>
      <c r="AQ245" s="236"/>
      <c r="AR245" s="236"/>
    </row>
    <row r="246" spans="2:44" s="230" customFormat="1" ht="7.8" x14ac:dyDescent="0.15"/>
    <row r="247" spans="2:44" s="230" customFormat="1" ht="10.199999999999999" x14ac:dyDescent="0.15">
      <c r="B247" s="281"/>
      <c r="C247" s="281"/>
      <c r="D247" s="273" t="s">
        <v>1626</v>
      </c>
      <c r="E247" s="273"/>
      <c r="F247" s="273"/>
      <c r="G247" s="273"/>
      <c r="H247" s="273"/>
      <c r="I247" s="273"/>
      <c r="J247" s="273"/>
      <c r="K247" s="273"/>
      <c r="L247" s="273"/>
      <c r="M247" s="273"/>
      <c r="N247" s="273"/>
      <c r="O247" s="273" t="s">
        <v>1627</v>
      </c>
      <c r="P247" s="273"/>
      <c r="Q247" s="273"/>
      <c r="R247" s="273"/>
      <c r="S247" s="273"/>
      <c r="T247" s="273"/>
      <c r="U247" s="273"/>
      <c r="V247" s="273"/>
      <c r="W247" s="273"/>
      <c r="X247" s="273"/>
      <c r="Y247" s="273" t="s">
        <v>1628</v>
      </c>
      <c r="Z247" s="273"/>
      <c r="AA247" s="273"/>
      <c r="AB247" s="273"/>
      <c r="AC247" s="273"/>
      <c r="AD247" s="273"/>
      <c r="AE247" s="273"/>
      <c r="AF247" s="273"/>
      <c r="AG247" s="273"/>
      <c r="AH247" s="273" t="s">
        <v>1627</v>
      </c>
      <c r="AI247" s="273"/>
      <c r="AJ247" s="273"/>
      <c r="AK247" s="273"/>
      <c r="AL247" s="273"/>
      <c r="AM247" s="273"/>
      <c r="AN247" s="273"/>
      <c r="AO247" s="273"/>
    </row>
    <row r="248" spans="2:44" s="230" customFormat="1" ht="10.199999999999999" x14ac:dyDescent="0.15">
      <c r="B248" s="256" t="s">
        <v>1736</v>
      </c>
      <c r="C248" s="256"/>
      <c r="D248" s="276">
        <v>14461205014.539801</v>
      </c>
      <c r="E248" s="276"/>
      <c r="F248" s="276"/>
      <c r="G248" s="276"/>
      <c r="H248" s="276"/>
      <c r="I248" s="276"/>
      <c r="J248" s="276"/>
      <c r="K248" s="276"/>
      <c r="L248" s="276"/>
      <c r="M248" s="276"/>
      <c r="N248" s="276"/>
      <c r="O248" s="265">
        <v>0.94648538632532897</v>
      </c>
      <c r="P248" s="265"/>
      <c r="Q248" s="265"/>
      <c r="R248" s="265"/>
      <c r="S248" s="265"/>
      <c r="T248" s="265"/>
      <c r="U248" s="265"/>
      <c r="V248" s="265"/>
      <c r="W248" s="265"/>
      <c r="X248" s="265"/>
      <c r="Y248" s="261">
        <v>223279</v>
      </c>
      <c r="Z248" s="261"/>
      <c r="AA248" s="261"/>
      <c r="AB248" s="261"/>
      <c r="AC248" s="261"/>
      <c r="AD248" s="261"/>
      <c r="AE248" s="261"/>
      <c r="AF248" s="261"/>
      <c r="AG248" s="261"/>
      <c r="AH248" s="265">
        <v>0.96743430316947898</v>
      </c>
      <c r="AI248" s="265"/>
      <c r="AJ248" s="265"/>
      <c r="AK248" s="265"/>
      <c r="AL248" s="265"/>
      <c r="AM248" s="265"/>
      <c r="AN248" s="265"/>
      <c r="AO248" s="265"/>
    </row>
    <row r="249" spans="2:44" s="230" customFormat="1" ht="10.199999999999999" x14ac:dyDescent="0.15">
      <c r="B249" s="256" t="s">
        <v>1737</v>
      </c>
      <c r="C249" s="256"/>
      <c r="D249" s="276">
        <v>701225003.94000006</v>
      </c>
      <c r="E249" s="276"/>
      <c r="F249" s="276"/>
      <c r="G249" s="276"/>
      <c r="H249" s="276"/>
      <c r="I249" s="276"/>
      <c r="J249" s="276"/>
      <c r="K249" s="276"/>
      <c r="L249" s="276"/>
      <c r="M249" s="276"/>
      <c r="N249" s="276"/>
      <c r="O249" s="265">
        <v>4.5895153141652302E-2</v>
      </c>
      <c r="P249" s="265"/>
      <c r="Q249" s="265"/>
      <c r="R249" s="265"/>
      <c r="S249" s="265"/>
      <c r="T249" s="265"/>
      <c r="U249" s="265"/>
      <c r="V249" s="265"/>
      <c r="W249" s="265"/>
      <c r="X249" s="265"/>
      <c r="Y249" s="261">
        <v>4346</v>
      </c>
      <c r="Z249" s="261"/>
      <c r="AA249" s="261"/>
      <c r="AB249" s="261"/>
      <c r="AC249" s="261"/>
      <c r="AD249" s="261"/>
      <c r="AE249" s="261"/>
      <c r="AF249" s="261"/>
      <c r="AG249" s="261"/>
      <c r="AH249" s="265">
        <v>1.8830563920362201E-2</v>
      </c>
      <c r="AI249" s="265"/>
      <c r="AJ249" s="265"/>
      <c r="AK249" s="265"/>
      <c r="AL249" s="265"/>
      <c r="AM249" s="265"/>
      <c r="AN249" s="265"/>
      <c r="AO249" s="265"/>
    </row>
    <row r="250" spans="2:44" s="230" customFormat="1" ht="10.199999999999999" x14ac:dyDescent="0.15">
      <c r="B250" s="256" t="s">
        <v>1738</v>
      </c>
      <c r="C250" s="256"/>
      <c r="D250" s="276">
        <v>116416568.56</v>
      </c>
      <c r="E250" s="276"/>
      <c r="F250" s="276"/>
      <c r="G250" s="276"/>
      <c r="H250" s="276"/>
      <c r="I250" s="276"/>
      <c r="J250" s="276"/>
      <c r="K250" s="276"/>
      <c r="L250" s="276"/>
      <c r="M250" s="276"/>
      <c r="N250" s="276"/>
      <c r="O250" s="265">
        <v>7.6194605330188996E-3</v>
      </c>
      <c r="P250" s="265"/>
      <c r="Q250" s="265"/>
      <c r="R250" s="265"/>
      <c r="S250" s="265"/>
      <c r="T250" s="265"/>
      <c r="U250" s="265"/>
      <c r="V250" s="265"/>
      <c r="W250" s="265"/>
      <c r="X250" s="265"/>
      <c r="Y250" s="261">
        <v>3170</v>
      </c>
      <c r="Z250" s="261"/>
      <c r="AA250" s="261"/>
      <c r="AB250" s="261"/>
      <c r="AC250" s="261"/>
      <c r="AD250" s="261"/>
      <c r="AE250" s="261"/>
      <c r="AF250" s="261"/>
      <c r="AG250" s="261"/>
      <c r="AH250" s="265">
        <v>1.3735132910158401E-2</v>
      </c>
      <c r="AI250" s="265"/>
      <c r="AJ250" s="265"/>
      <c r="AK250" s="265"/>
      <c r="AL250" s="265"/>
      <c r="AM250" s="265"/>
      <c r="AN250" s="265"/>
      <c r="AO250" s="265"/>
    </row>
    <row r="251" spans="2:44" s="230" customFormat="1" ht="10.199999999999999" x14ac:dyDescent="0.15">
      <c r="B251" s="281"/>
      <c r="C251" s="281"/>
      <c r="D251" s="277">
        <v>15278846587.039801</v>
      </c>
      <c r="E251" s="277"/>
      <c r="F251" s="277"/>
      <c r="G251" s="277"/>
      <c r="H251" s="277"/>
      <c r="I251" s="277"/>
      <c r="J251" s="277"/>
      <c r="K251" s="277"/>
      <c r="L251" s="277"/>
      <c r="M251" s="277"/>
      <c r="N251" s="277"/>
      <c r="O251" s="278">
        <v>1</v>
      </c>
      <c r="P251" s="278"/>
      <c r="Q251" s="278"/>
      <c r="R251" s="278"/>
      <c r="S251" s="278"/>
      <c r="T251" s="278"/>
      <c r="U251" s="278"/>
      <c r="V251" s="278"/>
      <c r="W251" s="278"/>
      <c r="X251" s="278"/>
      <c r="Y251" s="279">
        <v>230795</v>
      </c>
      <c r="Z251" s="279"/>
      <c r="AA251" s="279"/>
      <c r="AB251" s="279"/>
      <c r="AC251" s="279"/>
      <c r="AD251" s="279"/>
      <c r="AE251" s="279"/>
      <c r="AF251" s="279"/>
      <c r="AG251" s="279"/>
      <c r="AH251" s="278">
        <v>1</v>
      </c>
      <c r="AI251" s="278"/>
      <c r="AJ251" s="278"/>
      <c r="AK251" s="278"/>
      <c r="AL251" s="278"/>
      <c r="AM251" s="278"/>
      <c r="AN251" s="278"/>
      <c r="AO251" s="278"/>
    </row>
    <row r="252" spans="2:44" s="230" customFormat="1" ht="7.8" x14ac:dyDescent="0.15"/>
    <row r="253" spans="2:44" s="230" customFormat="1" x14ac:dyDescent="0.15">
      <c r="B253" s="236" t="s">
        <v>1739</v>
      </c>
      <c r="C253" s="236"/>
      <c r="D253" s="236"/>
      <c r="E253" s="236"/>
      <c r="F253" s="236"/>
      <c r="G253" s="236"/>
      <c r="H253" s="236"/>
      <c r="I253" s="236"/>
      <c r="J253" s="236"/>
      <c r="K253" s="236"/>
      <c r="L253" s="236"/>
      <c r="M253" s="236"/>
      <c r="N253" s="236"/>
      <c r="O253" s="236"/>
      <c r="P253" s="236"/>
      <c r="Q253" s="236"/>
      <c r="R253" s="236"/>
      <c r="S253" s="236"/>
      <c r="T253" s="236"/>
      <c r="U253" s="236"/>
      <c r="V253" s="236"/>
      <c r="W253" s="236"/>
      <c r="X253" s="236"/>
      <c r="Y253" s="236"/>
      <c r="Z253" s="236"/>
      <c r="AA253" s="236"/>
      <c r="AB253" s="236"/>
      <c r="AC253" s="236"/>
      <c r="AD253" s="236"/>
      <c r="AE253" s="236"/>
      <c r="AF253" s="236"/>
      <c r="AG253" s="236"/>
      <c r="AH253" s="236"/>
      <c r="AI253" s="236"/>
      <c r="AJ253" s="236"/>
      <c r="AK253" s="236"/>
      <c r="AL253" s="236"/>
      <c r="AM253" s="236"/>
      <c r="AN253" s="236"/>
      <c r="AO253" s="236"/>
      <c r="AP253" s="236"/>
      <c r="AQ253" s="236"/>
      <c r="AR253" s="236"/>
    </row>
    <row r="254" spans="2:44" s="230" customFormat="1" ht="7.8" x14ac:dyDescent="0.15"/>
    <row r="255" spans="2:44" s="230" customFormat="1" ht="10.199999999999999" x14ac:dyDescent="0.15">
      <c r="B255" s="283"/>
      <c r="C255" s="273" t="s">
        <v>1626</v>
      </c>
      <c r="D255" s="273"/>
      <c r="E255" s="273"/>
      <c r="F255" s="273"/>
      <c r="G255" s="273"/>
      <c r="H255" s="273"/>
      <c r="I255" s="273"/>
      <c r="J255" s="273"/>
      <c r="K255" s="273"/>
      <c r="L255" s="273"/>
      <c r="M255" s="273"/>
      <c r="N255" s="273" t="s">
        <v>1627</v>
      </c>
      <c r="O255" s="273"/>
      <c r="P255" s="273"/>
      <c r="Q255" s="273"/>
      <c r="R255" s="273"/>
      <c r="S255" s="273"/>
      <c r="T255" s="273"/>
      <c r="U255" s="273"/>
      <c r="V255" s="273"/>
      <c r="W255" s="273"/>
      <c r="X255" s="273" t="s">
        <v>1628</v>
      </c>
      <c r="Y255" s="273"/>
      <c r="Z255" s="273"/>
      <c r="AA255" s="273"/>
      <c r="AB255" s="273"/>
      <c r="AC255" s="273"/>
      <c r="AD255" s="273"/>
      <c r="AE255" s="273"/>
      <c r="AF255" s="273"/>
      <c r="AG255" s="273" t="s">
        <v>1627</v>
      </c>
      <c r="AH255" s="273"/>
      <c r="AI255" s="273"/>
      <c r="AJ255" s="273"/>
      <c r="AK255" s="273"/>
      <c r="AL255" s="273"/>
      <c r="AM255" s="273"/>
      <c r="AN255" s="273"/>
      <c r="AO255" s="273"/>
    </row>
    <row r="256" spans="2:44" s="230" customFormat="1" ht="10.199999999999999" x14ac:dyDescent="0.15">
      <c r="B256" s="255" t="s">
        <v>1740</v>
      </c>
      <c r="C256" s="276">
        <v>1060650683.35</v>
      </c>
      <c r="D256" s="276"/>
      <c r="E256" s="276"/>
      <c r="F256" s="276"/>
      <c r="G256" s="276"/>
      <c r="H256" s="276"/>
      <c r="I256" s="276"/>
      <c r="J256" s="276"/>
      <c r="K256" s="276"/>
      <c r="L256" s="276"/>
      <c r="M256" s="276"/>
      <c r="N256" s="265">
        <v>6.9419551882252697E-2</v>
      </c>
      <c r="O256" s="265"/>
      <c r="P256" s="265"/>
      <c r="Q256" s="265"/>
      <c r="R256" s="265"/>
      <c r="S256" s="265"/>
      <c r="T256" s="265"/>
      <c r="U256" s="265"/>
      <c r="V256" s="265"/>
      <c r="W256" s="265"/>
      <c r="X256" s="261">
        <v>37161</v>
      </c>
      <c r="Y256" s="261"/>
      <c r="Z256" s="261"/>
      <c r="AA256" s="261"/>
      <c r="AB256" s="261"/>
      <c r="AC256" s="261"/>
      <c r="AD256" s="261"/>
      <c r="AE256" s="261"/>
      <c r="AF256" s="261"/>
      <c r="AG256" s="265">
        <v>0.161013020212743</v>
      </c>
      <c r="AH256" s="265"/>
      <c r="AI256" s="265"/>
      <c r="AJ256" s="265"/>
      <c r="AK256" s="265"/>
      <c r="AL256" s="265"/>
      <c r="AM256" s="265"/>
      <c r="AN256" s="265"/>
      <c r="AO256" s="265"/>
    </row>
    <row r="257" spans="2:44" s="230" customFormat="1" ht="10.199999999999999" x14ac:dyDescent="0.15">
      <c r="B257" s="255" t="s">
        <v>1741</v>
      </c>
      <c r="C257" s="276">
        <v>1326577701.0699899</v>
      </c>
      <c r="D257" s="276"/>
      <c r="E257" s="276"/>
      <c r="F257" s="276"/>
      <c r="G257" s="276"/>
      <c r="H257" s="276"/>
      <c r="I257" s="276"/>
      <c r="J257" s="276"/>
      <c r="K257" s="276"/>
      <c r="L257" s="276"/>
      <c r="M257" s="276"/>
      <c r="N257" s="265">
        <v>8.6824466330805303E-2</v>
      </c>
      <c r="O257" s="265"/>
      <c r="P257" s="265"/>
      <c r="Q257" s="265"/>
      <c r="R257" s="265"/>
      <c r="S257" s="265"/>
      <c r="T257" s="265"/>
      <c r="U257" s="265"/>
      <c r="V257" s="265"/>
      <c r="W257" s="265"/>
      <c r="X257" s="261">
        <v>31843</v>
      </c>
      <c r="Y257" s="261"/>
      <c r="Z257" s="261"/>
      <c r="AA257" s="261"/>
      <c r="AB257" s="261"/>
      <c r="AC257" s="261"/>
      <c r="AD257" s="261"/>
      <c r="AE257" s="261"/>
      <c r="AF257" s="261"/>
      <c r="AG257" s="265">
        <v>0.13797092657986501</v>
      </c>
      <c r="AH257" s="265"/>
      <c r="AI257" s="265"/>
      <c r="AJ257" s="265"/>
      <c r="AK257" s="265"/>
      <c r="AL257" s="265"/>
      <c r="AM257" s="265"/>
      <c r="AN257" s="265"/>
      <c r="AO257" s="265"/>
    </row>
    <row r="258" spans="2:44" s="230" customFormat="1" ht="10.199999999999999" x14ac:dyDescent="0.15">
      <c r="B258" s="255" t="s">
        <v>1742</v>
      </c>
      <c r="C258" s="276">
        <v>1590004386.77</v>
      </c>
      <c r="D258" s="276"/>
      <c r="E258" s="276"/>
      <c r="F258" s="276"/>
      <c r="G258" s="276"/>
      <c r="H258" s="276"/>
      <c r="I258" s="276"/>
      <c r="J258" s="276"/>
      <c r="K258" s="276"/>
      <c r="L258" s="276"/>
      <c r="M258" s="276"/>
      <c r="N258" s="265">
        <v>0.104065734131966</v>
      </c>
      <c r="O258" s="265"/>
      <c r="P258" s="265"/>
      <c r="Q258" s="265"/>
      <c r="R258" s="265"/>
      <c r="S258" s="265"/>
      <c r="T258" s="265"/>
      <c r="U258" s="265"/>
      <c r="V258" s="265"/>
      <c r="W258" s="265"/>
      <c r="X258" s="261">
        <v>30126</v>
      </c>
      <c r="Y258" s="261"/>
      <c r="Z258" s="261"/>
      <c r="AA258" s="261"/>
      <c r="AB258" s="261"/>
      <c r="AC258" s="261"/>
      <c r="AD258" s="261"/>
      <c r="AE258" s="261"/>
      <c r="AF258" s="261"/>
      <c r="AG258" s="265">
        <v>0.13053142399098799</v>
      </c>
      <c r="AH258" s="265"/>
      <c r="AI258" s="265"/>
      <c r="AJ258" s="265"/>
      <c r="AK258" s="265"/>
      <c r="AL258" s="265"/>
      <c r="AM258" s="265"/>
      <c r="AN258" s="265"/>
      <c r="AO258" s="265"/>
    </row>
    <row r="259" spans="2:44" s="230" customFormat="1" ht="10.199999999999999" x14ac:dyDescent="0.15">
      <c r="B259" s="255" t="s">
        <v>1743</v>
      </c>
      <c r="C259" s="276">
        <v>1820467856.6700001</v>
      </c>
      <c r="D259" s="276"/>
      <c r="E259" s="276"/>
      <c r="F259" s="276"/>
      <c r="G259" s="276"/>
      <c r="H259" s="276"/>
      <c r="I259" s="276"/>
      <c r="J259" s="276"/>
      <c r="K259" s="276"/>
      <c r="L259" s="276"/>
      <c r="M259" s="276"/>
      <c r="N259" s="265">
        <v>0.119149560557417</v>
      </c>
      <c r="O259" s="265"/>
      <c r="P259" s="265"/>
      <c r="Q259" s="265"/>
      <c r="R259" s="265"/>
      <c r="S259" s="265"/>
      <c r="T259" s="265"/>
      <c r="U259" s="265"/>
      <c r="V259" s="265"/>
      <c r="W259" s="265"/>
      <c r="X259" s="261">
        <v>29038</v>
      </c>
      <c r="Y259" s="261"/>
      <c r="Z259" s="261"/>
      <c r="AA259" s="261"/>
      <c r="AB259" s="261"/>
      <c r="AC259" s="261"/>
      <c r="AD259" s="261"/>
      <c r="AE259" s="261"/>
      <c r="AF259" s="261"/>
      <c r="AG259" s="265">
        <v>0.12581728373664899</v>
      </c>
      <c r="AH259" s="265"/>
      <c r="AI259" s="265"/>
      <c r="AJ259" s="265"/>
      <c r="AK259" s="265"/>
      <c r="AL259" s="265"/>
      <c r="AM259" s="265"/>
      <c r="AN259" s="265"/>
      <c r="AO259" s="265"/>
    </row>
    <row r="260" spans="2:44" s="230" customFormat="1" ht="10.199999999999999" x14ac:dyDescent="0.15">
      <c r="B260" s="255" t="s">
        <v>1744</v>
      </c>
      <c r="C260" s="276">
        <v>2043399304.3199999</v>
      </c>
      <c r="D260" s="276"/>
      <c r="E260" s="276"/>
      <c r="F260" s="276"/>
      <c r="G260" s="276"/>
      <c r="H260" s="276"/>
      <c r="I260" s="276"/>
      <c r="J260" s="276"/>
      <c r="K260" s="276"/>
      <c r="L260" s="276"/>
      <c r="M260" s="276"/>
      <c r="N260" s="265">
        <v>0.13374041637758699</v>
      </c>
      <c r="O260" s="265"/>
      <c r="P260" s="265"/>
      <c r="Q260" s="265"/>
      <c r="R260" s="265"/>
      <c r="S260" s="265"/>
      <c r="T260" s="265"/>
      <c r="U260" s="265"/>
      <c r="V260" s="265"/>
      <c r="W260" s="265"/>
      <c r="X260" s="261">
        <v>28249</v>
      </c>
      <c r="Y260" s="261"/>
      <c r="Z260" s="261"/>
      <c r="AA260" s="261"/>
      <c r="AB260" s="261"/>
      <c r="AC260" s="261"/>
      <c r="AD260" s="261"/>
      <c r="AE260" s="261"/>
      <c r="AF260" s="261"/>
      <c r="AG260" s="265">
        <v>0.12239866548235399</v>
      </c>
      <c r="AH260" s="265"/>
      <c r="AI260" s="265"/>
      <c r="AJ260" s="265"/>
      <c r="AK260" s="265"/>
      <c r="AL260" s="265"/>
      <c r="AM260" s="265"/>
      <c r="AN260" s="265"/>
      <c r="AO260" s="265"/>
    </row>
    <row r="261" spans="2:44" s="230" customFormat="1" ht="10.199999999999999" x14ac:dyDescent="0.15">
      <c r="B261" s="255" t="s">
        <v>1745</v>
      </c>
      <c r="C261" s="276">
        <v>2076589678.3199999</v>
      </c>
      <c r="D261" s="276"/>
      <c r="E261" s="276"/>
      <c r="F261" s="276"/>
      <c r="G261" s="276"/>
      <c r="H261" s="276"/>
      <c r="I261" s="276"/>
      <c r="J261" s="276"/>
      <c r="K261" s="276"/>
      <c r="L261" s="276"/>
      <c r="M261" s="276"/>
      <c r="N261" s="265">
        <v>0.13591272524991699</v>
      </c>
      <c r="O261" s="265"/>
      <c r="P261" s="265"/>
      <c r="Q261" s="265"/>
      <c r="R261" s="265"/>
      <c r="S261" s="265"/>
      <c r="T261" s="265"/>
      <c r="U261" s="265"/>
      <c r="V261" s="265"/>
      <c r="W261" s="265"/>
      <c r="X261" s="261">
        <v>24983</v>
      </c>
      <c r="Y261" s="261"/>
      <c r="Z261" s="261"/>
      <c r="AA261" s="261"/>
      <c r="AB261" s="261"/>
      <c r="AC261" s="261"/>
      <c r="AD261" s="261"/>
      <c r="AE261" s="261"/>
      <c r="AF261" s="261"/>
      <c r="AG261" s="265">
        <v>0.108247579020343</v>
      </c>
      <c r="AH261" s="265"/>
      <c r="AI261" s="265"/>
      <c r="AJ261" s="265"/>
      <c r="AK261" s="265"/>
      <c r="AL261" s="265"/>
      <c r="AM261" s="265"/>
      <c r="AN261" s="265"/>
      <c r="AO261" s="265"/>
    </row>
    <row r="262" spans="2:44" s="230" customFormat="1" ht="10.199999999999999" x14ac:dyDescent="0.15">
      <c r="B262" s="255" t="s">
        <v>1746</v>
      </c>
      <c r="C262" s="276">
        <v>2026413054.0699899</v>
      </c>
      <c r="D262" s="276"/>
      <c r="E262" s="276"/>
      <c r="F262" s="276"/>
      <c r="G262" s="276"/>
      <c r="H262" s="276"/>
      <c r="I262" s="276"/>
      <c r="J262" s="276"/>
      <c r="K262" s="276"/>
      <c r="L262" s="276"/>
      <c r="M262" s="276"/>
      <c r="N262" s="265">
        <v>0.13262866686473901</v>
      </c>
      <c r="O262" s="265"/>
      <c r="P262" s="265"/>
      <c r="Q262" s="265"/>
      <c r="R262" s="265"/>
      <c r="S262" s="265"/>
      <c r="T262" s="265"/>
      <c r="U262" s="265"/>
      <c r="V262" s="265"/>
      <c r="W262" s="265"/>
      <c r="X262" s="261">
        <v>21722</v>
      </c>
      <c r="Y262" s="261"/>
      <c r="Z262" s="261"/>
      <c r="AA262" s="261"/>
      <c r="AB262" s="261"/>
      <c r="AC262" s="261"/>
      <c r="AD262" s="261"/>
      <c r="AE262" s="261"/>
      <c r="AF262" s="261"/>
      <c r="AG262" s="265">
        <v>9.4118156805823305E-2</v>
      </c>
      <c r="AH262" s="265"/>
      <c r="AI262" s="265"/>
      <c r="AJ262" s="265"/>
      <c r="AK262" s="265"/>
      <c r="AL262" s="265"/>
      <c r="AM262" s="265"/>
      <c r="AN262" s="265"/>
      <c r="AO262" s="265"/>
    </row>
    <row r="263" spans="2:44" s="230" customFormat="1" ht="10.199999999999999" x14ac:dyDescent="0.15">
      <c r="B263" s="255" t="s">
        <v>1747</v>
      </c>
      <c r="C263" s="276">
        <v>1836128956.6400001</v>
      </c>
      <c r="D263" s="276"/>
      <c r="E263" s="276"/>
      <c r="F263" s="276"/>
      <c r="G263" s="276"/>
      <c r="H263" s="276"/>
      <c r="I263" s="276"/>
      <c r="J263" s="276"/>
      <c r="K263" s="276"/>
      <c r="L263" s="276"/>
      <c r="M263" s="276"/>
      <c r="N263" s="265">
        <v>0.12017457902859401</v>
      </c>
      <c r="O263" s="265"/>
      <c r="P263" s="265"/>
      <c r="Q263" s="265"/>
      <c r="R263" s="265"/>
      <c r="S263" s="265"/>
      <c r="T263" s="265"/>
      <c r="U263" s="265"/>
      <c r="V263" s="265"/>
      <c r="W263" s="265"/>
      <c r="X263" s="261">
        <v>16402</v>
      </c>
      <c r="Y263" s="261"/>
      <c r="Z263" s="261"/>
      <c r="AA263" s="261"/>
      <c r="AB263" s="261"/>
      <c r="AC263" s="261"/>
      <c r="AD263" s="261"/>
      <c r="AE263" s="261"/>
      <c r="AF263" s="261"/>
      <c r="AG263" s="265">
        <v>7.1067397473948704E-2</v>
      </c>
      <c r="AH263" s="265"/>
      <c r="AI263" s="265"/>
      <c r="AJ263" s="265"/>
      <c r="AK263" s="265"/>
      <c r="AL263" s="265"/>
      <c r="AM263" s="265"/>
      <c r="AN263" s="265"/>
      <c r="AO263" s="265"/>
    </row>
    <row r="264" spans="2:44" s="230" customFormat="1" ht="10.199999999999999" x14ac:dyDescent="0.15">
      <c r="B264" s="255" t="s">
        <v>1748</v>
      </c>
      <c r="C264" s="276">
        <v>884522661.67999995</v>
      </c>
      <c r="D264" s="276"/>
      <c r="E264" s="276"/>
      <c r="F264" s="276"/>
      <c r="G264" s="276"/>
      <c r="H264" s="276"/>
      <c r="I264" s="276"/>
      <c r="J264" s="276"/>
      <c r="K264" s="276"/>
      <c r="L264" s="276"/>
      <c r="M264" s="276"/>
      <c r="N264" s="265">
        <v>5.7891978732889503E-2</v>
      </c>
      <c r="O264" s="265"/>
      <c r="P264" s="265"/>
      <c r="Q264" s="265"/>
      <c r="R264" s="265"/>
      <c r="S264" s="265"/>
      <c r="T264" s="265"/>
      <c r="U264" s="265"/>
      <c r="V264" s="265"/>
      <c r="W264" s="265"/>
      <c r="X264" s="261">
        <v>6630</v>
      </c>
      <c r="Y264" s="261"/>
      <c r="Z264" s="261"/>
      <c r="AA264" s="261"/>
      <c r="AB264" s="261"/>
      <c r="AC264" s="261"/>
      <c r="AD264" s="261"/>
      <c r="AE264" s="261"/>
      <c r="AF264" s="261"/>
      <c r="AG264" s="265">
        <v>2.87267921748738E-2</v>
      </c>
      <c r="AH264" s="265"/>
      <c r="AI264" s="265"/>
      <c r="AJ264" s="265"/>
      <c r="AK264" s="265"/>
      <c r="AL264" s="265"/>
      <c r="AM264" s="265"/>
      <c r="AN264" s="265"/>
      <c r="AO264" s="265"/>
    </row>
    <row r="265" spans="2:44" s="230" customFormat="1" ht="10.199999999999999" x14ac:dyDescent="0.15">
      <c r="B265" s="255" t="s">
        <v>1749</v>
      </c>
      <c r="C265" s="276">
        <v>260417922.46000001</v>
      </c>
      <c r="D265" s="276"/>
      <c r="E265" s="276"/>
      <c r="F265" s="276"/>
      <c r="G265" s="276"/>
      <c r="H265" s="276"/>
      <c r="I265" s="276"/>
      <c r="J265" s="276"/>
      <c r="K265" s="276"/>
      <c r="L265" s="276"/>
      <c r="M265" s="276"/>
      <c r="N265" s="265">
        <v>1.70443443473603E-2</v>
      </c>
      <c r="O265" s="265"/>
      <c r="P265" s="265"/>
      <c r="Q265" s="265"/>
      <c r="R265" s="265"/>
      <c r="S265" s="265"/>
      <c r="T265" s="265"/>
      <c r="U265" s="265"/>
      <c r="V265" s="265"/>
      <c r="W265" s="265"/>
      <c r="X265" s="261">
        <v>1892</v>
      </c>
      <c r="Y265" s="261"/>
      <c r="Z265" s="261"/>
      <c r="AA265" s="261"/>
      <c r="AB265" s="261"/>
      <c r="AC265" s="261"/>
      <c r="AD265" s="261"/>
      <c r="AE265" s="261"/>
      <c r="AF265" s="261"/>
      <c r="AG265" s="265">
        <v>8.1977512511102902E-3</v>
      </c>
      <c r="AH265" s="265"/>
      <c r="AI265" s="265"/>
      <c r="AJ265" s="265"/>
      <c r="AK265" s="265"/>
      <c r="AL265" s="265"/>
      <c r="AM265" s="265"/>
      <c r="AN265" s="265"/>
      <c r="AO265" s="265"/>
    </row>
    <row r="266" spans="2:44" s="230" customFormat="1" ht="10.199999999999999" x14ac:dyDescent="0.15">
      <c r="B266" s="255" t="s">
        <v>1750</v>
      </c>
      <c r="C266" s="276">
        <v>65876039.899999999</v>
      </c>
      <c r="D266" s="276"/>
      <c r="E266" s="276"/>
      <c r="F266" s="276"/>
      <c r="G266" s="276"/>
      <c r="H266" s="276"/>
      <c r="I266" s="276"/>
      <c r="J266" s="276"/>
      <c r="K266" s="276"/>
      <c r="L266" s="276"/>
      <c r="M266" s="276"/>
      <c r="N266" s="265">
        <v>4.3115846163334203E-3</v>
      </c>
      <c r="O266" s="265"/>
      <c r="P266" s="265"/>
      <c r="Q266" s="265"/>
      <c r="R266" s="265"/>
      <c r="S266" s="265"/>
      <c r="T266" s="265"/>
      <c r="U266" s="265"/>
      <c r="V266" s="265"/>
      <c r="W266" s="265"/>
      <c r="X266" s="261">
        <v>639</v>
      </c>
      <c r="Y266" s="261"/>
      <c r="Z266" s="261"/>
      <c r="AA266" s="261"/>
      <c r="AB266" s="261"/>
      <c r="AC266" s="261"/>
      <c r="AD266" s="261"/>
      <c r="AE266" s="261"/>
      <c r="AF266" s="261"/>
      <c r="AG266" s="265">
        <v>2.76869082952404E-3</v>
      </c>
      <c r="AH266" s="265"/>
      <c r="AI266" s="265"/>
      <c r="AJ266" s="265"/>
      <c r="AK266" s="265"/>
      <c r="AL266" s="265"/>
      <c r="AM266" s="265"/>
      <c r="AN266" s="265"/>
      <c r="AO266" s="265"/>
    </row>
    <row r="267" spans="2:44" s="230" customFormat="1" ht="10.199999999999999" x14ac:dyDescent="0.15">
      <c r="B267" s="255" t="s">
        <v>1751</v>
      </c>
      <c r="C267" s="276">
        <v>42818440.039999999</v>
      </c>
      <c r="D267" s="276"/>
      <c r="E267" s="276"/>
      <c r="F267" s="276"/>
      <c r="G267" s="276"/>
      <c r="H267" s="276"/>
      <c r="I267" s="276"/>
      <c r="J267" s="276"/>
      <c r="K267" s="276"/>
      <c r="L267" s="276"/>
      <c r="M267" s="276"/>
      <c r="N267" s="265">
        <v>2.80246547382182E-3</v>
      </c>
      <c r="O267" s="265"/>
      <c r="P267" s="265"/>
      <c r="Q267" s="265"/>
      <c r="R267" s="265"/>
      <c r="S267" s="265"/>
      <c r="T267" s="265"/>
      <c r="U267" s="265"/>
      <c r="V267" s="265"/>
      <c r="W267" s="265"/>
      <c r="X267" s="261">
        <v>438</v>
      </c>
      <c r="Y267" s="261"/>
      <c r="Z267" s="261"/>
      <c r="AA267" s="261"/>
      <c r="AB267" s="261"/>
      <c r="AC267" s="261"/>
      <c r="AD267" s="261"/>
      <c r="AE267" s="261"/>
      <c r="AF267" s="261"/>
      <c r="AG267" s="265">
        <v>1.8977880803310301E-3</v>
      </c>
      <c r="AH267" s="265"/>
      <c r="AI267" s="265"/>
      <c r="AJ267" s="265"/>
      <c r="AK267" s="265"/>
      <c r="AL267" s="265"/>
      <c r="AM267" s="265"/>
      <c r="AN267" s="265"/>
      <c r="AO267" s="265"/>
    </row>
    <row r="268" spans="2:44" s="230" customFormat="1" ht="10.199999999999999" x14ac:dyDescent="0.15">
      <c r="B268" s="255" t="s">
        <v>1752</v>
      </c>
      <c r="C268" s="276">
        <v>244979901.75</v>
      </c>
      <c r="D268" s="276"/>
      <c r="E268" s="276"/>
      <c r="F268" s="276"/>
      <c r="G268" s="276"/>
      <c r="H268" s="276"/>
      <c r="I268" s="276"/>
      <c r="J268" s="276"/>
      <c r="K268" s="276"/>
      <c r="L268" s="276"/>
      <c r="M268" s="276"/>
      <c r="N268" s="265">
        <v>1.6033926406316599E-2</v>
      </c>
      <c r="O268" s="265"/>
      <c r="P268" s="265"/>
      <c r="Q268" s="265"/>
      <c r="R268" s="265"/>
      <c r="S268" s="265"/>
      <c r="T268" s="265"/>
      <c r="U268" s="265"/>
      <c r="V268" s="265"/>
      <c r="W268" s="265"/>
      <c r="X268" s="261">
        <v>1672</v>
      </c>
      <c r="Y268" s="261"/>
      <c r="Z268" s="261"/>
      <c r="AA268" s="261"/>
      <c r="AB268" s="261"/>
      <c r="AC268" s="261"/>
      <c r="AD268" s="261"/>
      <c r="AE268" s="261"/>
      <c r="AF268" s="261"/>
      <c r="AG268" s="265">
        <v>7.2445243614463004E-3</v>
      </c>
      <c r="AH268" s="265"/>
      <c r="AI268" s="265"/>
      <c r="AJ268" s="265"/>
      <c r="AK268" s="265"/>
      <c r="AL268" s="265"/>
      <c r="AM268" s="265"/>
      <c r="AN268" s="265"/>
      <c r="AO268" s="265"/>
    </row>
    <row r="269" spans="2:44" s="230" customFormat="1" ht="10.199999999999999" x14ac:dyDescent="0.15">
      <c r="B269" s="284"/>
      <c r="C269" s="277">
        <v>15278846587.040001</v>
      </c>
      <c r="D269" s="277"/>
      <c r="E269" s="277"/>
      <c r="F269" s="277"/>
      <c r="G269" s="277"/>
      <c r="H269" s="277"/>
      <c r="I269" s="277"/>
      <c r="J269" s="277"/>
      <c r="K269" s="277"/>
      <c r="L269" s="277"/>
      <c r="M269" s="277"/>
      <c r="N269" s="278">
        <v>1</v>
      </c>
      <c r="O269" s="278"/>
      <c r="P269" s="278"/>
      <c r="Q269" s="278"/>
      <c r="R269" s="278"/>
      <c r="S269" s="278"/>
      <c r="T269" s="278"/>
      <c r="U269" s="278"/>
      <c r="V269" s="278"/>
      <c r="W269" s="278"/>
      <c r="X269" s="279">
        <v>230795</v>
      </c>
      <c r="Y269" s="279"/>
      <c r="Z269" s="279"/>
      <c r="AA269" s="279"/>
      <c r="AB269" s="279"/>
      <c r="AC269" s="279"/>
      <c r="AD269" s="279"/>
      <c r="AE269" s="279"/>
      <c r="AF269" s="279"/>
      <c r="AG269" s="278">
        <v>1</v>
      </c>
      <c r="AH269" s="278"/>
      <c r="AI269" s="278"/>
      <c r="AJ269" s="278"/>
      <c r="AK269" s="278"/>
      <c r="AL269" s="278"/>
      <c r="AM269" s="278"/>
      <c r="AN269" s="278"/>
      <c r="AO269" s="278"/>
    </row>
    <row r="270" spans="2:44" s="230" customFormat="1" ht="7.8" x14ac:dyDescent="0.15"/>
    <row r="271" spans="2:44" s="230" customFormat="1" x14ac:dyDescent="0.15">
      <c r="B271" s="236" t="s">
        <v>1753</v>
      </c>
      <c r="C271" s="236"/>
      <c r="D271" s="236"/>
      <c r="E271" s="236"/>
      <c r="F271" s="236"/>
      <c r="G271" s="236"/>
      <c r="H271" s="236"/>
      <c r="I271" s="236"/>
      <c r="J271" s="236"/>
      <c r="K271" s="236"/>
      <c r="L271" s="236"/>
      <c r="M271" s="236"/>
      <c r="N271" s="236"/>
      <c r="O271" s="236"/>
      <c r="P271" s="236"/>
      <c r="Q271" s="236"/>
      <c r="R271" s="236"/>
      <c r="S271" s="236"/>
      <c r="T271" s="236"/>
      <c r="U271" s="236"/>
      <c r="V271" s="236"/>
      <c r="W271" s="236"/>
      <c r="X271" s="236"/>
      <c r="Y271" s="236"/>
      <c r="Z271" s="236"/>
      <c r="AA271" s="236"/>
      <c r="AB271" s="236"/>
      <c r="AC271" s="236"/>
      <c r="AD271" s="236"/>
      <c r="AE271" s="236"/>
      <c r="AF271" s="236"/>
      <c r="AG271" s="236"/>
      <c r="AH271" s="236"/>
      <c r="AI271" s="236"/>
      <c r="AJ271" s="236"/>
      <c r="AK271" s="236"/>
      <c r="AL271" s="236"/>
      <c r="AM271" s="236"/>
      <c r="AN271" s="236"/>
      <c r="AO271" s="236"/>
      <c r="AP271" s="236"/>
      <c r="AQ271" s="236"/>
      <c r="AR271" s="236"/>
    </row>
    <row r="272" spans="2:44" s="230" customFormat="1" ht="7.8" x14ac:dyDescent="0.15"/>
    <row r="273" spans="2:41" s="230" customFormat="1" ht="10.199999999999999" x14ac:dyDescent="0.15">
      <c r="B273" s="283"/>
      <c r="C273" s="273" t="s">
        <v>1626</v>
      </c>
      <c r="D273" s="273"/>
      <c r="E273" s="273"/>
      <c r="F273" s="273"/>
      <c r="G273" s="273"/>
      <c r="H273" s="273"/>
      <c r="I273" s="273"/>
      <c r="J273" s="273"/>
      <c r="K273" s="273"/>
      <c r="L273" s="273"/>
      <c r="M273" s="273"/>
      <c r="N273" s="273" t="s">
        <v>1627</v>
      </c>
      <c r="O273" s="273"/>
      <c r="P273" s="273"/>
      <c r="Q273" s="273"/>
      <c r="R273" s="273"/>
      <c r="S273" s="273"/>
      <c r="T273" s="273"/>
      <c r="U273" s="273"/>
      <c r="V273" s="273"/>
      <c r="W273" s="273"/>
      <c r="X273" s="273" t="s">
        <v>1628</v>
      </c>
      <c r="Y273" s="273"/>
      <c r="Z273" s="273"/>
      <c r="AA273" s="273"/>
      <c r="AB273" s="273"/>
      <c r="AC273" s="273"/>
      <c r="AD273" s="273"/>
      <c r="AE273" s="273"/>
      <c r="AF273" s="273"/>
      <c r="AG273" s="273" t="s">
        <v>1627</v>
      </c>
      <c r="AH273" s="273"/>
      <c r="AI273" s="273"/>
      <c r="AJ273" s="273"/>
      <c r="AK273" s="273"/>
      <c r="AL273" s="273"/>
      <c r="AM273" s="273"/>
      <c r="AN273" s="273"/>
      <c r="AO273" s="273"/>
    </row>
    <row r="274" spans="2:41" s="230" customFormat="1" ht="10.199999999999999" x14ac:dyDescent="0.15">
      <c r="B274" s="255" t="s">
        <v>1740</v>
      </c>
      <c r="C274" s="276">
        <v>733862561.84999597</v>
      </c>
      <c r="D274" s="276"/>
      <c r="E274" s="276"/>
      <c r="F274" s="276"/>
      <c r="G274" s="276"/>
      <c r="H274" s="276"/>
      <c r="I274" s="276"/>
      <c r="J274" s="276"/>
      <c r="K274" s="276"/>
      <c r="L274" s="276"/>
      <c r="M274" s="276"/>
      <c r="N274" s="265">
        <v>4.8031280219312002E-2</v>
      </c>
      <c r="O274" s="265"/>
      <c r="P274" s="265"/>
      <c r="Q274" s="265"/>
      <c r="R274" s="265"/>
      <c r="S274" s="265"/>
      <c r="T274" s="265"/>
      <c r="U274" s="265"/>
      <c r="V274" s="265"/>
      <c r="W274" s="265"/>
      <c r="X274" s="261">
        <v>23904</v>
      </c>
      <c r="Y274" s="261"/>
      <c r="Z274" s="261"/>
      <c r="AA274" s="261"/>
      <c r="AB274" s="261"/>
      <c r="AC274" s="261"/>
      <c r="AD274" s="261"/>
      <c r="AE274" s="261"/>
      <c r="AF274" s="261"/>
      <c r="AG274" s="265">
        <v>0.103572434411491</v>
      </c>
      <c r="AH274" s="265"/>
      <c r="AI274" s="265"/>
      <c r="AJ274" s="265"/>
      <c r="AK274" s="265"/>
      <c r="AL274" s="265"/>
      <c r="AM274" s="265"/>
      <c r="AN274" s="265"/>
      <c r="AO274" s="265"/>
    </row>
    <row r="275" spans="2:41" s="230" customFormat="1" ht="10.199999999999999" x14ac:dyDescent="0.15">
      <c r="B275" s="255" t="s">
        <v>1741</v>
      </c>
      <c r="C275" s="276">
        <v>913758994.04000294</v>
      </c>
      <c r="D275" s="276"/>
      <c r="E275" s="276"/>
      <c r="F275" s="276"/>
      <c r="G275" s="276"/>
      <c r="H275" s="276"/>
      <c r="I275" s="276"/>
      <c r="J275" s="276"/>
      <c r="K275" s="276"/>
      <c r="L275" s="276"/>
      <c r="M275" s="276"/>
      <c r="N275" s="265">
        <v>5.9805495711638602E-2</v>
      </c>
      <c r="O275" s="265"/>
      <c r="P275" s="265"/>
      <c r="Q275" s="265"/>
      <c r="R275" s="265"/>
      <c r="S275" s="265"/>
      <c r="T275" s="265"/>
      <c r="U275" s="265"/>
      <c r="V275" s="265"/>
      <c r="W275" s="265"/>
      <c r="X275" s="261">
        <v>24961</v>
      </c>
      <c r="Y275" s="261"/>
      <c r="Z275" s="261"/>
      <c r="AA275" s="261"/>
      <c r="AB275" s="261"/>
      <c r="AC275" s="261"/>
      <c r="AD275" s="261"/>
      <c r="AE275" s="261"/>
      <c r="AF275" s="261"/>
      <c r="AG275" s="265">
        <v>0.108152256331376</v>
      </c>
      <c r="AH275" s="265"/>
      <c r="AI275" s="265"/>
      <c r="AJ275" s="265"/>
      <c r="AK275" s="265"/>
      <c r="AL275" s="265"/>
      <c r="AM275" s="265"/>
      <c r="AN275" s="265"/>
      <c r="AO275" s="265"/>
    </row>
    <row r="276" spans="2:41" s="230" customFormat="1" ht="10.199999999999999" x14ac:dyDescent="0.15">
      <c r="B276" s="255" t="s">
        <v>1742</v>
      </c>
      <c r="C276" s="276">
        <v>1146944805.9200001</v>
      </c>
      <c r="D276" s="276"/>
      <c r="E276" s="276"/>
      <c r="F276" s="276"/>
      <c r="G276" s="276"/>
      <c r="H276" s="276"/>
      <c r="I276" s="276"/>
      <c r="J276" s="276"/>
      <c r="K276" s="276"/>
      <c r="L276" s="276"/>
      <c r="M276" s="276"/>
      <c r="N276" s="265">
        <v>7.5067499328966003E-2</v>
      </c>
      <c r="O276" s="265"/>
      <c r="P276" s="265"/>
      <c r="Q276" s="265"/>
      <c r="R276" s="265"/>
      <c r="S276" s="265"/>
      <c r="T276" s="265"/>
      <c r="U276" s="265"/>
      <c r="V276" s="265"/>
      <c r="W276" s="265"/>
      <c r="X276" s="261">
        <v>25166</v>
      </c>
      <c r="Y276" s="261"/>
      <c r="Z276" s="261"/>
      <c r="AA276" s="261"/>
      <c r="AB276" s="261"/>
      <c r="AC276" s="261"/>
      <c r="AD276" s="261"/>
      <c r="AE276" s="261"/>
      <c r="AF276" s="261"/>
      <c r="AG276" s="265">
        <v>0.109040490478563</v>
      </c>
      <c r="AH276" s="265"/>
      <c r="AI276" s="265"/>
      <c r="AJ276" s="265"/>
      <c r="AK276" s="265"/>
      <c r="AL276" s="265"/>
      <c r="AM276" s="265"/>
      <c r="AN276" s="265"/>
      <c r="AO276" s="265"/>
    </row>
    <row r="277" spans="2:41" s="230" customFormat="1" ht="10.199999999999999" x14ac:dyDescent="0.15">
      <c r="B277" s="255" t="s">
        <v>1743</v>
      </c>
      <c r="C277" s="276">
        <v>1428576666.22001</v>
      </c>
      <c r="D277" s="276"/>
      <c r="E277" s="276"/>
      <c r="F277" s="276"/>
      <c r="G277" s="276"/>
      <c r="H277" s="276"/>
      <c r="I277" s="276"/>
      <c r="J277" s="276"/>
      <c r="K277" s="276"/>
      <c r="L277" s="276"/>
      <c r="M277" s="276"/>
      <c r="N277" s="265">
        <v>9.3500295201063899E-2</v>
      </c>
      <c r="O277" s="265"/>
      <c r="P277" s="265"/>
      <c r="Q277" s="265"/>
      <c r="R277" s="265"/>
      <c r="S277" s="265"/>
      <c r="T277" s="265"/>
      <c r="U277" s="265"/>
      <c r="V277" s="265"/>
      <c r="W277" s="265"/>
      <c r="X277" s="261">
        <v>26268</v>
      </c>
      <c r="Y277" s="261"/>
      <c r="Z277" s="261"/>
      <c r="AA277" s="261"/>
      <c r="AB277" s="261"/>
      <c r="AC277" s="261"/>
      <c r="AD277" s="261"/>
      <c r="AE277" s="261"/>
      <c r="AF277" s="261"/>
      <c r="AG277" s="265">
        <v>0.11381529062588</v>
      </c>
      <c r="AH277" s="265"/>
      <c r="AI277" s="265"/>
      <c r="AJ277" s="265"/>
      <c r="AK277" s="265"/>
      <c r="AL277" s="265"/>
      <c r="AM277" s="265"/>
      <c r="AN277" s="265"/>
      <c r="AO277" s="265"/>
    </row>
    <row r="278" spans="2:41" s="230" customFormat="1" ht="10.199999999999999" x14ac:dyDescent="0.15">
      <c r="B278" s="255" t="s">
        <v>1744</v>
      </c>
      <c r="C278" s="276">
        <v>1740785133.4200001</v>
      </c>
      <c r="D278" s="276"/>
      <c r="E278" s="276"/>
      <c r="F278" s="276"/>
      <c r="G278" s="276"/>
      <c r="H278" s="276"/>
      <c r="I278" s="276"/>
      <c r="J278" s="276"/>
      <c r="K278" s="276"/>
      <c r="L278" s="276"/>
      <c r="M278" s="276"/>
      <c r="N278" s="265">
        <v>0.11393432897589199</v>
      </c>
      <c r="O278" s="265"/>
      <c r="P278" s="265"/>
      <c r="Q278" s="265"/>
      <c r="R278" s="265"/>
      <c r="S278" s="265"/>
      <c r="T278" s="265"/>
      <c r="U278" s="265"/>
      <c r="V278" s="265"/>
      <c r="W278" s="265"/>
      <c r="X278" s="261">
        <v>27696</v>
      </c>
      <c r="Y278" s="261"/>
      <c r="Z278" s="261"/>
      <c r="AA278" s="261"/>
      <c r="AB278" s="261"/>
      <c r="AC278" s="261"/>
      <c r="AD278" s="261"/>
      <c r="AE278" s="261"/>
      <c r="AF278" s="261"/>
      <c r="AG278" s="265">
        <v>0.120002599709699</v>
      </c>
      <c r="AH278" s="265"/>
      <c r="AI278" s="265"/>
      <c r="AJ278" s="265"/>
      <c r="AK278" s="265"/>
      <c r="AL278" s="265"/>
      <c r="AM278" s="265"/>
      <c r="AN278" s="265"/>
      <c r="AO278" s="265"/>
    </row>
    <row r="279" spans="2:41" s="230" customFormat="1" ht="10.199999999999999" x14ac:dyDescent="0.15">
      <c r="B279" s="255" t="s">
        <v>1745</v>
      </c>
      <c r="C279" s="276">
        <v>1943727797.95999</v>
      </c>
      <c r="D279" s="276"/>
      <c r="E279" s="276"/>
      <c r="F279" s="276"/>
      <c r="G279" s="276"/>
      <c r="H279" s="276"/>
      <c r="I279" s="276"/>
      <c r="J279" s="276"/>
      <c r="K279" s="276"/>
      <c r="L279" s="276"/>
      <c r="M279" s="276"/>
      <c r="N279" s="265">
        <v>0.127216919607579</v>
      </c>
      <c r="O279" s="265"/>
      <c r="P279" s="265"/>
      <c r="Q279" s="265"/>
      <c r="R279" s="265"/>
      <c r="S279" s="265"/>
      <c r="T279" s="265"/>
      <c r="U279" s="265"/>
      <c r="V279" s="265"/>
      <c r="W279" s="265"/>
      <c r="X279" s="261">
        <v>27298</v>
      </c>
      <c r="Y279" s="261"/>
      <c r="Z279" s="261"/>
      <c r="AA279" s="261"/>
      <c r="AB279" s="261"/>
      <c r="AC279" s="261"/>
      <c r="AD279" s="261"/>
      <c r="AE279" s="261"/>
      <c r="AF279" s="261"/>
      <c r="AG279" s="265">
        <v>0.11827812560930701</v>
      </c>
      <c r="AH279" s="265"/>
      <c r="AI279" s="265"/>
      <c r="AJ279" s="265"/>
      <c r="AK279" s="265"/>
      <c r="AL279" s="265"/>
      <c r="AM279" s="265"/>
      <c r="AN279" s="265"/>
      <c r="AO279" s="265"/>
    </row>
    <row r="280" spans="2:41" s="230" customFormat="1" ht="10.199999999999999" x14ac:dyDescent="0.15">
      <c r="B280" s="255" t="s">
        <v>1746</v>
      </c>
      <c r="C280" s="276">
        <v>2210825758.23</v>
      </c>
      <c r="D280" s="276"/>
      <c r="E280" s="276"/>
      <c r="F280" s="276"/>
      <c r="G280" s="276"/>
      <c r="H280" s="276"/>
      <c r="I280" s="276"/>
      <c r="J280" s="276"/>
      <c r="K280" s="276"/>
      <c r="L280" s="276"/>
      <c r="M280" s="276"/>
      <c r="N280" s="265">
        <v>0.14469847220701201</v>
      </c>
      <c r="O280" s="265"/>
      <c r="P280" s="265"/>
      <c r="Q280" s="265"/>
      <c r="R280" s="265"/>
      <c r="S280" s="265"/>
      <c r="T280" s="265"/>
      <c r="U280" s="265"/>
      <c r="V280" s="265"/>
      <c r="W280" s="265"/>
      <c r="X280" s="261">
        <v>27016</v>
      </c>
      <c r="Y280" s="261"/>
      <c r="Z280" s="261"/>
      <c r="AA280" s="261"/>
      <c r="AB280" s="261"/>
      <c r="AC280" s="261"/>
      <c r="AD280" s="261"/>
      <c r="AE280" s="261"/>
      <c r="AF280" s="261"/>
      <c r="AG280" s="265">
        <v>0.11705626205073801</v>
      </c>
      <c r="AH280" s="265"/>
      <c r="AI280" s="265"/>
      <c r="AJ280" s="265"/>
      <c r="AK280" s="265"/>
      <c r="AL280" s="265"/>
      <c r="AM280" s="265"/>
      <c r="AN280" s="265"/>
      <c r="AO280" s="265"/>
    </row>
    <row r="281" spans="2:41" s="230" customFormat="1" ht="10.199999999999999" x14ac:dyDescent="0.15">
      <c r="B281" s="255" t="s">
        <v>1747</v>
      </c>
      <c r="C281" s="276">
        <v>2378676216.1399798</v>
      </c>
      <c r="D281" s="276"/>
      <c r="E281" s="276"/>
      <c r="F281" s="276"/>
      <c r="G281" s="276"/>
      <c r="H281" s="276"/>
      <c r="I281" s="276"/>
      <c r="J281" s="276"/>
      <c r="K281" s="276"/>
      <c r="L281" s="276"/>
      <c r="M281" s="276"/>
      <c r="N281" s="265">
        <v>0.15568427908410701</v>
      </c>
      <c r="O281" s="265"/>
      <c r="P281" s="265"/>
      <c r="Q281" s="265"/>
      <c r="R281" s="265"/>
      <c r="S281" s="265"/>
      <c r="T281" s="265"/>
      <c r="U281" s="265"/>
      <c r="V281" s="265"/>
      <c r="W281" s="265"/>
      <c r="X281" s="261">
        <v>24925</v>
      </c>
      <c r="Y281" s="261"/>
      <c r="Z281" s="261"/>
      <c r="AA281" s="261"/>
      <c r="AB281" s="261"/>
      <c r="AC281" s="261"/>
      <c r="AD281" s="261"/>
      <c r="AE281" s="261"/>
      <c r="AF281" s="261"/>
      <c r="AG281" s="265">
        <v>0.10799627374943099</v>
      </c>
      <c r="AH281" s="265"/>
      <c r="AI281" s="265"/>
      <c r="AJ281" s="265"/>
      <c r="AK281" s="265"/>
      <c r="AL281" s="265"/>
      <c r="AM281" s="265"/>
      <c r="AN281" s="265"/>
      <c r="AO281" s="265"/>
    </row>
    <row r="282" spans="2:41" s="230" customFormat="1" ht="10.199999999999999" x14ac:dyDescent="0.15">
      <c r="B282" s="255" t="s">
        <v>1748</v>
      </c>
      <c r="C282" s="276">
        <v>1881347152.72</v>
      </c>
      <c r="D282" s="276"/>
      <c r="E282" s="276"/>
      <c r="F282" s="276"/>
      <c r="G282" s="276"/>
      <c r="H282" s="276"/>
      <c r="I282" s="276"/>
      <c r="J282" s="276"/>
      <c r="K282" s="276"/>
      <c r="L282" s="276"/>
      <c r="M282" s="276"/>
      <c r="N282" s="265">
        <v>0.123134108455269</v>
      </c>
      <c r="O282" s="265"/>
      <c r="P282" s="265"/>
      <c r="Q282" s="265"/>
      <c r="R282" s="265"/>
      <c r="S282" s="265"/>
      <c r="T282" s="265"/>
      <c r="U282" s="265"/>
      <c r="V282" s="265"/>
      <c r="W282" s="265"/>
      <c r="X282" s="261">
        <v>15883</v>
      </c>
      <c r="Y282" s="261"/>
      <c r="Z282" s="261"/>
      <c r="AA282" s="261"/>
      <c r="AB282" s="261"/>
      <c r="AC282" s="261"/>
      <c r="AD282" s="261"/>
      <c r="AE282" s="261"/>
      <c r="AF282" s="261"/>
      <c r="AG282" s="265">
        <v>6.8818648584241401E-2</v>
      </c>
      <c r="AH282" s="265"/>
      <c r="AI282" s="265"/>
      <c r="AJ282" s="265"/>
      <c r="AK282" s="265"/>
      <c r="AL282" s="265"/>
      <c r="AM282" s="265"/>
      <c r="AN282" s="265"/>
      <c r="AO282" s="265"/>
    </row>
    <row r="283" spans="2:41" s="230" customFormat="1" ht="10.199999999999999" x14ac:dyDescent="0.15">
      <c r="B283" s="255" t="s">
        <v>1749</v>
      </c>
      <c r="C283" s="276">
        <v>360951359.73000002</v>
      </c>
      <c r="D283" s="276"/>
      <c r="E283" s="276"/>
      <c r="F283" s="276"/>
      <c r="G283" s="276"/>
      <c r="H283" s="276"/>
      <c r="I283" s="276"/>
      <c r="J283" s="276"/>
      <c r="K283" s="276"/>
      <c r="L283" s="276"/>
      <c r="M283" s="276"/>
      <c r="N283" s="265">
        <v>2.3624254466706299E-2</v>
      </c>
      <c r="O283" s="265"/>
      <c r="P283" s="265"/>
      <c r="Q283" s="265"/>
      <c r="R283" s="265"/>
      <c r="S283" s="265"/>
      <c r="T283" s="265"/>
      <c r="U283" s="265"/>
      <c r="V283" s="265"/>
      <c r="W283" s="265"/>
      <c r="X283" s="261">
        <v>2905</v>
      </c>
      <c r="Y283" s="261"/>
      <c r="Z283" s="261"/>
      <c r="AA283" s="261"/>
      <c r="AB283" s="261"/>
      <c r="AC283" s="261"/>
      <c r="AD283" s="261"/>
      <c r="AE283" s="261"/>
      <c r="AF283" s="261"/>
      <c r="AG283" s="265">
        <v>1.2586927793063101E-2</v>
      </c>
      <c r="AH283" s="265"/>
      <c r="AI283" s="265"/>
      <c r="AJ283" s="265"/>
      <c r="AK283" s="265"/>
      <c r="AL283" s="265"/>
      <c r="AM283" s="265"/>
      <c r="AN283" s="265"/>
      <c r="AO283" s="265"/>
    </row>
    <row r="284" spans="2:41" s="230" customFormat="1" ht="10.199999999999999" x14ac:dyDescent="0.15">
      <c r="B284" s="255" t="s">
        <v>1750</v>
      </c>
      <c r="C284" s="276">
        <v>104328327.18000001</v>
      </c>
      <c r="D284" s="276"/>
      <c r="E284" s="276"/>
      <c r="F284" s="276"/>
      <c r="G284" s="276"/>
      <c r="H284" s="276"/>
      <c r="I284" s="276"/>
      <c r="J284" s="276"/>
      <c r="K284" s="276"/>
      <c r="L284" s="276"/>
      <c r="M284" s="276"/>
      <c r="N284" s="265">
        <v>6.8282855375022102E-3</v>
      </c>
      <c r="O284" s="265"/>
      <c r="P284" s="265"/>
      <c r="Q284" s="265"/>
      <c r="R284" s="265"/>
      <c r="S284" s="265"/>
      <c r="T284" s="265"/>
      <c r="U284" s="265"/>
      <c r="V284" s="265"/>
      <c r="W284" s="265"/>
      <c r="X284" s="261">
        <v>1096</v>
      </c>
      <c r="Y284" s="261"/>
      <c r="Z284" s="261"/>
      <c r="AA284" s="261"/>
      <c r="AB284" s="261"/>
      <c r="AC284" s="261"/>
      <c r="AD284" s="261"/>
      <c r="AE284" s="261"/>
      <c r="AF284" s="261"/>
      <c r="AG284" s="265">
        <v>4.74880305032605E-3</v>
      </c>
      <c r="AH284" s="265"/>
      <c r="AI284" s="265"/>
      <c r="AJ284" s="265"/>
      <c r="AK284" s="265"/>
      <c r="AL284" s="265"/>
      <c r="AM284" s="265"/>
      <c r="AN284" s="265"/>
      <c r="AO284" s="265"/>
    </row>
    <row r="285" spans="2:41" s="230" customFormat="1" ht="10.199999999999999" x14ac:dyDescent="0.15">
      <c r="B285" s="255" t="s">
        <v>1751</v>
      </c>
      <c r="C285" s="276">
        <v>65004373.119999997</v>
      </c>
      <c r="D285" s="276"/>
      <c r="E285" s="276"/>
      <c r="F285" s="276"/>
      <c r="G285" s="276"/>
      <c r="H285" s="276"/>
      <c r="I285" s="276"/>
      <c r="J285" s="276"/>
      <c r="K285" s="276"/>
      <c r="L285" s="276"/>
      <c r="M285" s="276"/>
      <c r="N285" s="265">
        <v>4.2545340546280997E-3</v>
      </c>
      <c r="O285" s="265"/>
      <c r="P285" s="265"/>
      <c r="Q285" s="265"/>
      <c r="R285" s="265"/>
      <c r="S285" s="265"/>
      <c r="T285" s="265"/>
      <c r="U285" s="265"/>
      <c r="V285" s="265"/>
      <c r="W285" s="265"/>
      <c r="X285" s="261">
        <v>725</v>
      </c>
      <c r="Y285" s="261"/>
      <c r="Z285" s="261"/>
      <c r="AA285" s="261"/>
      <c r="AB285" s="261"/>
      <c r="AC285" s="261"/>
      <c r="AD285" s="261"/>
      <c r="AE285" s="261"/>
      <c r="AF285" s="261"/>
      <c r="AG285" s="265">
        <v>3.1413158863926901E-3</v>
      </c>
      <c r="AH285" s="265"/>
      <c r="AI285" s="265"/>
      <c r="AJ285" s="265"/>
      <c r="AK285" s="265"/>
      <c r="AL285" s="265"/>
      <c r="AM285" s="265"/>
      <c r="AN285" s="265"/>
      <c r="AO285" s="265"/>
    </row>
    <row r="286" spans="2:41" s="230" customFormat="1" ht="10.199999999999999" x14ac:dyDescent="0.15">
      <c r="B286" s="255" t="s">
        <v>1752</v>
      </c>
      <c r="C286" s="276">
        <v>370057440.50999999</v>
      </c>
      <c r="D286" s="276"/>
      <c r="E286" s="276"/>
      <c r="F286" s="276"/>
      <c r="G286" s="276"/>
      <c r="H286" s="276"/>
      <c r="I286" s="276"/>
      <c r="J286" s="276"/>
      <c r="K286" s="276"/>
      <c r="L286" s="276"/>
      <c r="M286" s="276"/>
      <c r="N286" s="265">
        <v>2.42202471503245E-2</v>
      </c>
      <c r="O286" s="265"/>
      <c r="P286" s="265"/>
      <c r="Q286" s="265"/>
      <c r="R286" s="265"/>
      <c r="S286" s="265"/>
      <c r="T286" s="265"/>
      <c r="U286" s="265"/>
      <c r="V286" s="265"/>
      <c r="W286" s="265"/>
      <c r="X286" s="261">
        <v>2952</v>
      </c>
      <c r="Y286" s="261"/>
      <c r="Z286" s="261"/>
      <c r="AA286" s="261"/>
      <c r="AB286" s="261"/>
      <c r="AC286" s="261"/>
      <c r="AD286" s="261"/>
      <c r="AE286" s="261"/>
      <c r="AF286" s="261"/>
      <c r="AG286" s="265">
        <v>1.27905717194913E-2</v>
      </c>
      <c r="AH286" s="265"/>
      <c r="AI286" s="265"/>
      <c r="AJ286" s="265"/>
      <c r="AK286" s="265"/>
      <c r="AL286" s="265"/>
      <c r="AM286" s="265"/>
      <c r="AN286" s="265"/>
      <c r="AO286" s="265"/>
    </row>
    <row r="287" spans="2:41" s="230" customFormat="1" ht="10.199999999999999" x14ac:dyDescent="0.15">
      <c r="B287" s="284"/>
      <c r="C287" s="277">
        <v>15278846587.040001</v>
      </c>
      <c r="D287" s="277"/>
      <c r="E287" s="277"/>
      <c r="F287" s="277"/>
      <c r="G287" s="277"/>
      <c r="H287" s="277"/>
      <c r="I287" s="277"/>
      <c r="J287" s="277"/>
      <c r="K287" s="277"/>
      <c r="L287" s="277"/>
      <c r="M287" s="277"/>
      <c r="N287" s="278">
        <v>1</v>
      </c>
      <c r="O287" s="278"/>
      <c r="P287" s="278"/>
      <c r="Q287" s="278"/>
      <c r="R287" s="278"/>
      <c r="S287" s="278"/>
      <c r="T287" s="278"/>
      <c r="U287" s="278"/>
      <c r="V287" s="278"/>
      <c r="W287" s="278"/>
      <c r="X287" s="279">
        <v>230795</v>
      </c>
      <c r="Y287" s="279"/>
      <c r="Z287" s="279"/>
      <c r="AA287" s="279"/>
      <c r="AB287" s="279"/>
      <c r="AC287" s="279"/>
      <c r="AD287" s="279"/>
      <c r="AE287" s="279"/>
      <c r="AF287" s="279"/>
      <c r="AG287" s="278">
        <v>1</v>
      </c>
      <c r="AH287" s="278"/>
      <c r="AI287" s="278"/>
      <c r="AJ287" s="278"/>
      <c r="AK287" s="278"/>
      <c r="AL287" s="278"/>
      <c r="AM287" s="278"/>
      <c r="AN287" s="278"/>
      <c r="AO287" s="278"/>
    </row>
    <row r="288" spans="2:41" s="230" customFormat="1" ht="7.8" x14ac:dyDescent="0.15"/>
    <row r="289" spans="2:44" s="230" customFormat="1" x14ac:dyDescent="0.15">
      <c r="B289" s="236" t="s">
        <v>1754</v>
      </c>
      <c r="C289" s="236"/>
      <c r="D289" s="236"/>
      <c r="E289" s="236"/>
      <c r="F289" s="236"/>
      <c r="G289" s="236"/>
      <c r="H289" s="236"/>
      <c r="I289" s="236"/>
      <c r="J289" s="236"/>
      <c r="K289" s="236"/>
      <c r="L289" s="236"/>
      <c r="M289" s="236"/>
      <c r="N289" s="236"/>
      <c r="O289" s="236"/>
      <c r="P289" s="236"/>
      <c r="Q289" s="236"/>
      <c r="R289" s="236"/>
      <c r="S289" s="236"/>
      <c r="T289" s="236"/>
      <c r="U289" s="236"/>
      <c r="V289" s="236"/>
      <c r="W289" s="236"/>
      <c r="X289" s="236"/>
      <c r="Y289" s="236"/>
      <c r="Z289" s="236"/>
      <c r="AA289" s="236"/>
      <c r="AB289" s="236"/>
      <c r="AC289" s="236"/>
      <c r="AD289" s="236"/>
      <c r="AE289" s="236"/>
      <c r="AF289" s="236"/>
      <c r="AG289" s="236"/>
      <c r="AH289" s="236"/>
      <c r="AI289" s="236"/>
      <c r="AJ289" s="236"/>
      <c r="AK289" s="236"/>
      <c r="AL289" s="236"/>
      <c r="AM289" s="236"/>
      <c r="AN289" s="236"/>
      <c r="AO289" s="236"/>
      <c r="AP289" s="236"/>
      <c r="AQ289" s="236"/>
      <c r="AR289" s="236"/>
    </row>
    <row r="290" spans="2:44" s="230" customFormat="1" ht="7.8" x14ac:dyDescent="0.15"/>
    <row r="291" spans="2:44" s="230" customFormat="1" ht="10.199999999999999" x14ac:dyDescent="0.15">
      <c r="B291" s="281"/>
      <c r="C291" s="281"/>
      <c r="D291" s="273" t="s">
        <v>1626</v>
      </c>
      <c r="E291" s="273"/>
      <c r="F291" s="273"/>
      <c r="G291" s="273"/>
      <c r="H291" s="273"/>
      <c r="I291" s="273"/>
      <c r="J291" s="273"/>
      <c r="K291" s="273"/>
      <c r="L291" s="273"/>
      <c r="M291" s="273"/>
      <c r="N291" s="273"/>
      <c r="O291" s="273" t="s">
        <v>1627</v>
      </c>
      <c r="P291" s="273"/>
      <c r="Q291" s="273"/>
      <c r="R291" s="273"/>
      <c r="S291" s="273"/>
      <c r="T291" s="273"/>
      <c r="U291" s="273"/>
      <c r="V291" s="273"/>
      <c r="W291" s="273"/>
      <c r="X291" s="273"/>
      <c r="Y291" s="273" t="s">
        <v>1628</v>
      </c>
      <c r="Z291" s="273"/>
      <c r="AA291" s="273"/>
      <c r="AB291" s="273"/>
      <c r="AC291" s="273"/>
      <c r="AD291" s="273"/>
      <c r="AE291" s="273"/>
      <c r="AF291" s="273"/>
      <c r="AG291" s="273"/>
      <c r="AH291" s="273" t="s">
        <v>1627</v>
      </c>
      <c r="AI291" s="273"/>
      <c r="AJ291" s="273"/>
      <c r="AK291" s="273"/>
      <c r="AL291" s="273"/>
      <c r="AM291" s="273"/>
      <c r="AN291" s="273"/>
      <c r="AO291" s="273"/>
      <c r="AP291" s="285"/>
    </row>
    <row r="292" spans="2:44" s="230" customFormat="1" ht="10.199999999999999" x14ac:dyDescent="0.15">
      <c r="B292" s="256" t="s">
        <v>1755</v>
      </c>
      <c r="C292" s="256"/>
      <c r="D292" s="276">
        <v>123405061.68000001</v>
      </c>
      <c r="E292" s="276"/>
      <c r="F292" s="276"/>
      <c r="G292" s="276"/>
      <c r="H292" s="276"/>
      <c r="I292" s="276"/>
      <c r="J292" s="276"/>
      <c r="K292" s="276"/>
      <c r="L292" s="276"/>
      <c r="M292" s="276"/>
      <c r="N292" s="276"/>
      <c r="O292" s="265">
        <v>8.0768571748521794E-3</v>
      </c>
      <c r="P292" s="265"/>
      <c r="Q292" s="265"/>
      <c r="R292" s="265"/>
      <c r="S292" s="265"/>
      <c r="T292" s="265"/>
      <c r="U292" s="265"/>
      <c r="V292" s="265"/>
      <c r="W292" s="265"/>
      <c r="X292" s="265"/>
      <c r="Y292" s="261">
        <v>13020</v>
      </c>
      <c r="Z292" s="261"/>
      <c r="AA292" s="261"/>
      <c r="AB292" s="261"/>
      <c r="AC292" s="261"/>
      <c r="AD292" s="261"/>
      <c r="AE292" s="261"/>
      <c r="AF292" s="261"/>
      <c r="AG292" s="261"/>
      <c r="AH292" s="265">
        <v>5.6413700470114202E-2</v>
      </c>
      <c r="AI292" s="265"/>
      <c r="AJ292" s="265"/>
      <c r="AK292" s="265"/>
      <c r="AL292" s="265"/>
      <c r="AM292" s="265"/>
      <c r="AN292" s="265"/>
      <c r="AO292" s="265"/>
      <c r="AP292" s="286">
        <v>1</v>
      </c>
    </row>
    <row r="293" spans="2:44" s="230" customFormat="1" ht="10.199999999999999" x14ac:dyDescent="0.15">
      <c r="B293" s="256" t="s">
        <v>1756</v>
      </c>
      <c r="C293" s="256"/>
      <c r="D293" s="276">
        <v>395505496.75999999</v>
      </c>
      <c r="E293" s="276"/>
      <c r="F293" s="276"/>
      <c r="G293" s="276"/>
      <c r="H293" s="276"/>
      <c r="I293" s="276"/>
      <c r="J293" s="276"/>
      <c r="K293" s="276"/>
      <c r="L293" s="276"/>
      <c r="M293" s="276"/>
      <c r="N293" s="276"/>
      <c r="O293" s="265">
        <v>2.5885821583906701E-2</v>
      </c>
      <c r="P293" s="265"/>
      <c r="Q293" s="265"/>
      <c r="R293" s="265"/>
      <c r="S293" s="265"/>
      <c r="T293" s="265"/>
      <c r="U293" s="265"/>
      <c r="V293" s="265"/>
      <c r="W293" s="265"/>
      <c r="X293" s="265"/>
      <c r="Y293" s="261">
        <v>16899</v>
      </c>
      <c r="Z293" s="261"/>
      <c r="AA293" s="261"/>
      <c r="AB293" s="261"/>
      <c r="AC293" s="261"/>
      <c r="AD293" s="261"/>
      <c r="AE293" s="261"/>
      <c r="AF293" s="261"/>
      <c r="AG293" s="261"/>
      <c r="AH293" s="265">
        <v>7.3220823674689697E-2</v>
      </c>
      <c r="AI293" s="265"/>
      <c r="AJ293" s="265"/>
      <c r="AK293" s="265"/>
      <c r="AL293" s="265"/>
      <c r="AM293" s="265"/>
      <c r="AN293" s="265"/>
      <c r="AO293" s="265"/>
      <c r="AP293" s="286">
        <v>2</v>
      </c>
    </row>
    <row r="294" spans="2:44" s="230" customFormat="1" ht="10.199999999999999" x14ac:dyDescent="0.15">
      <c r="B294" s="256" t="s">
        <v>1757</v>
      </c>
      <c r="C294" s="256"/>
      <c r="D294" s="276">
        <v>850253223.74000502</v>
      </c>
      <c r="E294" s="276"/>
      <c r="F294" s="276"/>
      <c r="G294" s="276"/>
      <c r="H294" s="276"/>
      <c r="I294" s="276"/>
      <c r="J294" s="276"/>
      <c r="K294" s="276"/>
      <c r="L294" s="276"/>
      <c r="M294" s="276"/>
      <c r="N294" s="276"/>
      <c r="O294" s="265">
        <v>5.5649045161643103E-2</v>
      </c>
      <c r="P294" s="265"/>
      <c r="Q294" s="265"/>
      <c r="R294" s="265"/>
      <c r="S294" s="265"/>
      <c r="T294" s="265"/>
      <c r="U294" s="265"/>
      <c r="V294" s="265"/>
      <c r="W294" s="265"/>
      <c r="X294" s="265"/>
      <c r="Y294" s="261">
        <v>22041</v>
      </c>
      <c r="Z294" s="261"/>
      <c r="AA294" s="261"/>
      <c r="AB294" s="261"/>
      <c r="AC294" s="261"/>
      <c r="AD294" s="261"/>
      <c r="AE294" s="261"/>
      <c r="AF294" s="261"/>
      <c r="AG294" s="261"/>
      <c r="AH294" s="265">
        <v>9.5500335795836097E-2</v>
      </c>
      <c r="AI294" s="265"/>
      <c r="AJ294" s="265"/>
      <c r="AK294" s="265"/>
      <c r="AL294" s="265"/>
      <c r="AM294" s="265"/>
      <c r="AN294" s="265"/>
      <c r="AO294" s="265"/>
      <c r="AP294" s="286">
        <v>3</v>
      </c>
    </row>
    <row r="295" spans="2:44" s="230" customFormat="1" ht="10.199999999999999" x14ac:dyDescent="0.15">
      <c r="B295" s="256" t="s">
        <v>1758</v>
      </c>
      <c r="C295" s="256"/>
      <c r="D295" s="276">
        <v>1725865747.5899899</v>
      </c>
      <c r="E295" s="276"/>
      <c r="F295" s="276"/>
      <c r="G295" s="276"/>
      <c r="H295" s="276"/>
      <c r="I295" s="276"/>
      <c r="J295" s="276"/>
      <c r="K295" s="276"/>
      <c r="L295" s="276"/>
      <c r="M295" s="276"/>
      <c r="N295" s="276"/>
      <c r="O295" s="265">
        <v>0.112957855670462</v>
      </c>
      <c r="P295" s="265"/>
      <c r="Q295" s="265"/>
      <c r="R295" s="265"/>
      <c r="S295" s="265"/>
      <c r="T295" s="265"/>
      <c r="U295" s="265"/>
      <c r="V295" s="265"/>
      <c r="W295" s="265"/>
      <c r="X295" s="265"/>
      <c r="Y295" s="261">
        <v>29624</v>
      </c>
      <c r="Z295" s="261"/>
      <c r="AA295" s="261"/>
      <c r="AB295" s="261"/>
      <c r="AC295" s="261"/>
      <c r="AD295" s="261"/>
      <c r="AE295" s="261"/>
      <c r="AF295" s="261"/>
      <c r="AG295" s="261"/>
      <c r="AH295" s="265">
        <v>0.128356333542754</v>
      </c>
      <c r="AI295" s="265"/>
      <c r="AJ295" s="265"/>
      <c r="AK295" s="265"/>
      <c r="AL295" s="265"/>
      <c r="AM295" s="265"/>
      <c r="AN295" s="265"/>
      <c r="AO295" s="265"/>
      <c r="AP295" s="286">
        <v>4</v>
      </c>
    </row>
    <row r="296" spans="2:44" s="230" customFormat="1" ht="10.199999999999999" x14ac:dyDescent="0.15">
      <c r="B296" s="256" t="s">
        <v>1759</v>
      </c>
      <c r="C296" s="256"/>
      <c r="D296" s="276">
        <v>2232126173.9000001</v>
      </c>
      <c r="E296" s="276"/>
      <c r="F296" s="276"/>
      <c r="G296" s="276"/>
      <c r="H296" s="276"/>
      <c r="I296" s="276"/>
      <c r="J296" s="276"/>
      <c r="K296" s="276"/>
      <c r="L296" s="276"/>
      <c r="M296" s="276"/>
      <c r="N296" s="276"/>
      <c r="O296" s="265">
        <v>0.14609258370284101</v>
      </c>
      <c r="P296" s="265"/>
      <c r="Q296" s="265"/>
      <c r="R296" s="265"/>
      <c r="S296" s="265"/>
      <c r="T296" s="265"/>
      <c r="U296" s="265"/>
      <c r="V296" s="265"/>
      <c r="W296" s="265"/>
      <c r="X296" s="265"/>
      <c r="Y296" s="261">
        <v>29113</v>
      </c>
      <c r="Z296" s="261"/>
      <c r="AA296" s="261"/>
      <c r="AB296" s="261"/>
      <c r="AC296" s="261"/>
      <c r="AD296" s="261"/>
      <c r="AE296" s="261"/>
      <c r="AF296" s="261"/>
      <c r="AG296" s="261"/>
      <c r="AH296" s="265">
        <v>0.12614224744903499</v>
      </c>
      <c r="AI296" s="265"/>
      <c r="AJ296" s="265"/>
      <c r="AK296" s="265"/>
      <c r="AL296" s="265"/>
      <c r="AM296" s="265"/>
      <c r="AN296" s="265"/>
      <c r="AO296" s="265"/>
      <c r="AP296" s="286">
        <v>5</v>
      </c>
    </row>
    <row r="297" spans="2:44" s="230" customFormat="1" ht="10.199999999999999" x14ac:dyDescent="0.15">
      <c r="B297" s="256" t="s">
        <v>1760</v>
      </c>
      <c r="C297" s="256"/>
      <c r="D297" s="276">
        <v>770334141.77999997</v>
      </c>
      <c r="E297" s="276"/>
      <c r="F297" s="276"/>
      <c r="G297" s="276"/>
      <c r="H297" s="276"/>
      <c r="I297" s="276"/>
      <c r="J297" s="276"/>
      <c r="K297" s="276"/>
      <c r="L297" s="276"/>
      <c r="M297" s="276"/>
      <c r="N297" s="276"/>
      <c r="O297" s="265">
        <v>5.0418343910424601E-2</v>
      </c>
      <c r="P297" s="265"/>
      <c r="Q297" s="265"/>
      <c r="R297" s="265"/>
      <c r="S297" s="265"/>
      <c r="T297" s="265"/>
      <c r="U297" s="265"/>
      <c r="V297" s="265"/>
      <c r="W297" s="265"/>
      <c r="X297" s="265"/>
      <c r="Y297" s="261">
        <v>15208</v>
      </c>
      <c r="Z297" s="261"/>
      <c r="AA297" s="261"/>
      <c r="AB297" s="261"/>
      <c r="AC297" s="261"/>
      <c r="AD297" s="261"/>
      <c r="AE297" s="261"/>
      <c r="AF297" s="261"/>
      <c r="AG297" s="261"/>
      <c r="AH297" s="265">
        <v>6.5893975172772401E-2</v>
      </c>
      <c r="AI297" s="265"/>
      <c r="AJ297" s="265"/>
      <c r="AK297" s="265"/>
      <c r="AL297" s="265"/>
      <c r="AM297" s="265"/>
      <c r="AN297" s="265"/>
      <c r="AO297" s="265"/>
      <c r="AP297" s="286">
        <v>6</v>
      </c>
    </row>
    <row r="298" spans="2:44" s="230" customFormat="1" ht="10.199999999999999" x14ac:dyDescent="0.15">
      <c r="B298" s="256" t="s">
        <v>1761</v>
      </c>
      <c r="C298" s="256"/>
      <c r="D298" s="276">
        <v>789806859.02000105</v>
      </c>
      <c r="E298" s="276"/>
      <c r="F298" s="276"/>
      <c r="G298" s="276"/>
      <c r="H298" s="276"/>
      <c r="I298" s="276"/>
      <c r="J298" s="276"/>
      <c r="K298" s="276"/>
      <c r="L298" s="276"/>
      <c r="M298" s="276"/>
      <c r="N298" s="276"/>
      <c r="O298" s="265">
        <v>5.1692832604912801E-2</v>
      </c>
      <c r="P298" s="265"/>
      <c r="Q298" s="265"/>
      <c r="R298" s="265"/>
      <c r="S298" s="265"/>
      <c r="T298" s="265"/>
      <c r="U298" s="265"/>
      <c r="V298" s="265"/>
      <c r="W298" s="265"/>
      <c r="X298" s="265"/>
      <c r="Y298" s="261">
        <v>13803</v>
      </c>
      <c r="Z298" s="261"/>
      <c r="AA298" s="261"/>
      <c r="AB298" s="261"/>
      <c r="AC298" s="261"/>
      <c r="AD298" s="261"/>
      <c r="AE298" s="261"/>
      <c r="AF298" s="261"/>
      <c r="AG298" s="261"/>
      <c r="AH298" s="265">
        <v>5.98063216274183E-2</v>
      </c>
      <c r="AI298" s="265"/>
      <c r="AJ298" s="265"/>
      <c r="AK298" s="265"/>
      <c r="AL298" s="265"/>
      <c r="AM298" s="265"/>
      <c r="AN298" s="265"/>
      <c r="AO298" s="265"/>
      <c r="AP298" s="286">
        <v>7</v>
      </c>
    </row>
    <row r="299" spans="2:44" s="230" customFormat="1" ht="10.199999999999999" x14ac:dyDescent="0.15">
      <c r="B299" s="256" t="s">
        <v>1762</v>
      </c>
      <c r="C299" s="256"/>
      <c r="D299" s="276">
        <v>855217901.12999904</v>
      </c>
      <c r="E299" s="276"/>
      <c r="F299" s="276"/>
      <c r="G299" s="276"/>
      <c r="H299" s="276"/>
      <c r="I299" s="276"/>
      <c r="J299" s="276"/>
      <c r="K299" s="276"/>
      <c r="L299" s="276"/>
      <c r="M299" s="276"/>
      <c r="N299" s="276"/>
      <c r="O299" s="265">
        <v>5.5973983131385199E-2</v>
      </c>
      <c r="P299" s="265"/>
      <c r="Q299" s="265"/>
      <c r="R299" s="265"/>
      <c r="S299" s="265"/>
      <c r="T299" s="265"/>
      <c r="U299" s="265"/>
      <c r="V299" s="265"/>
      <c r="W299" s="265"/>
      <c r="X299" s="265"/>
      <c r="Y299" s="261">
        <v>13428</v>
      </c>
      <c r="Z299" s="261"/>
      <c r="AA299" s="261"/>
      <c r="AB299" s="261"/>
      <c r="AC299" s="261"/>
      <c r="AD299" s="261"/>
      <c r="AE299" s="261"/>
      <c r="AF299" s="261"/>
      <c r="AG299" s="261"/>
      <c r="AH299" s="265">
        <v>5.8181503065490997E-2</v>
      </c>
      <c r="AI299" s="265"/>
      <c r="AJ299" s="265"/>
      <c r="AK299" s="265"/>
      <c r="AL299" s="265"/>
      <c r="AM299" s="265"/>
      <c r="AN299" s="265"/>
      <c r="AO299" s="265"/>
      <c r="AP299" s="286">
        <v>8</v>
      </c>
    </row>
    <row r="300" spans="2:44" s="230" customFormat="1" ht="10.199999999999999" x14ac:dyDescent="0.15">
      <c r="B300" s="256" t="s">
        <v>1763</v>
      </c>
      <c r="C300" s="256"/>
      <c r="D300" s="276">
        <v>1036499263.66</v>
      </c>
      <c r="E300" s="276"/>
      <c r="F300" s="276"/>
      <c r="G300" s="276"/>
      <c r="H300" s="276"/>
      <c r="I300" s="276"/>
      <c r="J300" s="276"/>
      <c r="K300" s="276"/>
      <c r="L300" s="276"/>
      <c r="M300" s="276"/>
      <c r="N300" s="276"/>
      <c r="O300" s="265">
        <v>6.7838842268315602E-2</v>
      </c>
      <c r="P300" s="265"/>
      <c r="Q300" s="265"/>
      <c r="R300" s="265"/>
      <c r="S300" s="265"/>
      <c r="T300" s="265"/>
      <c r="U300" s="265"/>
      <c r="V300" s="265"/>
      <c r="W300" s="265"/>
      <c r="X300" s="265"/>
      <c r="Y300" s="261">
        <v>13505</v>
      </c>
      <c r="Z300" s="261"/>
      <c r="AA300" s="261"/>
      <c r="AB300" s="261"/>
      <c r="AC300" s="261"/>
      <c r="AD300" s="261"/>
      <c r="AE300" s="261"/>
      <c r="AF300" s="261"/>
      <c r="AG300" s="261"/>
      <c r="AH300" s="265">
        <v>5.8515132476873399E-2</v>
      </c>
      <c r="AI300" s="265"/>
      <c r="AJ300" s="265"/>
      <c r="AK300" s="265"/>
      <c r="AL300" s="265"/>
      <c r="AM300" s="265"/>
      <c r="AN300" s="265"/>
      <c r="AO300" s="265"/>
      <c r="AP300" s="286">
        <v>9</v>
      </c>
    </row>
    <row r="301" spans="2:44" s="230" customFormat="1" ht="10.199999999999999" x14ac:dyDescent="0.15">
      <c r="B301" s="256" t="s">
        <v>1764</v>
      </c>
      <c r="C301" s="256"/>
      <c r="D301" s="276">
        <v>1059615250.35</v>
      </c>
      <c r="E301" s="276"/>
      <c r="F301" s="276"/>
      <c r="G301" s="276"/>
      <c r="H301" s="276"/>
      <c r="I301" s="276"/>
      <c r="J301" s="276"/>
      <c r="K301" s="276"/>
      <c r="L301" s="276"/>
      <c r="M301" s="276"/>
      <c r="N301" s="276"/>
      <c r="O301" s="265">
        <v>6.9351782826905295E-2</v>
      </c>
      <c r="P301" s="265"/>
      <c r="Q301" s="265"/>
      <c r="R301" s="265"/>
      <c r="S301" s="265"/>
      <c r="T301" s="265"/>
      <c r="U301" s="265"/>
      <c r="V301" s="265"/>
      <c r="W301" s="265"/>
      <c r="X301" s="265"/>
      <c r="Y301" s="261">
        <v>11691</v>
      </c>
      <c r="Z301" s="261"/>
      <c r="AA301" s="261"/>
      <c r="AB301" s="261"/>
      <c r="AC301" s="261"/>
      <c r="AD301" s="261"/>
      <c r="AE301" s="261"/>
      <c r="AF301" s="261"/>
      <c r="AG301" s="261"/>
      <c r="AH301" s="265">
        <v>5.0655343486644001E-2</v>
      </c>
      <c r="AI301" s="265"/>
      <c r="AJ301" s="265"/>
      <c r="AK301" s="265"/>
      <c r="AL301" s="265"/>
      <c r="AM301" s="265"/>
      <c r="AN301" s="265"/>
      <c r="AO301" s="265"/>
      <c r="AP301" s="286">
        <v>10</v>
      </c>
    </row>
    <row r="302" spans="2:44" s="230" customFormat="1" ht="10.199999999999999" x14ac:dyDescent="0.15">
      <c r="B302" s="256" t="s">
        <v>1765</v>
      </c>
      <c r="C302" s="256"/>
      <c r="D302" s="276">
        <v>2589916734.0300102</v>
      </c>
      <c r="E302" s="276"/>
      <c r="F302" s="276"/>
      <c r="G302" s="276"/>
      <c r="H302" s="276"/>
      <c r="I302" s="276"/>
      <c r="J302" s="276"/>
      <c r="K302" s="276"/>
      <c r="L302" s="276"/>
      <c r="M302" s="276"/>
      <c r="N302" s="276"/>
      <c r="O302" s="265">
        <v>0.169509963941051</v>
      </c>
      <c r="P302" s="265"/>
      <c r="Q302" s="265"/>
      <c r="R302" s="265"/>
      <c r="S302" s="265"/>
      <c r="T302" s="265"/>
      <c r="U302" s="265"/>
      <c r="V302" s="265"/>
      <c r="W302" s="265"/>
      <c r="X302" s="265"/>
      <c r="Y302" s="261">
        <v>29505</v>
      </c>
      <c r="Z302" s="261"/>
      <c r="AA302" s="261"/>
      <c r="AB302" s="261"/>
      <c r="AC302" s="261"/>
      <c r="AD302" s="261"/>
      <c r="AE302" s="261"/>
      <c r="AF302" s="261"/>
      <c r="AG302" s="261"/>
      <c r="AH302" s="265">
        <v>0.12784072445243599</v>
      </c>
      <c r="AI302" s="265"/>
      <c r="AJ302" s="265"/>
      <c r="AK302" s="265"/>
      <c r="AL302" s="265"/>
      <c r="AM302" s="265"/>
      <c r="AN302" s="265"/>
      <c r="AO302" s="265"/>
      <c r="AP302" s="286">
        <v>11</v>
      </c>
    </row>
    <row r="303" spans="2:44" s="230" customFormat="1" ht="10.199999999999999" x14ac:dyDescent="0.15">
      <c r="B303" s="256" t="s">
        <v>1766</v>
      </c>
      <c r="C303" s="256"/>
      <c r="D303" s="276">
        <v>1098776155.4400001</v>
      </c>
      <c r="E303" s="276"/>
      <c r="F303" s="276"/>
      <c r="G303" s="276"/>
      <c r="H303" s="276"/>
      <c r="I303" s="276"/>
      <c r="J303" s="276"/>
      <c r="K303" s="276"/>
      <c r="L303" s="276"/>
      <c r="M303" s="276"/>
      <c r="N303" s="276"/>
      <c r="O303" s="265">
        <v>7.1914862760125903E-2</v>
      </c>
      <c r="P303" s="265"/>
      <c r="Q303" s="265"/>
      <c r="R303" s="265"/>
      <c r="S303" s="265"/>
      <c r="T303" s="265"/>
      <c r="U303" s="265"/>
      <c r="V303" s="265"/>
      <c r="W303" s="265"/>
      <c r="X303" s="265"/>
      <c r="Y303" s="261">
        <v>10568</v>
      </c>
      <c r="Z303" s="261"/>
      <c r="AA303" s="261"/>
      <c r="AB303" s="261"/>
      <c r="AC303" s="261"/>
      <c r="AD303" s="261"/>
      <c r="AE303" s="261"/>
      <c r="AF303" s="261"/>
      <c r="AG303" s="261"/>
      <c r="AH303" s="265">
        <v>4.5789553499859199E-2</v>
      </c>
      <c r="AI303" s="265"/>
      <c r="AJ303" s="265"/>
      <c r="AK303" s="265"/>
      <c r="AL303" s="265"/>
      <c r="AM303" s="265"/>
      <c r="AN303" s="265"/>
      <c r="AO303" s="265"/>
      <c r="AP303" s="286">
        <v>12</v>
      </c>
    </row>
    <row r="304" spans="2:44" s="230" customFormat="1" ht="10.199999999999999" x14ac:dyDescent="0.15">
      <c r="B304" s="256" t="s">
        <v>1767</v>
      </c>
      <c r="C304" s="256"/>
      <c r="D304" s="276">
        <v>479654929.200001</v>
      </c>
      <c r="E304" s="276"/>
      <c r="F304" s="276"/>
      <c r="G304" s="276"/>
      <c r="H304" s="276"/>
      <c r="I304" s="276"/>
      <c r="J304" s="276"/>
      <c r="K304" s="276"/>
      <c r="L304" s="276"/>
      <c r="M304" s="276"/>
      <c r="N304" s="276"/>
      <c r="O304" s="265">
        <v>3.1393399133077197E-2</v>
      </c>
      <c r="P304" s="265"/>
      <c r="Q304" s="265"/>
      <c r="R304" s="265"/>
      <c r="S304" s="265"/>
      <c r="T304" s="265"/>
      <c r="U304" s="265"/>
      <c r="V304" s="265"/>
      <c r="W304" s="265"/>
      <c r="X304" s="265"/>
      <c r="Y304" s="261">
        <v>4248</v>
      </c>
      <c r="Z304" s="261"/>
      <c r="AA304" s="261"/>
      <c r="AB304" s="261"/>
      <c r="AC304" s="261"/>
      <c r="AD304" s="261"/>
      <c r="AE304" s="261"/>
      <c r="AF304" s="261"/>
      <c r="AG304" s="261"/>
      <c r="AH304" s="265">
        <v>1.8405944669511901E-2</v>
      </c>
      <c r="AI304" s="265"/>
      <c r="AJ304" s="265"/>
      <c r="AK304" s="265"/>
      <c r="AL304" s="265"/>
      <c r="AM304" s="265"/>
      <c r="AN304" s="265"/>
      <c r="AO304" s="265"/>
      <c r="AP304" s="286">
        <v>13</v>
      </c>
    </row>
    <row r="305" spans="2:44" s="230" customFormat="1" ht="10.199999999999999" x14ac:dyDescent="0.15">
      <c r="B305" s="256" t="s">
        <v>1768</v>
      </c>
      <c r="C305" s="256"/>
      <c r="D305" s="276">
        <v>1271869648.76</v>
      </c>
      <c r="E305" s="276"/>
      <c r="F305" s="276"/>
      <c r="G305" s="276"/>
      <c r="H305" s="276"/>
      <c r="I305" s="276"/>
      <c r="J305" s="276"/>
      <c r="K305" s="276"/>
      <c r="L305" s="276"/>
      <c r="M305" s="276"/>
      <c r="N305" s="276"/>
      <c r="O305" s="265">
        <v>8.3243826130097898E-2</v>
      </c>
      <c r="P305" s="265"/>
      <c r="Q305" s="265"/>
      <c r="R305" s="265"/>
      <c r="S305" s="265"/>
      <c r="T305" s="265"/>
      <c r="U305" s="265"/>
      <c r="V305" s="265"/>
      <c r="W305" s="265"/>
      <c r="X305" s="265"/>
      <c r="Y305" s="261">
        <v>8142</v>
      </c>
      <c r="Z305" s="261"/>
      <c r="AA305" s="261"/>
      <c r="AB305" s="261"/>
      <c r="AC305" s="261"/>
      <c r="AD305" s="261"/>
      <c r="AE305" s="261"/>
      <c r="AF305" s="261"/>
      <c r="AG305" s="261"/>
      <c r="AH305" s="265">
        <v>3.5278060616564501E-2</v>
      </c>
      <c r="AI305" s="265"/>
      <c r="AJ305" s="265"/>
      <c r="AK305" s="265"/>
      <c r="AL305" s="265"/>
      <c r="AM305" s="265"/>
      <c r="AN305" s="265"/>
      <c r="AO305" s="265"/>
      <c r="AP305" s="286">
        <v>14</v>
      </c>
    </row>
    <row r="306" spans="2:44" s="230" customFormat="1" ht="10.199999999999999" x14ac:dyDescent="0.15">
      <c r="B306" s="281"/>
      <c r="C306" s="281"/>
      <c r="D306" s="277">
        <v>15278846587.040001</v>
      </c>
      <c r="E306" s="277"/>
      <c r="F306" s="277"/>
      <c r="G306" s="277"/>
      <c r="H306" s="277"/>
      <c r="I306" s="277"/>
      <c r="J306" s="277"/>
      <c r="K306" s="277"/>
      <c r="L306" s="277"/>
      <c r="M306" s="277"/>
      <c r="N306" s="277"/>
      <c r="O306" s="278">
        <v>1</v>
      </c>
      <c r="P306" s="278"/>
      <c r="Q306" s="278"/>
      <c r="R306" s="278"/>
      <c r="S306" s="278"/>
      <c r="T306" s="278"/>
      <c r="U306" s="278"/>
      <c r="V306" s="278"/>
      <c r="W306" s="278"/>
      <c r="X306" s="278"/>
      <c r="Y306" s="279">
        <v>230795</v>
      </c>
      <c r="Z306" s="279"/>
      <c r="AA306" s="279"/>
      <c r="AB306" s="279"/>
      <c r="AC306" s="279"/>
      <c r="AD306" s="279"/>
      <c r="AE306" s="279"/>
      <c r="AF306" s="279"/>
      <c r="AG306" s="279"/>
      <c r="AH306" s="278">
        <v>1</v>
      </c>
      <c r="AI306" s="278"/>
      <c r="AJ306" s="278"/>
      <c r="AK306" s="278"/>
      <c r="AL306" s="278"/>
      <c r="AM306" s="278"/>
      <c r="AN306" s="278"/>
      <c r="AO306" s="278"/>
      <c r="AP306" s="287"/>
    </row>
    <row r="307" spans="2:44" s="230" customFormat="1" ht="7.8" x14ac:dyDescent="0.15"/>
    <row r="308" spans="2:44" s="230" customFormat="1" x14ac:dyDescent="0.15">
      <c r="B308" s="236" t="s">
        <v>1769</v>
      </c>
      <c r="C308" s="236"/>
      <c r="D308" s="236"/>
      <c r="E308" s="236"/>
      <c r="F308" s="236"/>
      <c r="G308" s="236"/>
      <c r="H308" s="236"/>
      <c r="I308" s="236"/>
      <c r="J308" s="236"/>
      <c r="K308" s="236"/>
      <c r="L308" s="236"/>
      <c r="M308" s="236"/>
      <c r="N308" s="236"/>
      <c r="O308" s="236"/>
      <c r="P308" s="236"/>
      <c r="Q308" s="236"/>
      <c r="R308" s="236"/>
      <c r="S308" s="236"/>
      <c r="T308" s="236"/>
      <c r="U308" s="236"/>
      <c r="V308" s="236"/>
      <c r="W308" s="236"/>
      <c r="X308" s="236"/>
      <c r="Y308" s="236"/>
      <c r="Z308" s="236"/>
      <c r="AA308" s="236"/>
      <c r="AB308" s="236"/>
      <c r="AC308" s="236"/>
      <c r="AD308" s="236"/>
      <c r="AE308" s="236"/>
      <c r="AF308" s="236"/>
      <c r="AG308" s="236"/>
      <c r="AH308" s="236"/>
      <c r="AI308" s="236"/>
      <c r="AJ308" s="236"/>
      <c r="AK308" s="236"/>
      <c r="AL308" s="236"/>
      <c r="AM308" s="236"/>
      <c r="AN308" s="236"/>
      <c r="AO308" s="236"/>
      <c r="AP308" s="236"/>
      <c r="AQ308" s="236"/>
      <c r="AR308" s="236"/>
    </row>
    <row r="309" spans="2:44" s="230" customFormat="1" ht="7.8" x14ac:dyDescent="0.15"/>
    <row r="310" spans="2:44" s="230" customFormat="1" ht="10.199999999999999" x14ac:dyDescent="0.15">
      <c r="B310" s="273" t="s">
        <v>1640</v>
      </c>
      <c r="C310" s="273"/>
      <c r="D310" s="273" t="s">
        <v>1626</v>
      </c>
      <c r="E310" s="273"/>
      <c r="F310" s="273"/>
      <c r="G310" s="273"/>
      <c r="H310" s="273"/>
      <c r="I310" s="273"/>
      <c r="J310" s="273"/>
      <c r="K310" s="273"/>
      <c r="L310" s="273"/>
      <c r="M310" s="273"/>
      <c r="N310" s="273"/>
      <c r="O310" s="273" t="s">
        <v>1627</v>
      </c>
      <c r="P310" s="273"/>
      <c r="Q310" s="273"/>
      <c r="R310" s="273"/>
      <c r="S310" s="273"/>
      <c r="T310" s="273"/>
      <c r="U310" s="273"/>
      <c r="V310" s="273"/>
      <c r="W310" s="273"/>
      <c r="X310" s="273"/>
      <c r="Y310" s="273" t="s">
        <v>1628</v>
      </c>
      <c r="Z310" s="273"/>
      <c r="AA310" s="273"/>
      <c r="AB310" s="273"/>
      <c r="AC310" s="273"/>
      <c r="AD310" s="273"/>
      <c r="AE310" s="273"/>
      <c r="AF310" s="273"/>
      <c r="AG310" s="273"/>
      <c r="AH310" s="273" t="s">
        <v>1627</v>
      </c>
      <c r="AI310" s="273"/>
      <c r="AJ310" s="273"/>
      <c r="AK310" s="273"/>
      <c r="AL310" s="273"/>
      <c r="AM310" s="273"/>
      <c r="AN310" s="273"/>
      <c r="AO310" s="273"/>
    </row>
    <row r="311" spans="2:44" s="230" customFormat="1" ht="10.199999999999999" x14ac:dyDescent="0.15">
      <c r="B311" s="256" t="s">
        <v>1770</v>
      </c>
      <c r="C311" s="256"/>
      <c r="D311" s="276">
        <v>369407204.48000199</v>
      </c>
      <c r="E311" s="276"/>
      <c r="F311" s="276"/>
      <c r="G311" s="276"/>
      <c r="H311" s="276"/>
      <c r="I311" s="276"/>
      <c r="J311" s="276"/>
      <c r="K311" s="276"/>
      <c r="L311" s="276"/>
      <c r="M311" s="276"/>
      <c r="N311" s="276"/>
      <c r="O311" s="265">
        <v>2.4177689223828298E-2</v>
      </c>
      <c r="P311" s="265"/>
      <c r="Q311" s="265"/>
      <c r="R311" s="265"/>
      <c r="S311" s="265"/>
      <c r="T311" s="265"/>
      <c r="U311" s="265"/>
      <c r="V311" s="265"/>
      <c r="W311" s="265"/>
      <c r="X311" s="265"/>
      <c r="Y311" s="261">
        <v>15663</v>
      </c>
      <c r="Z311" s="261"/>
      <c r="AA311" s="261"/>
      <c r="AB311" s="261"/>
      <c r="AC311" s="261"/>
      <c r="AD311" s="261"/>
      <c r="AE311" s="261"/>
      <c r="AF311" s="261"/>
      <c r="AG311" s="261"/>
      <c r="AH311" s="265">
        <v>6.7865421694577405E-2</v>
      </c>
      <c r="AI311" s="265"/>
      <c r="AJ311" s="265"/>
      <c r="AK311" s="265"/>
      <c r="AL311" s="265"/>
      <c r="AM311" s="265"/>
      <c r="AN311" s="265"/>
      <c r="AO311" s="265"/>
    </row>
    <row r="312" spans="2:44" s="230" customFormat="1" ht="10.199999999999999" x14ac:dyDescent="0.15">
      <c r="B312" s="256" t="s">
        <v>1642</v>
      </c>
      <c r="C312" s="256"/>
      <c r="D312" s="276">
        <v>490646435.73000097</v>
      </c>
      <c r="E312" s="276"/>
      <c r="F312" s="276"/>
      <c r="G312" s="276"/>
      <c r="H312" s="276"/>
      <c r="I312" s="276"/>
      <c r="J312" s="276"/>
      <c r="K312" s="276"/>
      <c r="L312" s="276"/>
      <c r="M312" s="276"/>
      <c r="N312" s="276"/>
      <c r="O312" s="265">
        <v>3.2112792869206798E-2</v>
      </c>
      <c r="P312" s="265"/>
      <c r="Q312" s="265"/>
      <c r="R312" s="265"/>
      <c r="S312" s="265"/>
      <c r="T312" s="265"/>
      <c r="U312" s="265"/>
      <c r="V312" s="265"/>
      <c r="W312" s="265"/>
      <c r="X312" s="265"/>
      <c r="Y312" s="261">
        <v>17554</v>
      </c>
      <c r="Z312" s="261"/>
      <c r="AA312" s="261"/>
      <c r="AB312" s="261"/>
      <c r="AC312" s="261"/>
      <c r="AD312" s="261"/>
      <c r="AE312" s="261"/>
      <c r="AF312" s="261"/>
      <c r="AG312" s="261"/>
      <c r="AH312" s="265">
        <v>7.6058840096189295E-2</v>
      </c>
      <c r="AI312" s="265"/>
      <c r="AJ312" s="265"/>
      <c r="AK312" s="265"/>
      <c r="AL312" s="265"/>
      <c r="AM312" s="265"/>
      <c r="AN312" s="265"/>
      <c r="AO312" s="265"/>
    </row>
    <row r="313" spans="2:44" s="230" customFormat="1" ht="10.199999999999999" x14ac:dyDescent="0.15">
      <c r="B313" s="256" t="s">
        <v>1643</v>
      </c>
      <c r="C313" s="256"/>
      <c r="D313" s="276">
        <v>767865902.06000495</v>
      </c>
      <c r="E313" s="276"/>
      <c r="F313" s="276"/>
      <c r="G313" s="276"/>
      <c r="H313" s="276"/>
      <c r="I313" s="276"/>
      <c r="J313" s="276"/>
      <c r="K313" s="276"/>
      <c r="L313" s="276"/>
      <c r="M313" s="276"/>
      <c r="N313" s="276"/>
      <c r="O313" s="265">
        <v>5.0256797702997798E-2</v>
      </c>
      <c r="P313" s="265"/>
      <c r="Q313" s="265"/>
      <c r="R313" s="265"/>
      <c r="S313" s="265"/>
      <c r="T313" s="265"/>
      <c r="U313" s="265"/>
      <c r="V313" s="265"/>
      <c r="W313" s="265"/>
      <c r="X313" s="265"/>
      <c r="Y313" s="261">
        <v>23646</v>
      </c>
      <c r="Z313" s="261"/>
      <c r="AA313" s="261"/>
      <c r="AB313" s="261"/>
      <c r="AC313" s="261"/>
      <c r="AD313" s="261"/>
      <c r="AE313" s="261"/>
      <c r="AF313" s="261"/>
      <c r="AG313" s="261"/>
      <c r="AH313" s="265">
        <v>0.10245455924088499</v>
      </c>
      <c r="AI313" s="265"/>
      <c r="AJ313" s="265"/>
      <c r="AK313" s="265"/>
      <c r="AL313" s="265"/>
      <c r="AM313" s="265"/>
      <c r="AN313" s="265"/>
      <c r="AO313" s="265"/>
    </row>
    <row r="314" spans="2:44" s="230" customFormat="1" ht="10.199999999999999" x14ac:dyDescent="0.15">
      <c r="B314" s="256" t="s">
        <v>1644</v>
      </c>
      <c r="C314" s="256"/>
      <c r="D314" s="276">
        <v>814950561.71999598</v>
      </c>
      <c r="E314" s="276"/>
      <c r="F314" s="276"/>
      <c r="G314" s="276"/>
      <c r="H314" s="276"/>
      <c r="I314" s="276"/>
      <c r="J314" s="276"/>
      <c r="K314" s="276"/>
      <c r="L314" s="276"/>
      <c r="M314" s="276"/>
      <c r="N314" s="276"/>
      <c r="O314" s="265">
        <v>5.3338487108789003E-2</v>
      </c>
      <c r="P314" s="265"/>
      <c r="Q314" s="265"/>
      <c r="R314" s="265"/>
      <c r="S314" s="265"/>
      <c r="T314" s="265"/>
      <c r="U314" s="265"/>
      <c r="V314" s="265"/>
      <c r="W314" s="265"/>
      <c r="X314" s="265"/>
      <c r="Y314" s="261">
        <v>19933</v>
      </c>
      <c r="Z314" s="261"/>
      <c r="AA314" s="261"/>
      <c r="AB314" s="261"/>
      <c r="AC314" s="261"/>
      <c r="AD314" s="261"/>
      <c r="AE314" s="261"/>
      <c r="AF314" s="261"/>
      <c r="AG314" s="261"/>
      <c r="AH314" s="265">
        <v>8.6366689053055695E-2</v>
      </c>
      <c r="AI314" s="265"/>
      <c r="AJ314" s="265"/>
      <c r="AK314" s="265"/>
      <c r="AL314" s="265"/>
      <c r="AM314" s="265"/>
      <c r="AN314" s="265"/>
      <c r="AO314" s="265"/>
    </row>
    <row r="315" spans="2:44" s="230" customFormat="1" ht="10.199999999999999" x14ac:dyDescent="0.15">
      <c r="B315" s="256" t="s">
        <v>1645</v>
      </c>
      <c r="C315" s="256"/>
      <c r="D315" s="276">
        <v>979273566.77999496</v>
      </c>
      <c r="E315" s="276"/>
      <c r="F315" s="276"/>
      <c r="G315" s="276"/>
      <c r="H315" s="276"/>
      <c r="I315" s="276"/>
      <c r="J315" s="276"/>
      <c r="K315" s="276"/>
      <c r="L315" s="276"/>
      <c r="M315" s="276"/>
      <c r="N315" s="276"/>
      <c r="O315" s="265">
        <v>6.4093422314394397E-2</v>
      </c>
      <c r="P315" s="265"/>
      <c r="Q315" s="265"/>
      <c r="R315" s="265"/>
      <c r="S315" s="265"/>
      <c r="T315" s="265"/>
      <c r="U315" s="265"/>
      <c r="V315" s="265"/>
      <c r="W315" s="265"/>
      <c r="X315" s="265"/>
      <c r="Y315" s="261">
        <v>18523</v>
      </c>
      <c r="Z315" s="261"/>
      <c r="AA315" s="261"/>
      <c r="AB315" s="261"/>
      <c r="AC315" s="261"/>
      <c r="AD315" s="261"/>
      <c r="AE315" s="261"/>
      <c r="AF315" s="261"/>
      <c r="AG315" s="261"/>
      <c r="AH315" s="265">
        <v>8.0257371260209306E-2</v>
      </c>
      <c r="AI315" s="265"/>
      <c r="AJ315" s="265"/>
      <c r="AK315" s="265"/>
      <c r="AL315" s="265"/>
      <c r="AM315" s="265"/>
      <c r="AN315" s="265"/>
      <c r="AO315" s="265"/>
    </row>
    <row r="316" spans="2:44" s="230" customFormat="1" ht="10.199999999999999" x14ac:dyDescent="0.15">
      <c r="B316" s="256" t="s">
        <v>1646</v>
      </c>
      <c r="C316" s="256"/>
      <c r="D316" s="276">
        <v>1349730279.99999</v>
      </c>
      <c r="E316" s="276"/>
      <c r="F316" s="276"/>
      <c r="G316" s="276"/>
      <c r="H316" s="276"/>
      <c r="I316" s="276"/>
      <c r="J316" s="276"/>
      <c r="K316" s="276"/>
      <c r="L316" s="276"/>
      <c r="M316" s="276"/>
      <c r="N316" s="276"/>
      <c r="O316" s="265">
        <v>8.8339801850283395E-2</v>
      </c>
      <c r="P316" s="265"/>
      <c r="Q316" s="265"/>
      <c r="R316" s="265"/>
      <c r="S316" s="265"/>
      <c r="T316" s="265"/>
      <c r="U316" s="265"/>
      <c r="V316" s="265"/>
      <c r="W316" s="265"/>
      <c r="X316" s="265"/>
      <c r="Y316" s="261">
        <v>22190</v>
      </c>
      <c r="Z316" s="261"/>
      <c r="AA316" s="261"/>
      <c r="AB316" s="261"/>
      <c r="AC316" s="261"/>
      <c r="AD316" s="261"/>
      <c r="AE316" s="261"/>
      <c r="AF316" s="261"/>
      <c r="AG316" s="261"/>
      <c r="AH316" s="265">
        <v>9.6145930371108607E-2</v>
      </c>
      <c r="AI316" s="265"/>
      <c r="AJ316" s="265"/>
      <c r="AK316" s="265"/>
      <c r="AL316" s="265"/>
      <c r="AM316" s="265"/>
      <c r="AN316" s="265"/>
      <c r="AO316" s="265"/>
    </row>
    <row r="317" spans="2:44" s="230" customFormat="1" ht="10.199999999999999" x14ac:dyDescent="0.15">
      <c r="B317" s="256" t="s">
        <v>1647</v>
      </c>
      <c r="C317" s="256"/>
      <c r="D317" s="276">
        <v>1250307516.1499901</v>
      </c>
      <c r="E317" s="276"/>
      <c r="F317" s="276"/>
      <c r="G317" s="276"/>
      <c r="H317" s="276"/>
      <c r="I317" s="276"/>
      <c r="J317" s="276"/>
      <c r="K317" s="276"/>
      <c r="L317" s="276"/>
      <c r="M317" s="276"/>
      <c r="N317" s="276"/>
      <c r="O317" s="265">
        <v>8.1832585269266594E-2</v>
      </c>
      <c r="P317" s="265"/>
      <c r="Q317" s="265"/>
      <c r="R317" s="265"/>
      <c r="S317" s="265"/>
      <c r="T317" s="265"/>
      <c r="U317" s="265"/>
      <c r="V317" s="265"/>
      <c r="W317" s="265"/>
      <c r="X317" s="265"/>
      <c r="Y317" s="261">
        <v>18230</v>
      </c>
      <c r="Z317" s="261"/>
      <c r="AA317" s="261"/>
      <c r="AB317" s="261"/>
      <c r="AC317" s="261"/>
      <c r="AD317" s="261"/>
      <c r="AE317" s="261"/>
      <c r="AF317" s="261"/>
      <c r="AG317" s="261"/>
      <c r="AH317" s="265">
        <v>7.8987846357156805E-2</v>
      </c>
      <c r="AI317" s="265"/>
      <c r="AJ317" s="265"/>
      <c r="AK317" s="265"/>
      <c r="AL317" s="265"/>
      <c r="AM317" s="265"/>
      <c r="AN317" s="265"/>
      <c r="AO317" s="265"/>
    </row>
    <row r="318" spans="2:44" s="230" customFormat="1" ht="10.199999999999999" x14ac:dyDescent="0.15">
      <c r="B318" s="256" t="s">
        <v>1648</v>
      </c>
      <c r="C318" s="256"/>
      <c r="D318" s="276">
        <v>1467616434.4000001</v>
      </c>
      <c r="E318" s="276"/>
      <c r="F318" s="276"/>
      <c r="G318" s="276"/>
      <c r="H318" s="276"/>
      <c r="I318" s="276"/>
      <c r="J318" s="276"/>
      <c r="K318" s="276"/>
      <c r="L318" s="276"/>
      <c r="M318" s="276"/>
      <c r="N318" s="276"/>
      <c r="O318" s="265">
        <v>9.6055446727561694E-2</v>
      </c>
      <c r="P318" s="265"/>
      <c r="Q318" s="265"/>
      <c r="R318" s="265"/>
      <c r="S318" s="265"/>
      <c r="T318" s="265"/>
      <c r="U318" s="265"/>
      <c r="V318" s="265"/>
      <c r="W318" s="265"/>
      <c r="X318" s="265"/>
      <c r="Y318" s="261">
        <v>19069</v>
      </c>
      <c r="Z318" s="261"/>
      <c r="AA318" s="261"/>
      <c r="AB318" s="261"/>
      <c r="AC318" s="261"/>
      <c r="AD318" s="261"/>
      <c r="AE318" s="261"/>
      <c r="AF318" s="261"/>
      <c r="AG318" s="261"/>
      <c r="AH318" s="265">
        <v>8.2623107086375394E-2</v>
      </c>
      <c r="AI318" s="265"/>
      <c r="AJ318" s="265"/>
      <c r="AK318" s="265"/>
      <c r="AL318" s="265"/>
      <c r="AM318" s="265"/>
      <c r="AN318" s="265"/>
      <c r="AO318" s="265"/>
    </row>
    <row r="319" spans="2:44" s="230" customFormat="1" ht="10.199999999999999" x14ac:dyDescent="0.15">
      <c r="B319" s="256" t="s">
        <v>1649</v>
      </c>
      <c r="C319" s="256"/>
      <c r="D319" s="276">
        <v>2252566496.3299899</v>
      </c>
      <c r="E319" s="276"/>
      <c r="F319" s="276"/>
      <c r="G319" s="276"/>
      <c r="H319" s="276"/>
      <c r="I319" s="276"/>
      <c r="J319" s="276"/>
      <c r="K319" s="276"/>
      <c r="L319" s="276"/>
      <c r="M319" s="276"/>
      <c r="N319" s="276"/>
      <c r="O319" s="265">
        <v>0.14743040212477099</v>
      </c>
      <c r="P319" s="265"/>
      <c r="Q319" s="265"/>
      <c r="R319" s="265"/>
      <c r="S319" s="265"/>
      <c r="T319" s="265"/>
      <c r="U319" s="265"/>
      <c r="V319" s="265"/>
      <c r="W319" s="265"/>
      <c r="X319" s="265"/>
      <c r="Y319" s="261">
        <v>26039</v>
      </c>
      <c r="Z319" s="261"/>
      <c r="AA319" s="261"/>
      <c r="AB319" s="261"/>
      <c r="AC319" s="261"/>
      <c r="AD319" s="261"/>
      <c r="AE319" s="261"/>
      <c r="AF319" s="261"/>
      <c r="AG319" s="261"/>
      <c r="AH319" s="265">
        <v>0.11282306809073001</v>
      </c>
      <c r="AI319" s="265"/>
      <c r="AJ319" s="265"/>
      <c r="AK319" s="265"/>
      <c r="AL319" s="265"/>
      <c r="AM319" s="265"/>
      <c r="AN319" s="265"/>
      <c r="AO319" s="265"/>
    </row>
    <row r="320" spans="2:44" s="230" customFormat="1" ht="10.199999999999999" x14ac:dyDescent="0.15">
      <c r="B320" s="256" t="s">
        <v>1650</v>
      </c>
      <c r="C320" s="256"/>
      <c r="D320" s="276">
        <v>1373197625.1400001</v>
      </c>
      <c r="E320" s="276"/>
      <c r="F320" s="276"/>
      <c r="G320" s="276"/>
      <c r="H320" s="276"/>
      <c r="I320" s="276"/>
      <c r="J320" s="276"/>
      <c r="K320" s="276"/>
      <c r="L320" s="276"/>
      <c r="M320" s="276"/>
      <c r="N320" s="276"/>
      <c r="O320" s="265">
        <v>8.9875738807718E-2</v>
      </c>
      <c r="P320" s="265"/>
      <c r="Q320" s="265"/>
      <c r="R320" s="265"/>
      <c r="S320" s="265"/>
      <c r="T320" s="265"/>
      <c r="U320" s="265"/>
      <c r="V320" s="265"/>
      <c r="W320" s="265"/>
      <c r="X320" s="265"/>
      <c r="Y320" s="261">
        <v>14915</v>
      </c>
      <c r="Z320" s="261"/>
      <c r="AA320" s="261"/>
      <c r="AB320" s="261"/>
      <c r="AC320" s="261"/>
      <c r="AD320" s="261"/>
      <c r="AE320" s="261"/>
      <c r="AF320" s="261"/>
      <c r="AG320" s="261"/>
      <c r="AH320" s="265">
        <v>6.4624450269719899E-2</v>
      </c>
      <c r="AI320" s="265"/>
      <c r="AJ320" s="265"/>
      <c r="AK320" s="265"/>
      <c r="AL320" s="265"/>
      <c r="AM320" s="265"/>
      <c r="AN320" s="265"/>
      <c r="AO320" s="265"/>
    </row>
    <row r="321" spans="2:44" s="230" customFormat="1" ht="10.199999999999999" x14ac:dyDescent="0.15">
      <c r="B321" s="256" t="s">
        <v>1651</v>
      </c>
      <c r="C321" s="256"/>
      <c r="D321" s="276">
        <v>1756965929.5799999</v>
      </c>
      <c r="E321" s="276"/>
      <c r="F321" s="276"/>
      <c r="G321" s="276"/>
      <c r="H321" s="276"/>
      <c r="I321" s="276"/>
      <c r="J321" s="276"/>
      <c r="K321" s="276"/>
      <c r="L321" s="276"/>
      <c r="M321" s="276"/>
      <c r="N321" s="276"/>
      <c r="O321" s="265">
        <v>0.114993361545388</v>
      </c>
      <c r="P321" s="265"/>
      <c r="Q321" s="265"/>
      <c r="R321" s="265"/>
      <c r="S321" s="265"/>
      <c r="T321" s="265"/>
      <c r="U321" s="265"/>
      <c r="V321" s="265"/>
      <c r="W321" s="265"/>
      <c r="X321" s="265"/>
      <c r="Y321" s="261">
        <v>16949</v>
      </c>
      <c r="Z321" s="261"/>
      <c r="AA321" s="261"/>
      <c r="AB321" s="261"/>
      <c r="AC321" s="261"/>
      <c r="AD321" s="261"/>
      <c r="AE321" s="261"/>
      <c r="AF321" s="261"/>
      <c r="AG321" s="261"/>
      <c r="AH321" s="265">
        <v>7.3437466149613301E-2</v>
      </c>
      <c r="AI321" s="265"/>
      <c r="AJ321" s="265"/>
      <c r="AK321" s="265"/>
      <c r="AL321" s="265"/>
      <c r="AM321" s="265"/>
      <c r="AN321" s="265"/>
      <c r="AO321" s="265"/>
    </row>
    <row r="322" spans="2:44" s="230" customFormat="1" ht="10.199999999999999" x14ac:dyDescent="0.15">
      <c r="B322" s="256" t="s">
        <v>1652</v>
      </c>
      <c r="C322" s="256"/>
      <c r="D322" s="276">
        <v>1768794754.53</v>
      </c>
      <c r="E322" s="276"/>
      <c r="F322" s="276"/>
      <c r="G322" s="276"/>
      <c r="H322" s="276"/>
      <c r="I322" s="276"/>
      <c r="J322" s="276"/>
      <c r="K322" s="276"/>
      <c r="L322" s="276"/>
      <c r="M322" s="276"/>
      <c r="N322" s="276"/>
      <c r="O322" s="265">
        <v>0.115767557744205</v>
      </c>
      <c r="P322" s="265"/>
      <c r="Q322" s="265"/>
      <c r="R322" s="265"/>
      <c r="S322" s="265"/>
      <c r="T322" s="265"/>
      <c r="U322" s="265"/>
      <c r="V322" s="265"/>
      <c r="W322" s="265"/>
      <c r="X322" s="265"/>
      <c r="Y322" s="261">
        <v>13291</v>
      </c>
      <c r="Z322" s="261"/>
      <c r="AA322" s="261"/>
      <c r="AB322" s="261"/>
      <c r="AC322" s="261"/>
      <c r="AD322" s="261"/>
      <c r="AE322" s="261"/>
      <c r="AF322" s="261"/>
      <c r="AG322" s="261"/>
      <c r="AH322" s="265">
        <v>5.7587902684200297E-2</v>
      </c>
      <c r="AI322" s="265"/>
      <c r="AJ322" s="265"/>
      <c r="AK322" s="265"/>
      <c r="AL322" s="265"/>
      <c r="AM322" s="265"/>
      <c r="AN322" s="265"/>
      <c r="AO322" s="265"/>
    </row>
    <row r="323" spans="2:44" s="230" customFormat="1" ht="10.199999999999999" x14ac:dyDescent="0.15">
      <c r="B323" s="256" t="s">
        <v>1653</v>
      </c>
      <c r="C323" s="256"/>
      <c r="D323" s="276">
        <v>351424020.96999902</v>
      </c>
      <c r="E323" s="276"/>
      <c r="F323" s="276"/>
      <c r="G323" s="276"/>
      <c r="H323" s="276"/>
      <c r="I323" s="276"/>
      <c r="J323" s="276"/>
      <c r="K323" s="276"/>
      <c r="L323" s="276"/>
      <c r="M323" s="276"/>
      <c r="N323" s="276"/>
      <c r="O323" s="265">
        <v>2.30006904623343E-2</v>
      </c>
      <c r="P323" s="265"/>
      <c r="Q323" s="265"/>
      <c r="R323" s="265"/>
      <c r="S323" s="265"/>
      <c r="T323" s="265"/>
      <c r="U323" s="265"/>
      <c r="V323" s="265"/>
      <c r="W323" s="265"/>
      <c r="X323" s="265"/>
      <c r="Y323" s="261">
        <v>2582</v>
      </c>
      <c r="Z323" s="261"/>
      <c r="AA323" s="261"/>
      <c r="AB323" s="261"/>
      <c r="AC323" s="261"/>
      <c r="AD323" s="261"/>
      <c r="AE323" s="261"/>
      <c r="AF323" s="261"/>
      <c r="AG323" s="261"/>
      <c r="AH323" s="265">
        <v>1.11874174050564E-2</v>
      </c>
      <c r="AI323" s="265"/>
      <c r="AJ323" s="265"/>
      <c r="AK323" s="265"/>
      <c r="AL323" s="265"/>
      <c r="AM323" s="265"/>
      <c r="AN323" s="265"/>
      <c r="AO323" s="265"/>
    </row>
    <row r="324" spans="2:44" s="230" customFormat="1" ht="10.199999999999999" x14ac:dyDescent="0.15">
      <c r="B324" s="256" t="s">
        <v>1654</v>
      </c>
      <c r="C324" s="256"/>
      <c r="D324" s="276">
        <v>191594788.30000001</v>
      </c>
      <c r="E324" s="276"/>
      <c r="F324" s="276"/>
      <c r="G324" s="276"/>
      <c r="H324" s="276"/>
      <c r="I324" s="276"/>
      <c r="J324" s="276"/>
      <c r="K324" s="276"/>
      <c r="L324" s="276"/>
      <c r="M324" s="276"/>
      <c r="N324" s="276"/>
      <c r="O324" s="265">
        <v>1.2539872509912999E-2</v>
      </c>
      <c r="P324" s="265"/>
      <c r="Q324" s="265"/>
      <c r="R324" s="265"/>
      <c r="S324" s="265"/>
      <c r="T324" s="265"/>
      <c r="U324" s="265"/>
      <c r="V324" s="265"/>
      <c r="W324" s="265"/>
      <c r="X324" s="265"/>
      <c r="Y324" s="261">
        <v>1497</v>
      </c>
      <c r="Z324" s="261"/>
      <c r="AA324" s="261"/>
      <c r="AB324" s="261"/>
      <c r="AC324" s="261"/>
      <c r="AD324" s="261"/>
      <c r="AE324" s="261"/>
      <c r="AF324" s="261"/>
      <c r="AG324" s="261"/>
      <c r="AH324" s="265">
        <v>6.4862756992135904E-3</v>
      </c>
      <c r="AI324" s="265"/>
      <c r="AJ324" s="265"/>
      <c r="AK324" s="265"/>
      <c r="AL324" s="265"/>
      <c r="AM324" s="265"/>
      <c r="AN324" s="265"/>
      <c r="AO324" s="265"/>
    </row>
    <row r="325" spans="2:44" s="230" customFormat="1" ht="10.199999999999999" x14ac:dyDescent="0.15">
      <c r="B325" s="256" t="s">
        <v>1655</v>
      </c>
      <c r="C325" s="256"/>
      <c r="D325" s="276">
        <v>45161261.390000001</v>
      </c>
      <c r="E325" s="276"/>
      <c r="F325" s="276"/>
      <c r="G325" s="276"/>
      <c r="H325" s="276"/>
      <c r="I325" s="276"/>
      <c r="J325" s="276"/>
      <c r="K325" s="276"/>
      <c r="L325" s="276"/>
      <c r="M325" s="276"/>
      <c r="N325" s="276"/>
      <c r="O325" s="265">
        <v>2.9558030531118299E-3</v>
      </c>
      <c r="P325" s="265"/>
      <c r="Q325" s="265"/>
      <c r="R325" s="265"/>
      <c r="S325" s="265"/>
      <c r="T325" s="265"/>
      <c r="U325" s="265"/>
      <c r="V325" s="265"/>
      <c r="W325" s="265"/>
      <c r="X325" s="265"/>
      <c r="Y325" s="261">
        <v>365</v>
      </c>
      <c r="Z325" s="261"/>
      <c r="AA325" s="261"/>
      <c r="AB325" s="261"/>
      <c r="AC325" s="261"/>
      <c r="AD325" s="261"/>
      <c r="AE325" s="261"/>
      <c r="AF325" s="261"/>
      <c r="AG325" s="261"/>
      <c r="AH325" s="265">
        <v>1.58149006694252E-3</v>
      </c>
      <c r="AI325" s="265"/>
      <c r="AJ325" s="265"/>
      <c r="AK325" s="265"/>
      <c r="AL325" s="265"/>
      <c r="AM325" s="265"/>
      <c r="AN325" s="265"/>
      <c r="AO325" s="265"/>
    </row>
    <row r="326" spans="2:44" s="230" customFormat="1" ht="10.199999999999999" x14ac:dyDescent="0.15">
      <c r="B326" s="256" t="s">
        <v>1656</v>
      </c>
      <c r="C326" s="256"/>
      <c r="D326" s="276">
        <v>38957795.670000002</v>
      </c>
      <c r="E326" s="276"/>
      <c r="F326" s="276"/>
      <c r="G326" s="276"/>
      <c r="H326" s="276"/>
      <c r="I326" s="276"/>
      <c r="J326" s="276"/>
      <c r="K326" s="276"/>
      <c r="L326" s="276"/>
      <c r="M326" s="276"/>
      <c r="N326" s="276"/>
      <c r="O326" s="265">
        <v>2.5497864284497302E-3</v>
      </c>
      <c r="P326" s="265"/>
      <c r="Q326" s="265"/>
      <c r="R326" s="265"/>
      <c r="S326" s="265"/>
      <c r="T326" s="265"/>
      <c r="U326" s="265"/>
      <c r="V326" s="265"/>
      <c r="W326" s="265"/>
      <c r="X326" s="265"/>
      <c r="Y326" s="261">
        <v>267</v>
      </c>
      <c r="Z326" s="261"/>
      <c r="AA326" s="261"/>
      <c r="AB326" s="261"/>
      <c r="AC326" s="261"/>
      <c r="AD326" s="261"/>
      <c r="AE326" s="261"/>
      <c r="AF326" s="261"/>
      <c r="AG326" s="261"/>
      <c r="AH326" s="265">
        <v>1.1568708160922001E-3</v>
      </c>
      <c r="AI326" s="265"/>
      <c r="AJ326" s="265"/>
      <c r="AK326" s="265"/>
      <c r="AL326" s="265"/>
      <c r="AM326" s="265"/>
      <c r="AN326" s="265"/>
      <c r="AO326" s="265"/>
    </row>
    <row r="327" spans="2:44" s="230" customFormat="1" ht="10.199999999999999" x14ac:dyDescent="0.15">
      <c r="B327" s="256" t="s">
        <v>1657</v>
      </c>
      <c r="C327" s="256"/>
      <c r="D327" s="276">
        <v>8725761.8699999992</v>
      </c>
      <c r="E327" s="276"/>
      <c r="F327" s="276"/>
      <c r="G327" s="276"/>
      <c r="H327" s="276"/>
      <c r="I327" s="276"/>
      <c r="J327" s="276"/>
      <c r="K327" s="276"/>
      <c r="L327" s="276"/>
      <c r="M327" s="276"/>
      <c r="N327" s="276"/>
      <c r="O327" s="265">
        <v>5.7110082363164103E-4</v>
      </c>
      <c r="P327" s="265"/>
      <c r="Q327" s="265"/>
      <c r="R327" s="265"/>
      <c r="S327" s="265"/>
      <c r="T327" s="265"/>
      <c r="U327" s="265"/>
      <c r="V327" s="265"/>
      <c r="W327" s="265"/>
      <c r="X327" s="265"/>
      <c r="Y327" s="261">
        <v>67</v>
      </c>
      <c r="Z327" s="261"/>
      <c r="AA327" s="261"/>
      <c r="AB327" s="261"/>
      <c r="AC327" s="261"/>
      <c r="AD327" s="261"/>
      <c r="AE327" s="261"/>
      <c r="AF327" s="261"/>
      <c r="AG327" s="261"/>
      <c r="AH327" s="265">
        <v>2.9030091639766902E-4</v>
      </c>
      <c r="AI327" s="265"/>
      <c r="AJ327" s="265"/>
      <c r="AK327" s="265"/>
      <c r="AL327" s="265"/>
      <c r="AM327" s="265"/>
      <c r="AN327" s="265"/>
      <c r="AO327" s="265"/>
    </row>
    <row r="328" spans="2:44" s="230" customFormat="1" ht="10.199999999999999" x14ac:dyDescent="0.15">
      <c r="B328" s="256" t="s">
        <v>1658</v>
      </c>
      <c r="C328" s="256"/>
      <c r="D328" s="276">
        <v>1660251.94</v>
      </c>
      <c r="E328" s="276"/>
      <c r="F328" s="276"/>
      <c r="G328" s="276"/>
      <c r="H328" s="276"/>
      <c r="I328" s="276"/>
      <c r="J328" s="276"/>
      <c r="K328" s="276"/>
      <c r="L328" s="276"/>
      <c r="M328" s="276"/>
      <c r="N328" s="276"/>
      <c r="O328" s="265">
        <v>1.08663434150081E-4</v>
      </c>
      <c r="P328" s="265"/>
      <c r="Q328" s="265"/>
      <c r="R328" s="265"/>
      <c r="S328" s="265"/>
      <c r="T328" s="265"/>
      <c r="U328" s="265"/>
      <c r="V328" s="265"/>
      <c r="W328" s="265"/>
      <c r="X328" s="265"/>
      <c r="Y328" s="261">
        <v>15</v>
      </c>
      <c r="Z328" s="261"/>
      <c r="AA328" s="261"/>
      <c r="AB328" s="261"/>
      <c r="AC328" s="261"/>
      <c r="AD328" s="261"/>
      <c r="AE328" s="261"/>
      <c r="AF328" s="261"/>
      <c r="AG328" s="261"/>
      <c r="AH328" s="265">
        <v>6.4992742477090095E-5</v>
      </c>
      <c r="AI328" s="265"/>
      <c r="AJ328" s="265"/>
      <c r="AK328" s="265"/>
      <c r="AL328" s="265"/>
      <c r="AM328" s="265"/>
      <c r="AN328" s="265"/>
      <c r="AO328" s="265"/>
    </row>
    <row r="329" spans="2:44" s="230" customFormat="1" ht="10.199999999999999" x14ac:dyDescent="0.15">
      <c r="B329" s="281"/>
      <c r="C329" s="281"/>
      <c r="D329" s="277">
        <v>15278846587.040001</v>
      </c>
      <c r="E329" s="277"/>
      <c r="F329" s="277"/>
      <c r="G329" s="277"/>
      <c r="H329" s="277"/>
      <c r="I329" s="277"/>
      <c r="J329" s="277"/>
      <c r="K329" s="277"/>
      <c r="L329" s="277"/>
      <c r="M329" s="277"/>
      <c r="N329" s="277"/>
      <c r="O329" s="278">
        <v>1</v>
      </c>
      <c r="P329" s="278"/>
      <c r="Q329" s="278"/>
      <c r="R329" s="278"/>
      <c r="S329" s="278"/>
      <c r="T329" s="278"/>
      <c r="U329" s="278"/>
      <c r="V329" s="278"/>
      <c r="W329" s="278"/>
      <c r="X329" s="278"/>
      <c r="Y329" s="279">
        <v>230795</v>
      </c>
      <c r="Z329" s="279"/>
      <c r="AA329" s="279"/>
      <c r="AB329" s="279"/>
      <c r="AC329" s="279"/>
      <c r="AD329" s="279"/>
      <c r="AE329" s="279"/>
      <c r="AF329" s="279"/>
      <c r="AG329" s="279"/>
      <c r="AH329" s="278">
        <v>1</v>
      </c>
      <c r="AI329" s="278"/>
      <c r="AJ329" s="278"/>
      <c r="AK329" s="278"/>
      <c r="AL329" s="278"/>
      <c r="AM329" s="278"/>
      <c r="AN329" s="278"/>
      <c r="AO329" s="278"/>
    </row>
    <row r="330" spans="2:44" s="230" customFormat="1" ht="7.8" x14ac:dyDescent="0.15"/>
    <row r="331" spans="2:44" s="230" customFormat="1" x14ac:dyDescent="0.15">
      <c r="B331" s="236" t="s">
        <v>1771</v>
      </c>
      <c r="C331" s="236"/>
      <c r="D331" s="236"/>
      <c r="E331" s="236"/>
      <c r="F331" s="236"/>
      <c r="G331" s="236"/>
      <c r="H331" s="236"/>
      <c r="I331" s="236"/>
      <c r="J331" s="236"/>
      <c r="K331" s="236"/>
      <c r="L331" s="236"/>
      <c r="M331" s="236"/>
      <c r="N331" s="236"/>
      <c r="O331" s="236"/>
      <c r="P331" s="236"/>
      <c r="Q331" s="236"/>
      <c r="R331" s="236"/>
      <c r="S331" s="236"/>
      <c r="T331" s="236"/>
      <c r="U331" s="236"/>
      <c r="V331" s="236"/>
      <c r="W331" s="236"/>
      <c r="X331" s="236"/>
      <c r="Y331" s="236"/>
      <c r="Z331" s="236"/>
      <c r="AA331" s="236"/>
      <c r="AB331" s="236"/>
      <c r="AC331" s="236"/>
      <c r="AD331" s="236"/>
      <c r="AE331" s="236"/>
      <c r="AF331" s="236"/>
      <c r="AG331" s="236"/>
      <c r="AH331" s="236"/>
      <c r="AI331" s="236"/>
      <c r="AJ331" s="236"/>
      <c r="AK331" s="236"/>
      <c r="AL331" s="236"/>
      <c r="AM331" s="236"/>
      <c r="AN331" s="236"/>
      <c r="AO331" s="236"/>
      <c r="AP331" s="236"/>
      <c r="AQ331" s="236"/>
      <c r="AR331" s="236"/>
    </row>
    <row r="332" spans="2:44" s="230" customFormat="1" ht="7.8" x14ac:dyDescent="0.15"/>
    <row r="333" spans="2:44" s="230" customFormat="1" ht="10.199999999999999" x14ac:dyDescent="0.15">
      <c r="B333" s="273" t="s">
        <v>1640</v>
      </c>
      <c r="C333" s="273"/>
      <c r="D333" s="273" t="s">
        <v>1626</v>
      </c>
      <c r="E333" s="273"/>
      <c r="F333" s="273"/>
      <c r="G333" s="273"/>
      <c r="H333" s="273"/>
      <c r="I333" s="273"/>
      <c r="J333" s="273"/>
      <c r="K333" s="273"/>
      <c r="L333" s="273"/>
      <c r="M333" s="273"/>
      <c r="N333" s="273"/>
      <c r="O333" s="273" t="s">
        <v>1627</v>
      </c>
      <c r="P333" s="273"/>
      <c r="Q333" s="273"/>
      <c r="R333" s="273"/>
      <c r="S333" s="273"/>
      <c r="T333" s="273"/>
      <c r="U333" s="273"/>
      <c r="V333" s="273"/>
      <c r="W333" s="273"/>
      <c r="X333" s="273"/>
      <c r="Y333" s="273" t="s">
        <v>1628</v>
      </c>
      <c r="Z333" s="273"/>
      <c r="AA333" s="273"/>
      <c r="AB333" s="273"/>
      <c r="AC333" s="273"/>
      <c r="AD333" s="273"/>
      <c r="AE333" s="273"/>
      <c r="AF333" s="273"/>
      <c r="AG333" s="273"/>
      <c r="AH333" s="273" t="s">
        <v>1627</v>
      </c>
      <c r="AI333" s="273"/>
      <c r="AJ333" s="273"/>
      <c r="AK333" s="273"/>
      <c r="AL333" s="273"/>
      <c r="AM333" s="273"/>
      <c r="AN333" s="273"/>
      <c r="AO333" s="273"/>
      <c r="AP333" s="273"/>
    </row>
    <row r="334" spans="2:44" s="230" customFormat="1" ht="10.199999999999999" x14ac:dyDescent="0.15">
      <c r="B334" s="256" t="s">
        <v>1731</v>
      </c>
      <c r="C334" s="256"/>
      <c r="D334" s="276">
        <v>12985680742.84</v>
      </c>
      <c r="E334" s="276"/>
      <c r="F334" s="276"/>
      <c r="G334" s="276"/>
      <c r="H334" s="276"/>
      <c r="I334" s="276"/>
      <c r="J334" s="276"/>
      <c r="K334" s="276"/>
      <c r="L334" s="276"/>
      <c r="M334" s="276"/>
      <c r="N334" s="276"/>
      <c r="O334" s="265">
        <v>0.84991237190998903</v>
      </c>
      <c r="P334" s="265"/>
      <c r="Q334" s="265"/>
      <c r="R334" s="265"/>
      <c r="S334" s="265"/>
      <c r="T334" s="265"/>
      <c r="U334" s="265"/>
      <c r="V334" s="265"/>
      <c r="W334" s="265"/>
      <c r="X334" s="265"/>
      <c r="Y334" s="261">
        <v>197462</v>
      </c>
      <c r="Z334" s="261"/>
      <c r="AA334" s="261"/>
      <c r="AB334" s="261"/>
      <c r="AC334" s="261"/>
      <c r="AD334" s="261"/>
      <c r="AE334" s="261"/>
      <c r="AF334" s="261"/>
      <c r="AG334" s="261"/>
      <c r="AH334" s="265">
        <v>0.85557312766741</v>
      </c>
      <c r="AI334" s="265"/>
      <c r="AJ334" s="265"/>
      <c r="AK334" s="265"/>
      <c r="AL334" s="265"/>
      <c r="AM334" s="265"/>
      <c r="AN334" s="265"/>
      <c r="AO334" s="265"/>
      <c r="AP334" s="265"/>
    </row>
    <row r="335" spans="2:44" s="230" customFormat="1" ht="10.199999999999999" x14ac:dyDescent="0.15">
      <c r="B335" s="256" t="s">
        <v>1770</v>
      </c>
      <c r="C335" s="256"/>
      <c r="D335" s="276">
        <v>1040280872.24999</v>
      </c>
      <c r="E335" s="276"/>
      <c r="F335" s="276"/>
      <c r="G335" s="276"/>
      <c r="H335" s="276"/>
      <c r="I335" s="276"/>
      <c r="J335" s="276"/>
      <c r="K335" s="276"/>
      <c r="L335" s="276"/>
      <c r="M335" s="276"/>
      <c r="N335" s="276"/>
      <c r="O335" s="265">
        <v>6.8086348424519896E-2</v>
      </c>
      <c r="P335" s="265"/>
      <c r="Q335" s="265"/>
      <c r="R335" s="265"/>
      <c r="S335" s="265"/>
      <c r="T335" s="265"/>
      <c r="U335" s="265"/>
      <c r="V335" s="265"/>
      <c r="W335" s="265"/>
      <c r="X335" s="265"/>
      <c r="Y335" s="261">
        <v>19428</v>
      </c>
      <c r="Z335" s="261"/>
      <c r="AA335" s="261"/>
      <c r="AB335" s="261"/>
      <c r="AC335" s="261"/>
      <c r="AD335" s="261"/>
      <c r="AE335" s="261"/>
      <c r="AF335" s="261"/>
      <c r="AG335" s="261"/>
      <c r="AH335" s="265">
        <v>8.4178600056327005E-2</v>
      </c>
      <c r="AI335" s="265"/>
      <c r="AJ335" s="265"/>
      <c r="AK335" s="265"/>
      <c r="AL335" s="265"/>
      <c r="AM335" s="265"/>
      <c r="AN335" s="265"/>
      <c r="AO335" s="265"/>
      <c r="AP335" s="265"/>
    </row>
    <row r="336" spans="2:44" s="230" customFormat="1" ht="10.199999999999999" x14ac:dyDescent="0.15">
      <c r="B336" s="256" t="s">
        <v>1642</v>
      </c>
      <c r="C336" s="256"/>
      <c r="D336" s="276">
        <v>315612565.44999999</v>
      </c>
      <c r="E336" s="276"/>
      <c r="F336" s="276"/>
      <c r="G336" s="276"/>
      <c r="H336" s="276"/>
      <c r="I336" s="276"/>
      <c r="J336" s="276"/>
      <c r="K336" s="276"/>
      <c r="L336" s="276"/>
      <c r="M336" s="276"/>
      <c r="N336" s="276"/>
      <c r="O336" s="265">
        <v>2.0656831891859701E-2</v>
      </c>
      <c r="P336" s="265"/>
      <c r="Q336" s="265"/>
      <c r="R336" s="265"/>
      <c r="S336" s="265"/>
      <c r="T336" s="265"/>
      <c r="U336" s="265"/>
      <c r="V336" s="265"/>
      <c r="W336" s="265"/>
      <c r="X336" s="265"/>
      <c r="Y336" s="261">
        <v>3951</v>
      </c>
      <c r="Z336" s="261"/>
      <c r="AA336" s="261"/>
      <c r="AB336" s="261"/>
      <c r="AC336" s="261"/>
      <c r="AD336" s="261"/>
      <c r="AE336" s="261"/>
      <c r="AF336" s="261"/>
      <c r="AG336" s="261"/>
      <c r="AH336" s="265">
        <v>1.7119088368465499E-2</v>
      </c>
      <c r="AI336" s="265"/>
      <c r="AJ336" s="265"/>
      <c r="AK336" s="265"/>
      <c r="AL336" s="265"/>
      <c r="AM336" s="265"/>
      <c r="AN336" s="265"/>
      <c r="AO336" s="265"/>
      <c r="AP336" s="265"/>
    </row>
    <row r="337" spans="2:44" s="230" customFormat="1" ht="10.199999999999999" x14ac:dyDescent="0.15">
      <c r="B337" s="256" t="s">
        <v>1643</v>
      </c>
      <c r="C337" s="256"/>
      <c r="D337" s="276">
        <v>424739790.27000201</v>
      </c>
      <c r="E337" s="276"/>
      <c r="F337" s="276"/>
      <c r="G337" s="276"/>
      <c r="H337" s="276"/>
      <c r="I337" s="276"/>
      <c r="J337" s="276"/>
      <c r="K337" s="276"/>
      <c r="L337" s="276"/>
      <c r="M337" s="276"/>
      <c r="N337" s="276"/>
      <c r="O337" s="265">
        <v>2.7799205119991101E-2</v>
      </c>
      <c r="P337" s="265"/>
      <c r="Q337" s="265"/>
      <c r="R337" s="265"/>
      <c r="S337" s="265"/>
      <c r="T337" s="265"/>
      <c r="U337" s="265"/>
      <c r="V337" s="265"/>
      <c r="W337" s="265"/>
      <c r="X337" s="265"/>
      <c r="Y337" s="261">
        <v>4785</v>
      </c>
      <c r="Z337" s="261"/>
      <c r="AA337" s="261"/>
      <c r="AB337" s="261"/>
      <c r="AC337" s="261"/>
      <c r="AD337" s="261"/>
      <c r="AE337" s="261"/>
      <c r="AF337" s="261"/>
      <c r="AG337" s="261"/>
      <c r="AH337" s="265">
        <v>2.07326848501917E-2</v>
      </c>
      <c r="AI337" s="265"/>
      <c r="AJ337" s="265"/>
      <c r="AK337" s="265"/>
      <c r="AL337" s="265"/>
      <c r="AM337" s="265"/>
      <c r="AN337" s="265"/>
      <c r="AO337" s="265"/>
      <c r="AP337" s="265"/>
    </row>
    <row r="338" spans="2:44" s="230" customFormat="1" ht="10.199999999999999" x14ac:dyDescent="0.15">
      <c r="B338" s="256" t="s">
        <v>1644</v>
      </c>
      <c r="C338" s="256"/>
      <c r="D338" s="276">
        <v>103500686.23</v>
      </c>
      <c r="E338" s="276"/>
      <c r="F338" s="276"/>
      <c r="G338" s="276"/>
      <c r="H338" s="276"/>
      <c r="I338" s="276"/>
      <c r="J338" s="276"/>
      <c r="K338" s="276"/>
      <c r="L338" s="276"/>
      <c r="M338" s="276"/>
      <c r="N338" s="276"/>
      <c r="O338" s="265">
        <v>6.7741164649033504E-3</v>
      </c>
      <c r="P338" s="265"/>
      <c r="Q338" s="265"/>
      <c r="R338" s="265"/>
      <c r="S338" s="265"/>
      <c r="T338" s="265"/>
      <c r="U338" s="265"/>
      <c r="V338" s="265"/>
      <c r="W338" s="265"/>
      <c r="X338" s="265"/>
      <c r="Y338" s="261">
        <v>715</v>
      </c>
      <c r="Z338" s="261"/>
      <c r="AA338" s="261"/>
      <c r="AB338" s="261"/>
      <c r="AC338" s="261"/>
      <c r="AD338" s="261"/>
      <c r="AE338" s="261"/>
      <c r="AF338" s="261"/>
      <c r="AG338" s="261"/>
      <c r="AH338" s="265">
        <v>3.0979873914079598E-3</v>
      </c>
      <c r="AI338" s="265"/>
      <c r="AJ338" s="265"/>
      <c r="AK338" s="265"/>
      <c r="AL338" s="265"/>
      <c r="AM338" s="265"/>
      <c r="AN338" s="265"/>
      <c r="AO338" s="265"/>
      <c r="AP338" s="265"/>
    </row>
    <row r="339" spans="2:44" s="230" customFormat="1" ht="10.199999999999999" x14ac:dyDescent="0.15">
      <c r="B339" s="256" t="s">
        <v>1645</v>
      </c>
      <c r="C339" s="256"/>
      <c r="D339" s="276">
        <v>75225221.719999999</v>
      </c>
      <c r="E339" s="276"/>
      <c r="F339" s="276"/>
      <c r="G339" s="276"/>
      <c r="H339" s="276"/>
      <c r="I339" s="276"/>
      <c r="J339" s="276"/>
      <c r="K339" s="276"/>
      <c r="L339" s="276"/>
      <c r="M339" s="276"/>
      <c r="N339" s="276"/>
      <c r="O339" s="265">
        <v>4.9234882549189498E-3</v>
      </c>
      <c r="P339" s="265"/>
      <c r="Q339" s="265"/>
      <c r="R339" s="265"/>
      <c r="S339" s="265"/>
      <c r="T339" s="265"/>
      <c r="U339" s="265"/>
      <c r="V339" s="265"/>
      <c r="W339" s="265"/>
      <c r="X339" s="265"/>
      <c r="Y339" s="261">
        <v>739</v>
      </c>
      <c r="Z339" s="261"/>
      <c r="AA339" s="261"/>
      <c r="AB339" s="261"/>
      <c r="AC339" s="261"/>
      <c r="AD339" s="261"/>
      <c r="AE339" s="261"/>
      <c r="AF339" s="261"/>
      <c r="AG339" s="261"/>
      <c r="AH339" s="265">
        <v>3.2019757793712998E-3</v>
      </c>
      <c r="AI339" s="265"/>
      <c r="AJ339" s="265"/>
      <c r="AK339" s="265"/>
      <c r="AL339" s="265"/>
      <c r="AM339" s="265"/>
      <c r="AN339" s="265"/>
      <c r="AO339" s="265"/>
      <c r="AP339" s="265"/>
    </row>
    <row r="340" spans="2:44" s="230" customFormat="1" ht="10.199999999999999" x14ac:dyDescent="0.15">
      <c r="B340" s="256" t="s">
        <v>1646</v>
      </c>
      <c r="C340" s="256"/>
      <c r="D340" s="276">
        <v>308294856.700001</v>
      </c>
      <c r="E340" s="276"/>
      <c r="F340" s="276"/>
      <c r="G340" s="276"/>
      <c r="H340" s="276"/>
      <c r="I340" s="276"/>
      <c r="J340" s="276"/>
      <c r="K340" s="276"/>
      <c r="L340" s="276"/>
      <c r="M340" s="276"/>
      <c r="N340" s="276"/>
      <c r="O340" s="265">
        <v>2.0177888098012998E-2</v>
      </c>
      <c r="P340" s="265"/>
      <c r="Q340" s="265"/>
      <c r="R340" s="265"/>
      <c r="S340" s="265"/>
      <c r="T340" s="265"/>
      <c r="U340" s="265"/>
      <c r="V340" s="265"/>
      <c r="W340" s="265"/>
      <c r="X340" s="265"/>
      <c r="Y340" s="261">
        <v>3540</v>
      </c>
      <c r="Z340" s="261"/>
      <c r="AA340" s="261"/>
      <c r="AB340" s="261"/>
      <c r="AC340" s="261"/>
      <c r="AD340" s="261"/>
      <c r="AE340" s="261"/>
      <c r="AF340" s="261"/>
      <c r="AG340" s="261"/>
      <c r="AH340" s="265">
        <v>1.53382872245933E-2</v>
      </c>
      <c r="AI340" s="265"/>
      <c r="AJ340" s="265"/>
      <c r="AK340" s="265"/>
      <c r="AL340" s="265"/>
      <c r="AM340" s="265"/>
      <c r="AN340" s="265"/>
      <c r="AO340" s="265"/>
      <c r="AP340" s="265"/>
    </row>
    <row r="341" spans="2:44" s="230" customFormat="1" ht="10.199999999999999" x14ac:dyDescent="0.15">
      <c r="B341" s="256" t="s">
        <v>1648</v>
      </c>
      <c r="C341" s="256"/>
      <c r="D341" s="276">
        <v>375670.87</v>
      </c>
      <c r="E341" s="276"/>
      <c r="F341" s="276"/>
      <c r="G341" s="276"/>
      <c r="H341" s="276"/>
      <c r="I341" s="276"/>
      <c r="J341" s="276"/>
      <c r="K341" s="276"/>
      <c r="L341" s="276"/>
      <c r="M341" s="276"/>
      <c r="N341" s="276"/>
      <c r="O341" s="265">
        <v>2.4587645923394199E-5</v>
      </c>
      <c r="P341" s="265"/>
      <c r="Q341" s="265"/>
      <c r="R341" s="265"/>
      <c r="S341" s="265"/>
      <c r="T341" s="265"/>
      <c r="U341" s="265"/>
      <c r="V341" s="265"/>
      <c r="W341" s="265"/>
      <c r="X341" s="265"/>
      <c r="Y341" s="261">
        <v>4</v>
      </c>
      <c r="Z341" s="261"/>
      <c r="AA341" s="261"/>
      <c r="AB341" s="261"/>
      <c r="AC341" s="261"/>
      <c r="AD341" s="261"/>
      <c r="AE341" s="261"/>
      <c r="AF341" s="261"/>
      <c r="AG341" s="261"/>
      <c r="AH341" s="265">
        <v>1.73313979938907E-5</v>
      </c>
      <c r="AI341" s="265"/>
      <c r="AJ341" s="265"/>
      <c r="AK341" s="265"/>
      <c r="AL341" s="265"/>
      <c r="AM341" s="265"/>
      <c r="AN341" s="265"/>
      <c r="AO341" s="265"/>
      <c r="AP341" s="265"/>
    </row>
    <row r="342" spans="2:44" s="230" customFormat="1" ht="10.199999999999999" x14ac:dyDescent="0.15">
      <c r="B342" s="256" t="s">
        <v>1647</v>
      </c>
      <c r="C342" s="256"/>
      <c r="D342" s="276">
        <v>25136180.710000001</v>
      </c>
      <c r="E342" s="276"/>
      <c r="F342" s="276"/>
      <c r="G342" s="276"/>
      <c r="H342" s="276"/>
      <c r="I342" s="276"/>
      <c r="J342" s="276"/>
      <c r="K342" s="276"/>
      <c r="L342" s="276"/>
      <c r="M342" s="276"/>
      <c r="N342" s="276"/>
      <c r="O342" s="265">
        <v>1.6451621898816199E-3</v>
      </c>
      <c r="P342" s="265"/>
      <c r="Q342" s="265"/>
      <c r="R342" s="265"/>
      <c r="S342" s="265"/>
      <c r="T342" s="265"/>
      <c r="U342" s="265"/>
      <c r="V342" s="265"/>
      <c r="W342" s="265"/>
      <c r="X342" s="265"/>
      <c r="Y342" s="261">
        <v>171</v>
      </c>
      <c r="Z342" s="261"/>
      <c r="AA342" s="261"/>
      <c r="AB342" s="261"/>
      <c r="AC342" s="261"/>
      <c r="AD342" s="261"/>
      <c r="AE342" s="261"/>
      <c r="AF342" s="261"/>
      <c r="AG342" s="261"/>
      <c r="AH342" s="265">
        <v>7.4091726423882701E-4</v>
      </c>
      <c r="AI342" s="265"/>
      <c r="AJ342" s="265"/>
      <c r="AK342" s="265"/>
      <c r="AL342" s="265"/>
      <c r="AM342" s="265"/>
      <c r="AN342" s="265"/>
      <c r="AO342" s="265"/>
      <c r="AP342" s="265"/>
    </row>
    <row r="343" spans="2:44" s="230" customFormat="1" ht="10.199999999999999" x14ac:dyDescent="0.15">
      <c r="B343" s="281"/>
      <c r="C343" s="281"/>
      <c r="D343" s="277">
        <v>15278846587.040001</v>
      </c>
      <c r="E343" s="277"/>
      <c r="F343" s="277"/>
      <c r="G343" s="277"/>
      <c r="H343" s="277"/>
      <c r="I343" s="277"/>
      <c r="J343" s="277"/>
      <c r="K343" s="277"/>
      <c r="L343" s="277"/>
      <c r="M343" s="277"/>
      <c r="N343" s="277"/>
      <c r="O343" s="278">
        <v>1</v>
      </c>
      <c r="P343" s="278"/>
      <c r="Q343" s="278"/>
      <c r="R343" s="278"/>
      <c r="S343" s="278"/>
      <c r="T343" s="278"/>
      <c r="U343" s="278"/>
      <c r="V343" s="278"/>
      <c r="W343" s="278"/>
      <c r="X343" s="278"/>
      <c r="Y343" s="279">
        <v>230795</v>
      </c>
      <c r="Z343" s="279"/>
      <c r="AA343" s="279"/>
      <c r="AB343" s="279"/>
      <c r="AC343" s="279"/>
      <c r="AD343" s="279"/>
      <c r="AE343" s="279"/>
      <c r="AF343" s="279"/>
      <c r="AG343" s="279"/>
      <c r="AH343" s="278">
        <v>1</v>
      </c>
      <c r="AI343" s="278"/>
      <c r="AJ343" s="278"/>
      <c r="AK343" s="278"/>
      <c r="AL343" s="278"/>
      <c r="AM343" s="278"/>
      <c r="AN343" s="278"/>
      <c r="AO343" s="278"/>
      <c r="AP343" s="278"/>
    </row>
    <row r="344" spans="2:44" s="230" customFormat="1" ht="7.8" x14ac:dyDescent="0.15"/>
    <row r="345" spans="2:44" s="230" customFormat="1" x14ac:dyDescent="0.15">
      <c r="B345" s="236" t="s">
        <v>1772</v>
      </c>
      <c r="C345" s="236"/>
      <c r="D345" s="236"/>
      <c r="E345" s="236"/>
      <c r="F345" s="236"/>
      <c r="G345" s="236"/>
      <c r="H345" s="236"/>
      <c r="I345" s="236"/>
      <c r="J345" s="236"/>
      <c r="K345" s="236"/>
      <c r="L345" s="236"/>
      <c r="M345" s="236"/>
      <c r="N345" s="236"/>
      <c r="O345" s="236"/>
      <c r="P345" s="236"/>
      <c r="Q345" s="236"/>
      <c r="R345" s="236"/>
      <c r="S345" s="236"/>
      <c r="T345" s="236"/>
      <c r="U345" s="236"/>
      <c r="V345" s="236"/>
      <c r="W345" s="236"/>
      <c r="X345" s="236"/>
      <c r="Y345" s="236"/>
      <c r="Z345" s="236"/>
      <c r="AA345" s="236"/>
      <c r="AB345" s="236"/>
      <c r="AC345" s="236"/>
      <c r="AD345" s="236"/>
      <c r="AE345" s="236"/>
      <c r="AF345" s="236"/>
      <c r="AG345" s="236"/>
      <c r="AH345" s="236"/>
      <c r="AI345" s="236"/>
      <c r="AJ345" s="236"/>
      <c r="AK345" s="236"/>
      <c r="AL345" s="236"/>
      <c r="AM345" s="236"/>
      <c r="AN345" s="236"/>
      <c r="AO345" s="236"/>
      <c r="AP345" s="236"/>
      <c r="AQ345" s="236"/>
      <c r="AR345" s="236"/>
    </row>
    <row r="346" spans="2:44" s="230" customFormat="1" ht="7.8" x14ac:dyDescent="0.15"/>
    <row r="347" spans="2:44" s="230" customFormat="1" ht="10.199999999999999" x14ac:dyDescent="0.15">
      <c r="B347" s="273"/>
      <c r="C347" s="273"/>
      <c r="D347" s="273"/>
      <c r="E347" s="273" t="s">
        <v>1626</v>
      </c>
      <c r="F347" s="273"/>
      <c r="G347" s="273"/>
      <c r="H347" s="273"/>
      <c r="I347" s="273"/>
      <c r="J347" s="273"/>
      <c r="K347" s="273"/>
      <c r="L347" s="273"/>
      <c r="M347" s="273"/>
      <c r="N347" s="273"/>
      <c r="O347" s="273"/>
      <c r="P347" s="273" t="s">
        <v>1627</v>
      </c>
      <c r="Q347" s="273"/>
      <c r="R347" s="273"/>
      <c r="S347" s="273"/>
      <c r="T347" s="273"/>
      <c r="U347" s="273"/>
      <c r="V347" s="273"/>
      <c r="W347" s="273"/>
      <c r="X347" s="273"/>
      <c r="Y347" s="273"/>
      <c r="Z347" s="273" t="s">
        <v>1773</v>
      </c>
      <c r="AA347" s="273"/>
      <c r="AB347" s="273"/>
      <c r="AC347" s="273"/>
      <c r="AD347" s="273"/>
      <c r="AE347" s="273"/>
      <c r="AF347" s="273"/>
      <c r="AG347" s="273"/>
      <c r="AH347" s="273"/>
      <c r="AI347" s="273" t="s">
        <v>1627</v>
      </c>
      <c r="AJ347" s="273"/>
      <c r="AK347" s="273"/>
      <c r="AL347" s="273"/>
      <c r="AM347" s="273"/>
      <c r="AN347" s="273"/>
      <c r="AO347" s="273"/>
      <c r="AP347" s="273"/>
      <c r="AQ347" s="273"/>
    </row>
    <row r="348" spans="2:44" s="230" customFormat="1" ht="10.199999999999999" x14ac:dyDescent="0.15">
      <c r="B348" s="256" t="s">
        <v>1774</v>
      </c>
      <c r="C348" s="256"/>
      <c r="D348" s="256"/>
      <c r="E348" s="276">
        <v>39764444812.500198</v>
      </c>
      <c r="F348" s="276"/>
      <c r="G348" s="276"/>
      <c r="H348" s="276"/>
      <c r="I348" s="276"/>
      <c r="J348" s="276"/>
      <c r="K348" s="276"/>
      <c r="L348" s="276"/>
      <c r="M348" s="276"/>
      <c r="N348" s="276"/>
      <c r="O348" s="276"/>
      <c r="P348" s="265">
        <v>0.81163521199159205</v>
      </c>
      <c r="Q348" s="265"/>
      <c r="R348" s="265"/>
      <c r="S348" s="265"/>
      <c r="T348" s="265"/>
      <c r="U348" s="265"/>
      <c r="V348" s="265"/>
      <c r="W348" s="265"/>
      <c r="X348" s="265"/>
      <c r="Y348" s="265"/>
      <c r="Z348" s="261">
        <v>104812</v>
      </c>
      <c r="AA348" s="261"/>
      <c r="AB348" s="261"/>
      <c r="AC348" s="261"/>
      <c r="AD348" s="261"/>
      <c r="AE348" s="261"/>
      <c r="AF348" s="261"/>
      <c r="AG348" s="261"/>
      <c r="AH348" s="261"/>
      <c r="AI348" s="265">
        <v>0.79795964979063605</v>
      </c>
      <c r="AJ348" s="265"/>
      <c r="AK348" s="265"/>
      <c r="AL348" s="265"/>
      <c r="AM348" s="265"/>
      <c r="AN348" s="265"/>
      <c r="AO348" s="265"/>
      <c r="AP348" s="265"/>
      <c r="AQ348" s="265"/>
    </row>
    <row r="349" spans="2:44" s="230" customFormat="1" ht="10.199999999999999" x14ac:dyDescent="0.15">
      <c r="B349" s="256" t="s">
        <v>1775</v>
      </c>
      <c r="C349" s="256"/>
      <c r="D349" s="256"/>
      <c r="E349" s="276">
        <v>9228556261.1300602</v>
      </c>
      <c r="F349" s="276"/>
      <c r="G349" s="276"/>
      <c r="H349" s="276"/>
      <c r="I349" s="276"/>
      <c r="J349" s="276"/>
      <c r="K349" s="276"/>
      <c r="L349" s="276"/>
      <c r="M349" s="276"/>
      <c r="N349" s="276"/>
      <c r="O349" s="276"/>
      <c r="P349" s="265">
        <v>0.188364788008408</v>
      </c>
      <c r="Q349" s="265"/>
      <c r="R349" s="265"/>
      <c r="S349" s="265"/>
      <c r="T349" s="265"/>
      <c r="U349" s="265"/>
      <c r="V349" s="265"/>
      <c r="W349" s="265"/>
      <c r="X349" s="265"/>
      <c r="Y349" s="265"/>
      <c r="Z349" s="261">
        <v>26538</v>
      </c>
      <c r="AA349" s="261"/>
      <c r="AB349" s="261"/>
      <c r="AC349" s="261"/>
      <c r="AD349" s="261"/>
      <c r="AE349" s="261"/>
      <c r="AF349" s="261"/>
      <c r="AG349" s="261"/>
      <c r="AH349" s="261"/>
      <c r="AI349" s="265">
        <v>0.20204035020936401</v>
      </c>
      <c r="AJ349" s="265"/>
      <c r="AK349" s="265"/>
      <c r="AL349" s="265"/>
      <c r="AM349" s="265"/>
      <c r="AN349" s="265"/>
      <c r="AO349" s="265"/>
      <c r="AP349" s="265"/>
      <c r="AQ349" s="265"/>
    </row>
    <row r="350" spans="2:44" s="230" customFormat="1" ht="10.199999999999999" x14ac:dyDescent="0.15">
      <c r="B350" s="281"/>
      <c r="C350" s="281"/>
      <c r="D350" s="281"/>
      <c r="E350" s="277">
        <v>48993001073.630302</v>
      </c>
      <c r="F350" s="277"/>
      <c r="G350" s="277"/>
      <c r="H350" s="277"/>
      <c r="I350" s="277"/>
      <c r="J350" s="277"/>
      <c r="K350" s="277"/>
      <c r="L350" s="277"/>
      <c r="M350" s="277"/>
      <c r="N350" s="277"/>
      <c r="O350" s="277"/>
      <c r="P350" s="278">
        <v>1</v>
      </c>
      <c r="Q350" s="278"/>
      <c r="R350" s="278"/>
      <c r="S350" s="278"/>
      <c r="T350" s="278"/>
      <c r="U350" s="278"/>
      <c r="V350" s="278"/>
      <c r="W350" s="278"/>
      <c r="X350" s="278"/>
      <c r="Y350" s="278"/>
      <c r="Z350" s="279">
        <v>131350</v>
      </c>
      <c r="AA350" s="279"/>
      <c r="AB350" s="279"/>
      <c r="AC350" s="279"/>
      <c r="AD350" s="279"/>
      <c r="AE350" s="279"/>
      <c r="AF350" s="279"/>
      <c r="AG350" s="279"/>
      <c r="AH350" s="279"/>
      <c r="AI350" s="278">
        <v>1</v>
      </c>
      <c r="AJ350" s="278"/>
      <c r="AK350" s="278"/>
      <c r="AL350" s="278"/>
      <c r="AM350" s="278"/>
      <c r="AN350" s="278"/>
      <c r="AO350" s="278"/>
      <c r="AP350" s="278"/>
      <c r="AQ350" s="278"/>
    </row>
    <row r="351" spans="2:44" s="230" customFormat="1" ht="7.8" x14ac:dyDescent="0.15"/>
    <row r="352" spans="2:44" s="230" customFormat="1" x14ac:dyDescent="0.15">
      <c r="B352" s="236" t="s">
        <v>1776</v>
      </c>
      <c r="C352" s="236"/>
      <c r="D352" s="236"/>
      <c r="E352" s="236"/>
      <c r="F352" s="236"/>
      <c r="G352" s="236"/>
      <c r="H352" s="236"/>
      <c r="I352" s="236"/>
      <c r="J352" s="236"/>
      <c r="K352" s="236"/>
      <c r="L352" s="236"/>
      <c r="M352" s="236"/>
      <c r="N352" s="236"/>
      <c r="O352" s="236"/>
      <c r="P352" s="236"/>
      <c r="Q352" s="236"/>
      <c r="R352" s="236"/>
      <c r="S352" s="236"/>
      <c r="T352" s="236"/>
      <c r="U352" s="236"/>
      <c r="V352" s="236"/>
      <c r="W352" s="236"/>
      <c r="X352" s="236"/>
      <c r="Y352" s="236"/>
      <c r="Z352" s="236"/>
      <c r="AA352" s="236"/>
      <c r="AB352" s="236"/>
      <c r="AC352" s="236"/>
      <c r="AD352" s="236"/>
      <c r="AE352" s="236"/>
      <c r="AF352" s="236"/>
      <c r="AG352" s="236"/>
      <c r="AH352" s="236"/>
      <c r="AI352" s="236"/>
      <c r="AJ352" s="236"/>
      <c r="AK352" s="236"/>
      <c r="AL352" s="236"/>
      <c r="AM352" s="236"/>
      <c r="AN352" s="236"/>
      <c r="AO352" s="236"/>
      <c r="AP352" s="236"/>
      <c r="AQ352" s="236"/>
      <c r="AR352" s="236"/>
    </row>
    <row r="353" spans="2:43" s="230" customFormat="1" ht="7.8" x14ac:dyDescent="0.15"/>
    <row r="354" spans="2:43" s="230" customFormat="1" ht="10.199999999999999" x14ac:dyDescent="0.15">
      <c r="B354" s="272"/>
      <c r="C354" s="272"/>
      <c r="D354" s="272"/>
      <c r="E354" s="273" t="s">
        <v>1626</v>
      </c>
      <c r="F354" s="273"/>
      <c r="G354" s="273"/>
      <c r="H354" s="273"/>
      <c r="I354" s="273"/>
      <c r="J354" s="273"/>
      <c r="K354" s="273"/>
      <c r="L354" s="273"/>
      <c r="M354" s="273"/>
      <c r="N354" s="273"/>
      <c r="O354" s="273"/>
      <c r="P354" s="273" t="s">
        <v>1627</v>
      </c>
      <c r="Q354" s="273"/>
      <c r="R354" s="273"/>
      <c r="S354" s="273"/>
      <c r="T354" s="273"/>
      <c r="U354" s="273"/>
      <c r="V354" s="273"/>
      <c r="W354" s="273"/>
      <c r="X354" s="273"/>
      <c r="Y354" s="273"/>
      <c r="Z354" s="273" t="s">
        <v>1628</v>
      </c>
      <c r="AA354" s="273"/>
      <c r="AB354" s="273"/>
      <c r="AC354" s="273"/>
      <c r="AD354" s="273"/>
      <c r="AE354" s="273"/>
      <c r="AF354" s="273"/>
      <c r="AG354" s="273"/>
      <c r="AH354" s="273"/>
      <c r="AI354" s="273" t="s">
        <v>1627</v>
      </c>
      <c r="AJ354" s="273"/>
      <c r="AK354" s="273"/>
      <c r="AL354" s="273"/>
      <c r="AM354" s="273"/>
      <c r="AN354" s="273"/>
      <c r="AO354" s="273"/>
      <c r="AP354" s="273"/>
      <c r="AQ354" s="273"/>
    </row>
    <row r="355" spans="2:43" s="230" customFormat="1" ht="10.199999999999999" x14ac:dyDescent="0.15">
      <c r="B355" s="275" t="s">
        <v>1777</v>
      </c>
      <c r="C355" s="275"/>
      <c r="D355" s="275"/>
      <c r="E355" s="276">
        <v>13953637843.889799</v>
      </c>
      <c r="F355" s="276"/>
      <c r="G355" s="276"/>
      <c r="H355" s="276"/>
      <c r="I355" s="276"/>
      <c r="J355" s="276"/>
      <c r="K355" s="276"/>
      <c r="L355" s="276"/>
      <c r="M355" s="276"/>
      <c r="N355" s="276"/>
      <c r="O355" s="276"/>
      <c r="P355" s="265">
        <v>0.91326513191944103</v>
      </c>
      <c r="Q355" s="265"/>
      <c r="R355" s="265"/>
      <c r="S355" s="265"/>
      <c r="T355" s="265"/>
      <c r="U355" s="265"/>
      <c r="V355" s="265"/>
      <c r="W355" s="265"/>
      <c r="X355" s="265"/>
      <c r="Y355" s="265"/>
      <c r="Z355" s="261">
        <v>213613</v>
      </c>
      <c r="AA355" s="261"/>
      <c r="AB355" s="261"/>
      <c r="AC355" s="261"/>
      <c r="AD355" s="261"/>
      <c r="AE355" s="261"/>
      <c r="AF355" s="261"/>
      <c r="AG355" s="261"/>
      <c r="AH355" s="261"/>
      <c r="AI355" s="265">
        <v>0.92555297991724295</v>
      </c>
      <c r="AJ355" s="265"/>
      <c r="AK355" s="265"/>
      <c r="AL355" s="265"/>
      <c r="AM355" s="265"/>
      <c r="AN355" s="265"/>
      <c r="AO355" s="265"/>
      <c r="AP355" s="265"/>
      <c r="AQ355" s="265"/>
    </row>
    <row r="356" spans="2:43" s="230" customFormat="1" ht="10.199999999999999" x14ac:dyDescent="0.15">
      <c r="B356" s="275" t="s">
        <v>1778</v>
      </c>
      <c r="C356" s="275"/>
      <c r="D356" s="275"/>
      <c r="E356" s="276">
        <v>1324019642.8699999</v>
      </c>
      <c r="F356" s="276"/>
      <c r="G356" s="276"/>
      <c r="H356" s="276"/>
      <c r="I356" s="276"/>
      <c r="J356" s="276"/>
      <c r="K356" s="276"/>
      <c r="L356" s="276"/>
      <c r="M356" s="276"/>
      <c r="N356" s="276"/>
      <c r="O356" s="276"/>
      <c r="P356" s="265">
        <v>8.66570415068567E-2</v>
      </c>
      <c r="Q356" s="265"/>
      <c r="R356" s="265"/>
      <c r="S356" s="265"/>
      <c r="T356" s="265"/>
      <c r="U356" s="265"/>
      <c r="V356" s="265"/>
      <c r="W356" s="265"/>
      <c r="X356" s="265"/>
      <c r="Y356" s="265"/>
      <c r="Z356" s="261">
        <v>16474</v>
      </c>
      <c r="AA356" s="261"/>
      <c r="AB356" s="261"/>
      <c r="AC356" s="261"/>
      <c r="AD356" s="261"/>
      <c r="AE356" s="261"/>
      <c r="AF356" s="261"/>
      <c r="AG356" s="261"/>
      <c r="AH356" s="261"/>
      <c r="AI356" s="265">
        <v>7.1379362637838797E-2</v>
      </c>
      <c r="AJ356" s="265"/>
      <c r="AK356" s="265"/>
      <c r="AL356" s="265"/>
      <c r="AM356" s="265"/>
      <c r="AN356" s="265"/>
      <c r="AO356" s="265"/>
      <c r="AP356" s="265"/>
      <c r="AQ356" s="265"/>
    </row>
    <row r="357" spans="2:43" s="230" customFormat="1" ht="10.199999999999999" x14ac:dyDescent="0.15">
      <c r="B357" s="275" t="s">
        <v>1779</v>
      </c>
      <c r="C357" s="275"/>
      <c r="D357" s="275"/>
      <c r="E357" s="276">
        <v>1189100.28</v>
      </c>
      <c r="F357" s="276"/>
      <c r="G357" s="276"/>
      <c r="H357" s="276"/>
      <c r="I357" s="276"/>
      <c r="J357" s="276"/>
      <c r="K357" s="276"/>
      <c r="L357" s="276"/>
      <c r="M357" s="276"/>
      <c r="N357" s="276"/>
      <c r="O357" s="276"/>
      <c r="P357" s="265">
        <v>7.7826573702798304E-5</v>
      </c>
      <c r="Q357" s="265"/>
      <c r="R357" s="265"/>
      <c r="S357" s="265"/>
      <c r="T357" s="265"/>
      <c r="U357" s="265"/>
      <c r="V357" s="265"/>
      <c r="W357" s="265"/>
      <c r="X357" s="265"/>
      <c r="Y357" s="265"/>
      <c r="Z357" s="261">
        <v>26</v>
      </c>
      <c r="AA357" s="261"/>
      <c r="AB357" s="261"/>
      <c r="AC357" s="261"/>
      <c r="AD357" s="261"/>
      <c r="AE357" s="261"/>
      <c r="AF357" s="261"/>
      <c r="AG357" s="261"/>
      <c r="AH357" s="261"/>
      <c r="AI357" s="265">
        <v>1.12654086960289E-4</v>
      </c>
      <c r="AJ357" s="265"/>
      <c r="AK357" s="265"/>
      <c r="AL357" s="265"/>
      <c r="AM357" s="265"/>
      <c r="AN357" s="265"/>
      <c r="AO357" s="265"/>
      <c r="AP357" s="265"/>
      <c r="AQ357" s="265"/>
    </row>
    <row r="358" spans="2:43" s="230" customFormat="1" ht="10.199999999999999" x14ac:dyDescent="0.15">
      <c r="B358" s="275" t="s">
        <v>1775</v>
      </c>
      <c r="C358" s="275"/>
      <c r="D358" s="275"/>
      <c r="E358" s="276">
        <v>0</v>
      </c>
      <c r="F358" s="276"/>
      <c r="G358" s="276"/>
      <c r="H358" s="276"/>
      <c r="I358" s="276"/>
      <c r="J358" s="276"/>
      <c r="K358" s="276"/>
      <c r="L358" s="276"/>
      <c r="M358" s="276"/>
      <c r="N358" s="276"/>
      <c r="O358" s="276"/>
      <c r="P358" s="265">
        <v>0</v>
      </c>
      <c r="Q358" s="265"/>
      <c r="R358" s="265"/>
      <c r="S358" s="265"/>
      <c r="T358" s="265"/>
      <c r="U358" s="265"/>
      <c r="V358" s="265"/>
      <c r="W358" s="265"/>
      <c r="X358" s="265"/>
      <c r="Y358" s="265"/>
      <c r="Z358" s="261">
        <v>682</v>
      </c>
      <c r="AA358" s="261"/>
      <c r="AB358" s="261"/>
      <c r="AC358" s="261"/>
      <c r="AD358" s="261"/>
      <c r="AE358" s="261"/>
      <c r="AF358" s="261"/>
      <c r="AG358" s="261"/>
      <c r="AH358" s="261"/>
      <c r="AI358" s="265">
        <v>2.9550033579583599E-3</v>
      </c>
      <c r="AJ358" s="265"/>
      <c r="AK358" s="265"/>
      <c r="AL358" s="265"/>
      <c r="AM358" s="265"/>
      <c r="AN358" s="265"/>
      <c r="AO358" s="265"/>
      <c r="AP358" s="265"/>
      <c r="AQ358" s="265"/>
    </row>
    <row r="359" spans="2:43" s="230" customFormat="1" ht="10.199999999999999" x14ac:dyDescent="0.15">
      <c r="B359" s="272"/>
      <c r="C359" s="272"/>
      <c r="D359" s="272"/>
      <c r="E359" s="277">
        <v>15278846587.039801</v>
      </c>
      <c r="F359" s="277"/>
      <c r="G359" s="277"/>
      <c r="H359" s="277"/>
      <c r="I359" s="277"/>
      <c r="J359" s="277"/>
      <c r="K359" s="277"/>
      <c r="L359" s="277"/>
      <c r="M359" s="277"/>
      <c r="N359" s="277"/>
      <c r="O359" s="277"/>
      <c r="P359" s="278">
        <v>1</v>
      </c>
      <c r="Q359" s="278"/>
      <c r="R359" s="278"/>
      <c r="S359" s="278"/>
      <c r="T359" s="278"/>
      <c r="U359" s="278"/>
      <c r="V359" s="278"/>
      <c r="W359" s="278"/>
      <c r="X359" s="278"/>
      <c r="Y359" s="278"/>
      <c r="Z359" s="279">
        <v>230795</v>
      </c>
      <c r="AA359" s="279"/>
      <c r="AB359" s="279"/>
      <c r="AC359" s="279"/>
      <c r="AD359" s="279"/>
      <c r="AE359" s="279"/>
      <c r="AF359" s="279"/>
      <c r="AG359" s="279"/>
      <c r="AH359" s="279"/>
      <c r="AI359" s="278">
        <v>1</v>
      </c>
      <c r="AJ359" s="278"/>
      <c r="AK359" s="278"/>
      <c r="AL359" s="278"/>
      <c r="AM359" s="278"/>
      <c r="AN359" s="278"/>
      <c r="AO359" s="278"/>
      <c r="AP359" s="278"/>
      <c r="AQ359" s="278"/>
    </row>
    <row r="360" spans="2:43" s="230" customFormat="1" ht="7.8" x14ac:dyDescent="0.15"/>
  </sheetData>
  <mergeCells count="1459">
    <mergeCell ref="B358:D358"/>
    <mergeCell ref="E358:O358"/>
    <mergeCell ref="P358:Y358"/>
    <mergeCell ref="Z358:AH358"/>
    <mergeCell ref="AI358:AQ358"/>
    <mergeCell ref="B359:D359"/>
    <mergeCell ref="E359:O359"/>
    <mergeCell ref="P359:Y359"/>
    <mergeCell ref="Z359:AH359"/>
    <mergeCell ref="AI359:AQ359"/>
    <mergeCell ref="B356:D356"/>
    <mergeCell ref="E356:O356"/>
    <mergeCell ref="P356:Y356"/>
    <mergeCell ref="Z356:AH356"/>
    <mergeCell ref="AI356:AQ356"/>
    <mergeCell ref="B357:D357"/>
    <mergeCell ref="E357:O357"/>
    <mergeCell ref="P357:Y357"/>
    <mergeCell ref="Z357:AH357"/>
    <mergeCell ref="AI357:AQ357"/>
    <mergeCell ref="B354:D354"/>
    <mergeCell ref="E354:O354"/>
    <mergeCell ref="P354:Y354"/>
    <mergeCell ref="Z354:AH354"/>
    <mergeCell ref="AI354:AQ354"/>
    <mergeCell ref="B355:D355"/>
    <mergeCell ref="E355:O355"/>
    <mergeCell ref="P355:Y355"/>
    <mergeCell ref="Z355:AH355"/>
    <mergeCell ref="AI355:AQ355"/>
    <mergeCell ref="B350:D350"/>
    <mergeCell ref="E350:O350"/>
    <mergeCell ref="P350:Y350"/>
    <mergeCell ref="Z350:AH350"/>
    <mergeCell ref="AI350:AQ350"/>
    <mergeCell ref="B352:AR352"/>
    <mergeCell ref="B348:D348"/>
    <mergeCell ref="E348:O348"/>
    <mergeCell ref="P348:Y348"/>
    <mergeCell ref="Z348:AH348"/>
    <mergeCell ref="AI348:AQ348"/>
    <mergeCell ref="B349:D349"/>
    <mergeCell ref="E349:O349"/>
    <mergeCell ref="P349:Y349"/>
    <mergeCell ref="Z349:AH349"/>
    <mergeCell ref="AI349:AQ349"/>
    <mergeCell ref="B345:AR345"/>
    <mergeCell ref="B347:D347"/>
    <mergeCell ref="E347:O347"/>
    <mergeCell ref="P347:Y347"/>
    <mergeCell ref="Z347:AH347"/>
    <mergeCell ref="AI347:AQ347"/>
    <mergeCell ref="B342:C342"/>
    <mergeCell ref="D342:N342"/>
    <mergeCell ref="O342:X342"/>
    <mergeCell ref="Y342:AG342"/>
    <mergeCell ref="AH342:AP342"/>
    <mergeCell ref="B343:C343"/>
    <mergeCell ref="D343:N343"/>
    <mergeCell ref="O343:X343"/>
    <mergeCell ref="Y343:AG343"/>
    <mergeCell ref="AH343:AP343"/>
    <mergeCell ref="B340:C340"/>
    <mergeCell ref="D340:N340"/>
    <mergeCell ref="O340:X340"/>
    <mergeCell ref="Y340:AG340"/>
    <mergeCell ref="AH340:AP340"/>
    <mergeCell ref="B341:C341"/>
    <mergeCell ref="D341:N341"/>
    <mergeCell ref="O341:X341"/>
    <mergeCell ref="Y341:AG341"/>
    <mergeCell ref="AH341:AP341"/>
    <mergeCell ref="B338:C338"/>
    <mergeCell ref="D338:N338"/>
    <mergeCell ref="O338:X338"/>
    <mergeCell ref="Y338:AG338"/>
    <mergeCell ref="AH338:AP338"/>
    <mergeCell ref="B339:C339"/>
    <mergeCell ref="D339:N339"/>
    <mergeCell ref="O339:X339"/>
    <mergeCell ref="Y339:AG339"/>
    <mergeCell ref="AH339:AP339"/>
    <mergeCell ref="B336:C336"/>
    <mergeCell ref="D336:N336"/>
    <mergeCell ref="O336:X336"/>
    <mergeCell ref="Y336:AG336"/>
    <mergeCell ref="AH336:AP336"/>
    <mergeCell ref="B337:C337"/>
    <mergeCell ref="D337:N337"/>
    <mergeCell ref="O337:X337"/>
    <mergeCell ref="Y337:AG337"/>
    <mergeCell ref="AH337:AP337"/>
    <mergeCell ref="B334:C334"/>
    <mergeCell ref="D334:N334"/>
    <mergeCell ref="O334:X334"/>
    <mergeCell ref="Y334:AG334"/>
    <mergeCell ref="AH334:AP334"/>
    <mergeCell ref="B335:C335"/>
    <mergeCell ref="D335:N335"/>
    <mergeCell ref="O335:X335"/>
    <mergeCell ref="Y335:AG335"/>
    <mergeCell ref="AH335:AP335"/>
    <mergeCell ref="B331:AR331"/>
    <mergeCell ref="B333:C333"/>
    <mergeCell ref="D333:N333"/>
    <mergeCell ref="O333:X333"/>
    <mergeCell ref="Y333:AG333"/>
    <mergeCell ref="AH333:AP333"/>
    <mergeCell ref="B328:C328"/>
    <mergeCell ref="D328:N328"/>
    <mergeCell ref="O328:X328"/>
    <mergeCell ref="Y328:AG328"/>
    <mergeCell ref="AH328:AO328"/>
    <mergeCell ref="B329:C329"/>
    <mergeCell ref="D329:N329"/>
    <mergeCell ref="O329:X329"/>
    <mergeCell ref="Y329:AG329"/>
    <mergeCell ref="AH329:AO329"/>
    <mergeCell ref="B326:C326"/>
    <mergeCell ref="D326:N326"/>
    <mergeCell ref="O326:X326"/>
    <mergeCell ref="Y326:AG326"/>
    <mergeCell ref="AH326:AO326"/>
    <mergeCell ref="B327:C327"/>
    <mergeCell ref="D327:N327"/>
    <mergeCell ref="O327:X327"/>
    <mergeCell ref="Y327:AG327"/>
    <mergeCell ref="AH327:AO327"/>
    <mergeCell ref="B324:C324"/>
    <mergeCell ref="D324:N324"/>
    <mergeCell ref="O324:X324"/>
    <mergeCell ref="Y324:AG324"/>
    <mergeCell ref="AH324:AO324"/>
    <mergeCell ref="B325:C325"/>
    <mergeCell ref="D325:N325"/>
    <mergeCell ref="O325:X325"/>
    <mergeCell ref="Y325:AG325"/>
    <mergeCell ref="AH325:AO325"/>
    <mergeCell ref="B322:C322"/>
    <mergeCell ref="D322:N322"/>
    <mergeCell ref="O322:X322"/>
    <mergeCell ref="Y322:AG322"/>
    <mergeCell ref="AH322:AO322"/>
    <mergeCell ref="B323:C323"/>
    <mergeCell ref="D323:N323"/>
    <mergeCell ref="O323:X323"/>
    <mergeCell ref="Y323:AG323"/>
    <mergeCell ref="AH323:AO323"/>
    <mergeCell ref="B320:C320"/>
    <mergeCell ref="D320:N320"/>
    <mergeCell ref="O320:X320"/>
    <mergeCell ref="Y320:AG320"/>
    <mergeCell ref="AH320:AO320"/>
    <mergeCell ref="B321:C321"/>
    <mergeCell ref="D321:N321"/>
    <mergeCell ref="O321:X321"/>
    <mergeCell ref="Y321:AG321"/>
    <mergeCell ref="AH321:AO321"/>
    <mergeCell ref="B318:C318"/>
    <mergeCell ref="D318:N318"/>
    <mergeCell ref="O318:X318"/>
    <mergeCell ref="Y318:AG318"/>
    <mergeCell ref="AH318:AO318"/>
    <mergeCell ref="B319:C319"/>
    <mergeCell ref="D319:N319"/>
    <mergeCell ref="O319:X319"/>
    <mergeCell ref="Y319:AG319"/>
    <mergeCell ref="AH319:AO319"/>
    <mergeCell ref="B316:C316"/>
    <mergeCell ref="D316:N316"/>
    <mergeCell ref="O316:X316"/>
    <mergeCell ref="Y316:AG316"/>
    <mergeCell ref="AH316:AO316"/>
    <mergeCell ref="B317:C317"/>
    <mergeCell ref="D317:N317"/>
    <mergeCell ref="O317:X317"/>
    <mergeCell ref="Y317:AG317"/>
    <mergeCell ref="AH317:AO317"/>
    <mergeCell ref="B314:C314"/>
    <mergeCell ref="D314:N314"/>
    <mergeCell ref="O314:X314"/>
    <mergeCell ref="Y314:AG314"/>
    <mergeCell ref="AH314:AO314"/>
    <mergeCell ref="B315:C315"/>
    <mergeCell ref="D315:N315"/>
    <mergeCell ref="O315:X315"/>
    <mergeCell ref="Y315:AG315"/>
    <mergeCell ref="AH315:AO315"/>
    <mergeCell ref="B312:C312"/>
    <mergeCell ref="D312:N312"/>
    <mergeCell ref="O312:X312"/>
    <mergeCell ref="Y312:AG312"/>
    <mergeCell ref="AH312:AO312"/>
    <mergeCell ref="B313:C313"/>
    <mergeCell ref="D313:N313"/>
    <mergeCell ref="O313:X313"/>
    <mergeCell ref="Y313:AG313"/>
    <mergeCell ref="AH313:AO313"/>
    <mergeCell ref="B310:C310"/>
    <mergeCell ref="D310:N310"/>
    <mergeCell ref="O310:X310"/>
    <mergeCell ref="Y310:AG310"/>
    <mergeCell ref="AH310:AO310"/>
    <mergeCell ref="B311:C311"/>
    <mergeCell ref="D311:N311"/>
    <mergeCell ref="O311:X311"/>
    <mergeCell ref="Y311:AG311"/>
    <mergeCell ref="AH311:AO311"/>
    <mergeCell ref="B306:C306"/>
    <mergeCell ref="D306:N306"/>
    <mergeCell ref="O306:X306"/>
    <mergeCell ref="Y306:AG306"/>
    <mergeCell ref="AH306:AO306"/>
    <mergeCell ref="B308:AR308"/>
    <mergeCell ref="B304:C304"/>
    <mergeCell ref="D304:N304"/>
    <mergeCell ref="O304:X304"/>
    <mergeCell ref="Y304:AG304"/>
    <mergeCell ref="AH304:AO304"/>
    <mergeCell ref="B305:C305"/>
    <mergeCell ref="D305:N305"/>
    <mergeCell ref="O305:X305"/>
    <mergeCell ref="Y305:AG305"/>
    <mergeCell ref="AH305:AO305"/>
    <mergeCell ref="B302:C302"/>
    <mergeCell ref="D302:N302"/>
    <mergeCell ref="O302:X302"/>
    <mergeCell ref="Y302:AG302"/>
    <mergeCell ref="AH302:AO302"/>
    <mergeCell ref="B303:C303"/>
    <mergeCell ref="D303:N303"/>
    <mergeCell ref="O303:X303"/>
    <mergeCell ref="Y303:AG303"/>
    <mergeCell ref="AH303:AO303"/>
    <mergeCell ref="B300:C300"/>
    <mergeCell ref="D300:N300"/>
    <mergeCell ref="O300:X300"/>
    <mergeCell ref="Y300:AG300"/>
    <mergeCell ref="AH300:AO300"/>
    <mergeCell ref="B301:C301"/>
    <mergeCell ref="D301:N301"/>
    <mergeCell ref="O301:X301"/>
    <mergeCell ref="Y301:AG301"/>
    <mergeCell ref="AH301:AO301"/>
    <mergeCell ref="B298:C298"/>
    <mergeCell ref="D298:N298"/>
    <mergeCell ref="O298:X298"/>
    <mergeCell ref="Y298:AG298"/>
    <mergeCell ref="AH298:AO298"/>
    <mergeCell ref="B299:C299"/>
    <mergeCell ref="D299:N299"/>
    <mergeCell ref="O299:X299"/>
    <mergeCell ref="Y299:AG299"/>
    <mergeCell ref="AH299:AO299"/>
    <mergeCell ref="B296:C296"/>
    <mergeCell ref="D296:N296"/>
    <mergeCell ref="O296:X296"/>
    <mergeCell ref="Y296:AG296"/>
    <mergeCell ref="AH296:AO296"/>
    <mergeCell ref="B297:C297"/>
    <mergeCell ref="D297:N297"/>
    <mergeCell ref="O297:X297"/>
    <mergeCell ref="Y297:AG297"/>
    <mergeCell ref="AH297:AO297"/>
    <mergeCell ref="B294:C294"/>
    <mergeCell ref="D294:N294"/>
    <mergeCell ref="O294:X294"/>
    <mergeCell ref="Y294:AG294"/>
    <mergeCell ref="AH294:AO294"/>
    <mergeCell ref="B295:C295"/>
    <mergeCell ref="D295:N295"/>
    <mergeCell ref="O295:X295"/>
    <mergeCell ref="Y295:AG295"/>
    <mergeCell ref="AH295:AO295"/>
    <mergeCell ref="B292:C292"/>
    <mergeCell ref="D292:N292"/>
    <mergeCell ref="O292:X292"/>
    <mergeCell ref="Y292:AG292"/>
    <mergeCell ref="AH292:AO292"/>
    <mergeCell ref="B293:C293"/>
    <mergeCell ref="D293:N293"/>
    <mergeCell ref="O293:X293"/>
    <mergeCell ref="Y293:AG293"/>
    <mergeCell ref="AH293:AO293"/>
    <mergeCell ref="B289:AR289"/>
    <mergeCell ref="B291:C291"/>
    <mergeCell ref="D291:N291"/>
    <mergeCell ref="O291:X291"/>
    <mergeCell ref="Y291:AG291"/>
    <mergeCell ref="AH291:AO291"/>
    <mergeCell ref="C286:M286"/>
    <mergeCell ref="N286:W286"/>
    <mergeCell ref="X286:AF286"/>
    <mergeCell ref="AG286:AO286"/>
    <mergeCell ref="C287:M287"/>
    <mergeCell ref="N287:W287"/>
    <mergeCell ref="X287:AF287"/>
    <mergeCell ref="AG287:AO287"/>
    <mergeCell ref="C284:M284"/>
    <mergeCell ref="N284:W284"/>
    <mergeCell ref="X284:AF284"/>
    <mergeCell ref="AG284:AO284"/>
    <mergeCell ref="C285:M285"/>
    <mergeCell ref="N285:W285"/>
    <mergeCell ref="X285:AF285"/>
    <mergeCell ref="AG285:AO285"/>
    <mergeCell ref="C282:M282"/>
    <mergeCell ref="N282:W282"/>
    <mergeCell ref="X282:AF282"/>
    <mergeCell ref="AG282:AO282"/>
    <mergeCell ref="C283:M283"/>
    <mergeCell ref="N283:W283"/>
    <mergeCell ref="X283:AF283"/>
    <mergeCell ref="AG283:AO283"/>
    <mergeCell ref="C280:M280"/>
    <mergeCell ref="N280:W280"/>
    <mergeCell ref="X280:AF280"/>
    <mergeCell ref="AG280:AO280"/>
    <mergeCell ref="C281:M281"/>
    <mergeCell ref="N281:W281"/>
    <mergeCell ref="X281:AF281"/>
    <mergeCell ref="AG281:AO281"/>
    <mergeCell ref="C278:M278"/>
    <mergeCell ref="N278:W278"/>
    <mergeCell ref="X278:AF278"/>
    <mergeCell ref="AG278:AO278"/>
    <mergeCell ref="C279:M279"/>
    <mergeCell ref="N279:W279"/>
    <mergeCell ref="X279:AF279"/>
    <mergeCell ref="AG279:AO279"/>
    <mergeCell ref="C276:M276"/>
    <mergeCell ref="N276:W276"/>
    <mergeCell ref="X276:AF276"/>
    <mergeCell ref="AG276:AO276"/>
    <mergeCell ref="C277:M277"/>
    <mergeCell ref="N277:W277"/>
    <mergeCell ref="X277:AF277"/>
    <mergeCell ref="AG277:AO277"/>
    <mergeCell ref="C274:M274"/>
    <mergeCell ref="N274:W274"/>
    <mergeCell ref="X274:AF274"/>
    <mergeCell ref="AG274:AO274"/>
    <mergeCell ref="C275:M275"/>
    <mergeCell ref="N275:W275"/>
    <mergeCell ref="X275:AF275"/>
    <mergeCell ref="AG275:AO275"/>
    <mergeCell ref="C269:M269"/>
    <mergeCell ref="N269:W269"/>
    <mergeCell ref="X269:AF269"/>
    <mergeCell ref="AG269:AO269"/>
    <mergeCell ref="B271:AR271"/>
    <mergeCell ref="C273:M273"/>
    <mergeCell ref="N273:W273"/>
    <mergeCell ref="X273:AF273"/>
    <mergeCell ref="AG273:AO273"/>
    <mergeCell ref="C267:M267"/>
    <mergeCell ref="N267:W267"/>
    <mergeCell ref="X267:AF267"/>
    <mergeCell ref="AG267:AO267"/>
    <mergeCell ref="C268:M268"/>
    <mergeCell ref="N268:W268"/>
    <mergeCell ref="X268:AF268"/>
    <mergeCell ref="AG268:AO268"/>
    <mergeCell ref="C265:M265"/>
    <mergeCell ref="N265:W265"/>
    <mergeCell ref="X265:AF265"/>
    <mergeCell ref="AG265:AO265"/>
    <mergeCell ref="C266:M266"/>
    <mergeCell ref="N266:W266"/>
    <mergeCell ref="X266:AF266"/>
    <mergeCell ref="AG266:AO266"/>
    <mergeCell ref="C263:M263"/>
    <mergeCell ref="N263:W263"/>
    <mergeCell ref="X263:AF263"/>
    <mergeCell ref="AG263:AO263"/>
    <mergeCell ref="C264:M264"/>
    <mergeCell ref="N264:W264"/>
    <mergeCell ref="X264:AF264"/>
    <mergeCell ref="AG264:AO264"/>
    <mergeCell ref="C261:M261"/>
    <mergeCell ref="N261:W261"/>
    <mergeCell ref="X261:AF261"/>
    <mergeCell ref="AG261:AO261"/>
    <mergeCell ref="C262:M262"/>
    <mergeCell ref="N262:W262"/>
    <mergeCell ref="X262:AF262"/>
    <mergeCell ref="AG262:AO262"/>
    <mergeCell ref="C259:M259"/>
    <mergeCell ref="N259:W259"/>
    <mergeCell ref="X259:AF259"/>
    <mergeCell ref="AG259:AO259"/>
    <mergeCell ref="C260:M260"/>
    <mergeCell ref="N260:W260"/>
    <mergeCell ref="X260:AF260"/>
    <mergeCell ref="AG260:AO260"/>
    <mergeCell ref="C257:M257"/>
    <mergeCell ref="N257:W257"/>
    <mergeCell ref="X257:AF257"/>
    <mergeCell ref="AG257:AO257"/>
    <mergeCell ref="C258:M258"/>
    <mergeCell ref="N258:W258"/>
    <mergeCell ref="X258:AF258"/>
    <mergeCell ref="AG258:AO258"/>
    <mergeCell ref="C255:M255"/>
    <mergeCell ref="N255:W255"/>
    <mergeCell ref="X255:AF255"/>
    <mergeCell ref="AG255:AO255"/>
    <mergeCell ref="C256:M256"/>
    <mergeCell ref="N256:W256"/>
    <mergeCell ref="X256:AF256"/>
    <mergeCell ref="AG256:AO256"/>
    <mergeCell ref="B251:C251"/>
    <mergeCell ref="D251:N251"/>
    <mergeCell ref="O251:X251"/>
    <mergeCell ref="Y251:AG251"/>
    <mergeCell ref="AH251:AO251"/>
    <mergeCell ref="B253:AR253"/>
    <mergeCell ref="B249:C249"/>
    <mergeCell ref="D249:N249"/>
    <mergeCell ref="O249:X249"/>
    <mergeCell ref="Y249:AG249"/>
    <mergeCell ref="AH249:AO249"/>
    <mergeCell ref="B250:C250"/>
    <mergeCell ref="D250:N250"/>
    <mergeCell ref="O250:X250"/>
    <mergeCell ref="Y250:AG250"/>
    <mergeCell ref="AH250:AO250"/>
    <mergeCell ref="B247:C247"/>
    <mergeCell ref="D247:N247"/>
    <mergeCell ref="O247:X247"/>
    <mergeCell ref="Y247:AG247"/>
    <mergeCell ref="AH247:AO247"/>
    <mergeCell ref="B248:C248"/>
    <mergeCell ref="D248:N248"/>
    <mergeCell ref="O248:X248"/>
    <mergeCell ref="Y248:AG248"/>
    <mergeCell ref="AH248:AO248"/>
    <mergeCell ref="B243:E243"/>
    <mergeCell ref="F243:P243"/>
    <mergeCell ref="Q243:Z243"/>
    <mergeCell ref="AA243:AI243"/>
    <mergeCell ref="AJ243:AP243"/>
    <mergeCell ref="B245:AR245"/>
    <mergeCell ref="B241:E241"/>
    <mergeCell ref="F241:P241"/>
    <mergeCell ref="Q241:Z241"/>
    <mergeCell ref="AA241:AI241"/>
    <mergeCell ref="AJ241:AP241"/>
    <mergeCell ref="B242:E242"/>
    <mergeCell ref="F242:P242"/>
    <mergeCell ref="Q242:Z242"/>
    <mergeCell ref="AA242:AI242"/>
    <mergeCell ref="AJ242:AP242"/>
    <mergeCell ref="B238:AR238"/>
    <mergeCell ref="B240:E240"/>
    <mergeCell ref="F240:P240"/>
    <mergeCell ref="Q240:Z240"/>
    <mergeCell ref="AA240:AI240"/>
    <mergeCell ref="AJ240:AP240"/>
    <mergeCell ref="B235:F235"/>
    <mergeCell ref="G235:Q235"/>
    <mergeCell ref="R235:AA235"/>
    <mergeCell ref="AB235:AJ235"/>
    <mergeCell ref="AK235:AP235"/>
    <mergeCell ref="B236:F236"/>
    <mergeCell ref="G236:Q236"/>
    <mergeCell ref="R236:AA236"/>
    <mergeCell ref="AB236:AJ236"/>
    <mergeCell ref="AK236:AP236"/>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1:F221"/>
    <mergeCell ref="G221:Q221"/>
    <mergeCell ref="R221:AA221"/>
    <mergeCell ref="AB221:AJ221"/>
    <mergeCell ref="AK221:AP221"/>
    <mergeCell ref="B222:F222"/>
    <mergeCell ref="G222:Q222"/>
    <mergeCell ref="R222:AA222"/>
    <mergeCell ref="AB222:AJ222"/>
    <mergeCell ref="AK222:AP222"/>
    <mergeCell ref="B219:F219"/>
    <mergeCell ref="G219:Q219"/>
    <mergeCell ref="R219:AA219"/>
    <mergeCell ref="AB219:AJ219"/>
    <mergeCell ref="AK219:AP219"/>
    <mergeCell ref="B220:F220"/>
    <mergeCell ref="G220:Q220"/>
    <mergeCell ref="R220:AA220"/>
    <mergeCell ref="AB220:AJ220"/>
    <mergeCell ref="AK220:AP220"/>
    <mergeCell ref="B215:G215"/>
    <mergeCell ref="H215:R215"/>
    <mergeCell ref="S215:AB215"/>
    <mergeCell ref="AC215:AJ215"/>
    <mergeCell ref="AK215:AP215"/>
    <mergeCell ref="B217:AR217"/>
    <mergeCell ref="B213:G213"/>
    <mergeCell ref="H213:R213"/>
    <mergeCell ref="S213:AB213"/>
    <mergeCell ref="AC213:AJ213"/>
    <mergeCell ref="AK213:AP213"/>
    <mergeCell ref="B214:G214"/>
    <mergeCell ref="H214:R214"/>
    <mergeCell ref="S214:AB214"/>
    <mergeCell ref="AC214:AJ214"/>
    <mergeCell ref="AK214:AP214"/>
    <mergeCell ref="B211:G211"/>
    <mergeCell ref="H211:R211"/>
    <mergeCell ref="S211:AB211"/>
    <mergeCell ref="AC211:AJ211"/>
    <mergeCell ref="AK211:AP211"/>
    <mergeCell ref="B212:G212"/>
    <mergeCell ref="H212:R212"/>
    <mergeCell ref="S212:AB212"/>
    <mergeCell ref="AC212:AJ212"/>
    <mergeCell ref="AK212:AP212"/>
    <mergeCell ref="B207:H207"/>
    <mergeCell ref="I207:S207"/>
    <mergeCell ref="T207:AC207"/>
    <mergeCell ref="AD207:AL207"/>
    <mergeCell ref="AM207:AP207"/>
    <mergeCell ref="B209:AR209"/>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89:H189"/>
    <mergeCell ref="I189:S189"/>
    <mergeCell ref="T189:AC189"/>
    <mergeCell ref="AD189:AL189"/>
    <mergeCell ref="AM189:AP189"/>
    <mergeCell ref="B190:H190"/>
    <mergeCell ref="I190:S190"/>
    <mergeCell ref="T190:AC190"/>
    <mergeCell ref="AD190:AL190"/>
    <mergeCell ref="AM190:AP190"/>
    <mergeCell ref="B186:AR186"/>
    <mergeCell ref="B188:H188"/>
    <mergeCell ref="I188:S188"/>
    <mergeCell ref="T188:AC188"/>
    <mergeCell ref="AD188:AL188"/>
    <mergeCell ref="AM188:AP188"/>
    <mergeCell ref="B183:I183"/>
    <mergeCell ref="J183:T183"/>
    <mergeCell ref="U183:AD183"/>
    <mergeCell ref="AE183:AI183"/>
    <mergeCell ref="AJ183:AP183"/>
    <mergeCell ref="B184:I184"/>
    <mergeCell ref="J184:T184"/>
    <mergeCell ref="U184:AD184"/>
    <mergeCell ref="AE184:AI184"/>
    <mergeCell ref="AJ184:AP184"/>
    <mergeCell ref="B181:I181"/>
    <mergeCell ref="J181:T181"/>
    <mergeCell ref="U181:AD181"/>
    <mergeCell ref="AE181:AI181"/>
    <mergeCell ref="AJ181:AP181"/>
    <mergeCell ref="B182:I182"/>
    <mergeCell ref="J182:T182"/>
    <mergeCell ref="U182:AD182"/>
    <mergeCell ref="AE182:AI182"/>
    <mergeCell ref="AJ182:AP182"/>
    <mergeCell ref="B179:I179"/>
    <mergeCell ref="J179:T179"/>
    <mergeCell ref="U179:AD179"/>
    <mergeCell ref="AE179:AI179"/>
    <mergeCell ref="AJ179:AP179"/>
    <mergeCell ref="B180:I180"/>
    <mergeCell ref="J180:T180"/>
    <mergeCell ref="U180:AD180"/>
    <mergeCell ref="AE180:AI180"/>
    <mergeCell ref="AJ180:AP180"/>
    <mergeCell ref="B176:AR176"/>
    <mergeCell ref="B178:I178"/>
    <mergeCell ref="J178:T178"/>
    <mergeCell ref="U178:AD178"/>
    <mergeCell ref="AE178:AI178"/>
    <mergeCell ref="AJ178:AP178"/>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45:J145"/>
    <mergeCell ref="K145:S145"/>
    <mergeCell ref="T145:AD145"/>
    <mergeCell ref="AE145:AH145"/>
    <mergeCell ref="AI145:AP145"/>
    <mergeCell ref="B146:J146"/>
    <mergeCell ref="K146:S146"/>
    <mergeCell ref="T146:AD146"/>
    <mergeCell ref="AE146:AH146"/>
    <mergeCell ref="AI146:AP146"/>
    <mergeCell ref="B142:AR142"/>
    <mergeCell ref="B144:J144"/>
    <mergeCell ref="K144:S144"/>
    <mergeCell ref="T144:AD144"/>
    <mergeCell ref="AE144:AH144"/>
    <mergeCell ref="AI144:AP144"/>
    <mergeCell ref="B139:J139"/>
    <mergeCell ref="K139:U139"/>
    <mergeCell ref="V139:AE139"/>
    <mergeCell ref="AF139:AJ139"/>
    <mergeCell ref="AK139:AO139"/>
    <mergeCell ref="B140:J140"/>
    <mergeCell ref="K140:U140"/>
    <mergeCell ref="V140:AE140"/>
    <mergeCell ref="AF140:AJ140"/>
    <mergeCell ref="AK140:AO140"/>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1:J101"/>
    <mergeCell ref="K101:U101"/>
    <mergeCell ref="V101:AE101"/>
    <mergeCell ref="AF101:AJ101"/>
    <mergeCell ref="AK101:AO101"/>
    <mergeCell ref="B102:J102"/>
    <mergeCell ref="K102:U102"/>
    <mergeCell ref="V102:AE102"/>
    <mergeCell ref="AF102:AJ102"/>
    <mergeCell ref="AK102:AO102"/>
    <mergeCell ref="B98:AR98"/>
    <mergeCell ref="B100:J100"/>
    <mergeCell ref="K100:U100"/>
    <mergeCell ref="V100:AE100"/>
    <mergeCell ref="AF100:AJ100"/>
    <mergeCell ref="AK100:AO100"/>
    <mergeCell ref="B95:K95"/>
    <mergeCell ref="L95:U95"/>
    <mergeCell ref="V95:AE95"/>
    <mergeCell ref="AF95:AJ95"/>
    <mergeCell ref="AK95:AQ95"/>
    <mergeCell ref="B96:K96"/>
    <mergeCell ref="L96:U96"/>
    <mergeCell ref="V96:AE96"/>
    <mergeCell ref="AF96:AJ96"/>
    <mergeCell ref="AK96:AQ96"/>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65:K65"/>
    <mergeCell ref="L65:U65"/>
    <mergeCell ref="V65:AE65"/>
    <mergeCell ref="AF65:AJ65"/>
    <mergeCell ref="AK65:AQ65"/>
    <mergeCell ref="B66:K66"/>
    <mergeCell ref="L66:U66"/>
    <mergeCell ref="V66:AE66"/>
    <mergeCell ref="AF66:AJ66"/>
    <mergeCell ref="AK66:AQ66"/>
    <mergeCell ref="B62:AR62"/>
    <mergeCell ref="B64:K64"/>
    <mergeCell ref="L64:U64"/>
    <mergeCell ref="V64:AE64"/>
    <mergeCell ref="AF64:AJ64"/>
    <mergeCell ref="AK64:AQ64"/>
    <mergeCell ref="B59:J59"/>
    <mergeCell ref="K59:U59"/>
    <mergeCell ref="V59:AE59"/>
    <mergeCell ref="AF59:AM59"/>
    <mergeCell ref="AN59:AO59"/>
    <mergeCell ref="B60:J60"/>
    <mergeCell ref="K60:U60"/>
    <mergeCell ref="V60:AE60"/>
    <mergeCell ref="AF60:AM60"/>
    <mergeCell ref="AN60:AO60"/>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s>
  <pageMargins left="0.7" right="0.7" top="0.75" bottom="0.75" header="0.3" footer="0.3"/>
  <pageSetup paperSize="9" scale="96" orientation="portrait" r:id="rId1"/>
  <headerFooter alignWithMargins="0">
    <oddFooter>&amp;R&amp;1#&amp;"Calibri"&amp;10&amp;K0078D7Classification : Internal</oddFooter>
  </headerFooter>
  <rowBreaks count="4" manualBreakCount="4">
    <brk id="61" max="16383" man="1"/>
    <brk id="141" max="16383" man="1"/>
    <brk id="216" max="16383" man="1"/>
    <brk id="28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5DC81-C85E-4A49-B2B3-BFF285AF14C5}">
  <dimension ref="B1:E46"/>
  <sheetViews>
    <sheetView zoomScaleNormal="100" workbookViewId="0"/>
  </sheetViews>
  <sheetFormatPr defaultRowHeight="13.2" x14ac:dyDescent="0.25"/>
  <cols>
    <col min="1" max="1" width="0.6640625" style="269" customWidth="1"/>
    <col min="2" max="2" width="21.77734375" style="269" customWidth="1"/>
    <col min="3" max="3" width="0.88671875" style="269" customWidth="1"/>
    <col min="4" max="4" width="14.5546875" style="269" customWidth="1"/>
    <col min="5" max="5" width="48.88671875" style="269" customWidth="1"/>
    <col min="6" max="6" width="0.21875" style="269" customWidth="1"/>
    <col min="7" max="7" width="4.6640625" style="269" customWidth="1"/>
    <col min="8" max="16384" width="8.88671875" style="269"/>
  </cols>
  <sheetData>
    <row r="1" spans="2:5" s="230" customFormat="1" ht="7.2" customHeight="1" x14ac:dyDescent="0.15">
      <c r="B1" s="229"/>
      <c r="C1" s="229"/>
    </row>
    <row r="2" spans="2:5" s="230" customFormat="1" ht="18.3" customHeight="1" x14ac:dyDescent="0.15">
      <c r="B2" s="229"/>
      <c r="C2" s="229"/>
      <c r="D2" s="231" t="s">
        <v>1439</v>
      </c>
      <c r="E2" s="231"/>
    </row>
    <row r="3" spans="2:5" s="230" customFormat="1" ht="5.0999999999999996" customHeight="1" x14ac:dyDescent="0.15">
      <c r="B3" s="229"/>
      <c r="C3" s="229"/>
    </row>
    <row r="4" spans="2:5" s="230" customFormat="1" ht="7.65" customHeight="1" x14ac:dyDescent="0.15"/>
    <row r="5" spans="2:5" s="230" customFormat="1" ht="26.4" customHeight="1" x14ac:dyDescent="0.15">
      <c r="B5" s="232" t="s">
        <v>1624</v>
      </c>
      <c r="C5" s="232"/>
      <c r="D5" s="232"/>
      <c r="E5" s="232"/>
    </row>
    <row r="6" spans="2:5" s="230" customFormat="1" ht="5.55" customHeight="1" x14ac:dyDescent="0.15"/>
    <row r="7" spans="2:5" s="230" customFormat="1" ht="4.2" customHeight="1" x14ac:dyDescent="0.15">
      <c r="B7" s="270" t="s">
        <v>1581</v>
      </c>
    </row>
    <row r="8" spans="2:5" s="230" customFormat="1" ht="17.100000000000001" customHeight="1" x14ac:dyDescent="0.15">
      <c r="B8" s="270"/>
      <c r="D8" s="234">
        <v>45322</v>
      </c>
    </row>
    <row r="9" spans="2:5" s="230" customFormat="1" ht="2.1" customHeight="1" x14ac:dyDescent="0.15">
      <c r="B9" s="270"/>
    </row>
    <row r="10" spans="2:5" s="230" customFormat="1" ht="1.65" customHeight="1" x14ac:dyDescent="0.15"/>
    <row r="11" spans="2:5" s="230" customFormat="1" ht="15.3" customHeight="1" x14ac:dyDescent="0.15">
      <c r="B11" s="236" t="s">
        <v>1625</v>
      </c>
      <c r="C11" s="236"/>
      <c r="D11" s="236"/>
      <c r="E11" s="236"/>
    </row>
    <row r="12" spans="2:5" s="230" customFormat="1" ht="190.65" customHeight="1" x14ac:dyDescent="0.15"/>
    <row r="13" spans="2:5" s="230" customFormat="1" ht="15.3" customHeight="1" x14ac:dyDescent="0.15">
      <c r="B13" s="236" t="s">
        <v>1639</v>
      </c>
      <c r="C13" s="236"/>
      <c r="D13" s="236"/>
      <c r="E13" s="236"/>
    </row>
    <row r="14" spans="2:5" s="230" customFormat="1" ht="296.85000000000002" customHeight="1" x14ac:dyDescent="0.15"/>
    <row r="15" spans="2:5" s="230" customFormat="1" ht="15.3" customHeight="1" x14ac:dyDescent="0.15">
      <c r="B15" s="236" t="s">
        <v>1670</v>
      </c>
      <c r="C15" s="236"/>
      <c r="D15" s="236"/>
      <c r="E15" s="236"/>
    </row>
    <row r="16" spans="2:5" s="230" customFormat="1" ht="283.64999999999998" customHeight="1" x14ac:dyDescent="0.15"/>
    <row r="17" spans="2:5" s="230" customFormat="1" ht="15.3" customHeight="1" x14ac:dyDescent="0.15">
      <c r="B17" s="236" t="s">
        <v>1674</v>
      </c>
      <c r="C17" s="236"/>
      <c r="D17" s="236"/>
      <c r="E17" s="236"/>
    </row>
    <row r="18" spans="2:5" s="230" customFormat="1" ht="292.2" customHeight="1" x14ac:dyDescent="0.15"/>
    <row r="19" spans="2:5" s="230" customFormat="1" ht="15.3" customHeight="1" x14ac:dyDescent="0.15">
      <c r="B19" s="236" t="s">
        <v>1683</v>
      </c>
      <c r="C19" s="236"/>
      <c r="D19" s="236"/>
      <c r="E19" s="236"/>
    </row>
    <row r="20" spans="2:5" s="230" customFormat="1" ht="282" customHeight="1" x14ac:dyDescent="0.15"/>
    <row r="21" spans="2:5" s="230" customFormat="1" ht="15.3" customHeight="1" x14ac:dyDescent="0.15">
      <c r="B21" s="236" t="s">
        <v>1685</v>
      </c>
      <c r="C21" s="236"/>
      <c r="D21" s="236"/>
      <c r="E21" s="236"/>
    </row>
    <row r="22" spans="2:5" s="230" customFormat="1" ht="299.85000000000002" customHeight="1" x14ac:dyDescent="0.15"/>
    <row r="23" spans="2:5" s="230" customFormat="1" ht="15.75" customHeight="1" x14ac:dyDescent="0.15">
      <c r="B23" s="236" t="s">
        <v>1693</v>
      </c>
      <c r="C23" s="236"/>
      <c r="D23" s="236"/>
      <c r="E23" s="236"/>
    </row>
    <row r="24" spans="2:5" s="230" customFormat="1" ht="210.75" customHeight="1" x14ac:dyDescent="0.15"/>
    <row r="25" spans="2:5" s="230" customFormat="1" ht="15.3" customHeight="1" x14ac:dyDescent="0.15">
      <c r="B25" s="236" t="s">
        <v>1712</v>
      </c>
      <c r="C25" s="236"/>
      <c r="D25" s="236"/>
      <c r="E25" s="236"/>
    </row>
    <row r="26" spans="2:5" s="230" customFormat="1" ht="140.69999999999999" customHeight="1" x14ac:dyDescent="0.15"/>
    <row r="27" spans="2:5" s="230" customFormat="1" ht="15.3" customHeight="1" x14ac:dyDescent="0.15">
      <c r="B27" s="236" t="s">
        <v>1715</v>
      </c>
      <c r="C27" s="236"/>
      <c r="D27" s="236"/>
      <c r="E27" s="236"/>
    </row>
    <row r="28" spans="2:5" s="230" customFormat="1" ht="205.2" customHeight="1" x14ac:dyDescent="0.15"/>
    <row r="29" spans="2:5" s="230" customFormat="1" ht="15.3" customHeight="1" x14ac:dyDescent="0.15">
      <c r="B29" s="236" t="s">
        <v>1732</v>
      </c>
      <c r="C29" s="236"/>
      <c r="D29" s="236"/>
      <c r="E29" s="236"/>
    </row>
    <row r="30" spans="2:5" s="230" customFormat="1" ht="156.15" customHeight="1" x14ac:dyDescent="0.15"/>
    <row r="31" spans="2:5" s="230" customFormat="1" ht="15.3" customHeight="1" x14ac:dyDescent="0.15">
      <c r="B31" s="236" t="s">
        <v>1735</v>
      </c>
      <c r="C31" s="236"/>
      <c r="D31" s="236"/>
      <c r="E31" s="236"/>
    </row>
    <row r="32" spans="2:5" s="230" customFormat="1" ht="154.5" customHeight="1" x14ac:dyDescent="0.15"/>
    <row r="33" spans="2:5" s="230" customFormat="1" ht="15.3" customHeight="1" x14ac:dyDescent="0.15">
      <c r="B33" s="236" t="s">
        <v>1739</v>
      </c>
      <c r="C33" s="236"/>
      <c r="D33" s="236"/>
      <c r="E33" s="236"/>
    </row>
    <row r="34" spans="2:5" s="230" customFormat="1" ht="250.35" customHeight="1" x14ac:dyDescent="0.15"/>
    <row r="35" spans="2:5" s="230" customFormat="1" ht="15.3" customHeight="1" x14ac:dyDescent="0.15">
      <c r="B35" s="236" t="s">
        <v>1753</v>
      </c>
      <c r="C35" s="236"/>
      <c r="D35" s="236"/>
      <c r="E35" s="236"/>
    </row>
    <row r="36" spans="2:5" s="230" customFormat="1" ht="255.15" customHeight="1" x14ac:dyDescent="0.15"/>
    <row r="37" spans="2:5" s="230" customFormat="1" ht="15.3" customHeight="1" x14ac:dyDescent="0.15">
      <c r="B37" s="236" t="s">
        <v>1754</v>
      </c>
      <c r="C37" s="236"/>
      <c r="D37" s="236"/>
      <c r="E37" s="236"/>
    </row>
    <row r="38" spans="2:5" s="230" customFormat="1" ht="223.05" customHeight="1" x14ac:dyDescent="0.15"/>
    <row r="39" spans="2:5" s="230" customFormat="1" ht="15.3" customHeight="1" x14ac:dyDescent="0.15">
      <c r="B39" s="236" t="s">
        <v>1769</v>
      </c>
      <c r="C39" s="236"/>
      <c r="D39" s="236"/>
      <c r="E39" s="236"/>
    </row>
    <row r="40" spans="2:5" s="230" customFormat="1" ht="291.75" customHeight="1" x14ac:dyDescent="0.15"/>
    <row r="41" spans="2:5" s="230" customFormat="1" ht="15.3" customHeight="1" x14ac:dyDescent="0.15">
      <c r="B41" s="236" t="s">
        <v>1771</v>
      </c>
      <c r="C41" s="236"/>
      <c r="D41" s="236"/>
      <c r="E41" s="236"/>
    </row>
    <row r="42" spans="2:5" s="230" customFormat="1" ht="321.3" customHeight="1" x14ac:dyDescent="0.15"/>
    <row r="43" spans="2:5" s="230" customFormat="1" ht="15.3" customHeight="1" x14ac:dyDescent="0.15">
      <c r="B43" s="236" t="s">
        <v>1772</v>
      </c>
      <c r="C43" s="236"/>
      <c r="D43" s="236"/>
      <c r="E43" s="236"/>
    </row>
    <row r="44" spans="2:5" s="230" customFormat="1" ht="145.05000000000001" customHeight="1" x14ac:dyDescent="0.15"/>
    <row r="45" spans="2:5" s="230" customFormat="1" ht="15.3" customHeight="1" x14ac:dyDescent="0.15">
      <c r="B45" s="236" t="s">
        <v>1776</v>
      </c>
      <c r="C45" s="236"/>
      <c r="D45" s="236"/>
      <c r="E45" s="236"/>
    </row>
    <row r="46" spans="2:5" s="230" customFormat="1" ht="161.25" customHeight="1" x14ac:dyDescent="0.15"/>
  </sheetData>
  <mergeCells count="22">
    <mergeCell ref="B39:E39"/>
    <mergeCell ref="B41:E41"/>
    <mergeCell ref="B43:E43"/>
    <mergeCell ref="B45:E45"/>
    <mergeCell ref="B27:E27"/>
    <mergeCell ref="B29:E29"/>
    <mergeCell ref="B31:E31"/>
    <mergeCell ref="B33:E33"/>
    <mergeCell ref="B35:E35"/>
    <mergeCell ref="B37:E37"/>
    <mergeCell ref="B15:E15"/>
    <mergeCell ref="B17:E17"/>
    <mergeCell ref="B19:E19"/>
    <mergeCell ref="B21:E21"/>
    <mergeCell ref="B23:E23"/>
    <mergeCell ref="B25:E25"/>
    <mergeCell ref="B1:C3"/>
    <mergeCell ref="D2:E2"/>
    <mergeCell ref="B5:E5"/>
    <mergeCell ref="B7:B9"/>
    <mergeCell ref="B11:E11"/>
    <mergeCell ref="B13:E13"/>
  </mergeCells>
  <pageMargins left="0.7" right="0.7" top="0.75" bottom="0.75" header="0.3" footer="0.3"/>
  <pageSetup paperSize="9" scale="42" orientation="portrait" r:id="rId1"/>
  <headerFooter alignWithMargins="0">
    <oddFooter>&amp;R&amp;1#&amp;"Calibri"&amp;10&amp;K0078D7Classification : Internal</oddFooter>
  </headerFooter>
  <rowBreaks count="2" manualBreakCount="2">
    <brk id="22" max="5" man="1"/>
    <brk id="38"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341D7-B883-4D66-B098-1E03A8267540}">
  <dimension ref="B1:H18"/>
  <sheetViews>
    <sheetView zoomScaleNormal="100" workbookViewId="0"/>
  </sheetViews>
  <sheetFormatPr defaultRowHeight="13.2" x14ac:dyDescent="0.25"/>
  <cols>
    <col min="1" max="1" width="0.6640625" style="269" customWidth="1"/>
    <col min="2" max="2" width="13.6640625" style="269" customWidth="1"/>
    <col min="3" max="3" width="6.6640625" style="269" customWidth="1"/>
    <col min="4" max="4" width="13.5546875" style="269" customWidth="1"/>
    <col min="5" max="5" width="14.5546875" style="269" customWidth="1"/>
    <col min="6" max="6" width="21.21875" style="269" customWidth="1"/>
    <col min="7" max="7" width="14.5546875" style="269" customWidth="1"/>
    <col min="8" max="9" width="0.21875" style="269" customWidth="1"/>
    <col min="10" max="10" width="4.6640625" style="269" customWidth="1"/>
    <col min="11" max="16384" width="8.88671875" style="269"/>
  </cols>
  <sheetData>
    <row r="1" spans="2:8" s="230" customFormat="1" ht="7.2" customHeight="1" x14ac:dyDescent="0.15">
      <c r="B1" s="229"/>
      <c r="C1" s="229"/>
    </row>
    <row r="2" spans="2:8" s="230" customFormat="1" ht="18.3" customHeight="1" x14ac:dyDescent="0.15">
      <c r="B2" s="229"/>
      <c r="C2" s="229"/>
      <c r="D2" s="231" t="s">
        <v>1439</v>
      </c>
      <c r="E2" s="231"/>
      <c r="F2" s="231"/>
      <c r="G2" s="231"/>
      <c r="H2" s="231"/>
    </row>
    <row r="3" spans="2:8" s="230" customFormat="1" ht="5.0999999999999996" customHeight="1" x14ac:dyDescent="0.15">
      <c r="B3" s="229"/>
      <c r="C3" s="229"/>
    </row>
    <row r="4" spans="2:8" s="230" customFormat="1" ht="7.2" customHeight="1" x14ac:dyDescent="0.15"/>
    <row r="5" spans="2:8" s="230" customFormat="1" ht="26.4" customHeight="1" x14ac:dyDescent="0.15">
      <c r="B5" s="232" t="s">
        <v>1780</v>
      </c>
      <c r="C5" s="232"/>
      <c r="D5" s="232"/>
      <c r="E5" s="232"/>
      <c r="F5" s="232"/>
      <c r="G5" s="232"/>
      <c r="H5" s="232"/>
    </row>
    <row r="6" spans="2:8" s="230" customFormat="1" ht="11.55" customHeight="1" x14ac:dyDescent="0.15"/>
    <row r="7" spans="2:8" s="230" customFormat="1" ht="18.3" customHeight="1" x14ac:dyDescent="0.15">
      <c r="B7" s="233" t="s">
        <v>1581</v>
      </c>
      <c r="D7" s="234">
        <v>45322</v>
      </c>
    </row>
    <row r="8" spans="2:8" s="230" customFormat="1" ht="10.199999999999999" customHeight="1" x14ac:dyDescent="0.15"/>
    <row r="9" spans="2:8" s="230" customFormat="1" ht="15.3" customHeight="1" x14ac:dyDescent="0.15">
      <c r="B9" s="288" t="s">
        <v>1781</v>
      </c>
      <c r="C9" s="288"/>
      <c r="D9" s="288"/>
      <c r="E9" s="288"/>
      <c r="F9" s="288"/>
      <c r="G9" s="288"/>
    </row>
    <row r="10" spans="2:8" s="230" customFormat="1" ht="11.85" customHeight="1" x14ac:dyDescent="0.15"/>
    <row r="11" spans="2:8" s="230" customFormat="1" ht="11.85" customHeight="1" x14ac:dyDescent="0.15">
      <c r="B11" s="289"/>
      <c r="C11" s="290" t="s">
        <v>1626</v>
      </c>
      <c r="D11" s="290"/>
      <c r="E11" s="291" t="s">
        <v>1627</v>
      </c>
      <c r="F11" s="291" t="s">
        <v>1628</v>
      </c>
      <c r="G11" s="291" t="s">
        <v>1627</v>
      </c>
    </row>
    <row r="12" spans="2:8" s="230" customFormat="1" ht="11.85" customHeight="1" x14ac:dyDescent="0.15">
      <c r="B12" s="266" t="s">
        <v>1782</v>
      </c>
      <c r="C12" s="292">
        <v>15248458510.7997</v>
      </c>
      <c r="D12" s="292"/>
      <c r="E12" s="293">
        <v>0.99801110142266503</v>
      </c>
      <c r="F12" s="294">
        <v>230513</v>
      </c>
      <c r="G12" s="293">
        <v>0.99877813644143099</v>
      </c>
    </row>
    <row r="13" spans="2:8" s="230" customFormat="1" ht="2.1" customHeight="1" x14ac:dyDescent="0.15"/>
    <row r="14" spans="2:8" s="230" customFormat="1" ht="11.85" customHeight="1" x14ac:dyDescent="0.15">
      <c r="B14" s="266" t="s">
        <v>1783</v>
      </c>
      <c r="C14" s="292">
        <v>20588650.449999999</v>
      </c>
      <c r="D14" s="292"/>
      <c r="E14" s="293">
        <v>1.34752648589745E-3</v>
      </c>
      <c r="F14" s="294">
        <v>195</v>
      </c>
      <c r="G14" s="293">
        <v>8.4490565220217103E-4</v>
      </c>
    </row>
    <row r="15" spans="2:8" s="230" customFormat="1" ht="13.2" customHeight="1" x14ac:dyDescent="0.15">
      <c r="B15" s="266" t="s">
        <v>1784</v>
      </c>
      <c r="C15" s="292">
        <v>1412476.26</v>
      </c>
      <c r="D15" s="292"/>
      <c r="E15" s="293">
        <v>9.2446524150463405E-5</v>
      </c>
      <c r="F15" s="294">
        <v>8</v>
      </c>
      <c r="G15" s="293">
        <v>3.4662795987781399E-5</v>
      </c>
    </row>
    <row r="16" spans="2:8" s="230" customFormat="1" ht="14.1" customHeight="1" x14ac:dyDescent="0.15">
      <c r="B16" s="266" t="s">
        <v>1785</v>
      </c>
      <c r="C16" s="292">
        <v>6514304</v>
      </c>
      <c r="D16" s="292"/>
      <c r="E16" s="293">
        <v>4.2636097973034999E-4</v>
      </c>
      <c r="F16" s="294">
        <v>58</v>
      </c>
      <c r="G16" s="293">
        <v>2.51305270911415E-4</v>
      </c>
    </row>
    <row r="17" spans="2:7" s="230" customFormat="1" ht="14.1" customHeight="1" x14ac:dyDescent="0.15">
      <c r="B17" s="266" t="s">
        <v>1786</v>
      </c>
      <c r="C17" s="292">
        <v>1872645.53</v>
      </c>
      <c r="D17" s="292"/>
      <c r="E17" s="293">
        <v>1.2256458753820201E-4</v>
      </c>
      <c r="F17" s="294">
        <v>21</v>
      </c>
      <c r="G17" s="293">
        <v>9.09898394679261E-5</v>
      </c>
    </row>
    <row r="18" spans="2:7" s="230" customFormat="1" ht="13.2" customHeight="1" x14ac:dyDescent="0.15">
      <c r="B18" s="295" t="s">
        <v>214</v>
      </c>
      <c r="C18" s="296">
        <v>15278846587.040001</v>
      </c>
      <c r="D18" s="296"/>
      <c r="E18" s="297">
        <v>1</v>
      </c>
      <c r="F18" s="298">
        <v>230795</v>
      </c>
      <c r="G18" s="297">
        <v>1</v>
      </c>
    </row>
  </sheetData>
  <mergeCells count="11">
    <mergeCell ref="C14:D14"/>
    <mergeCell ref="C15:D15"/>
    <mergeCell ref="C16:D16"/>
    <mergeCell ref="C17:D17"/>
    <mergeCell ref="C18:D18"/>
    <mergeCell ref="B1:C3"/>
    <mergeCell ref="D2:H2"/>
    <mergeCell ref="B5:H5"/>
    <mergeCell ref="B9:G9"/>
    <mergeCell ref="C11:D11"/>
    <mergeCell ref="C12:D1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C69A-133D-45A9-BCD1-F7E90FA0ACF8}">
  <dimension ref="B1:L376"/>
  <sheetViews>
    <sheetView zoomScaleNormal="100" workbookViewId="0"/>
  </sheetViews>
  <sheetFormatPr defaultRowHeight="13.2" x14ac:dyDescent="0.25"/>
  <cols>
    <col min="1" max="1" width="0.44140625" style="269" customWidth="1"/>
    <col min="2" max="2" width="0.5546875" style="269" customWidth="1"/>
    <col min="3" max="3" width="9.21875" style="269" customWidth="1"/>
    <col min="4" max="4" width="5.21875" style="269" customWidth="1"/>
    <col min="5" max="5" width="0.6640625" style="269" customWidth="1"/>
    <col min="6" max="6" width="6.33203125" style="269" customWidth="1"/>
    <col min="7" max="7" width="5.44140625" style="269" customWidth="1"/>
    <col min="8" max="8" width="8.44140625" style="269" customWidth="1"/>
    <col min="9" max="9" width="3.109375" style="269" customWidth="1"/>
    <col min="10" max="10" width="12.21875" style="269" customWidth="1"/>
    <col min="11" max="11" width="12" style="269" customWidth="1"/>
    <col min="12" max="12" width="12.33203125" style="269" customWidth="1"/>
    <col min="13" max="13" width="6.21875" style="269" customWidth="1"/>
    <col min="14" max="14" width="4.6640625" style="269" customWidth="1"/>
    <col min="15" max="16384" width="8.88671875" style="269"/>
  </cols>
  <sheetData>
    <row r="1" spans="2:12" s="230" customFormat="1" ht="7.2" customHeight="1" x14ac:dyDescent="0.15">
      <c r="B1" s="229"/>
      <c r="C1" s="229"/>
      <c r="D1" s="229"/>
      <c r="E1" s="229"/>
      <c r="F1" s="229"/>
    </row>
    <row r="2" spans="2:12" s="230" customFormat="1" ht="18.3" customHeight="1" x14ac:dyDescent="0.15">
      <c r="B2" s="229"/>
      <c r="C2" s="229"/>
      <c r="D2" s="229"/>
      <c r="E2" s="229"/>
      <c r="F2" s="229"/>
      <c r="H2" s="231" t="s">
        <v>1439</v>
      </c>
      <c r="I2" s="231"/>
      <c r="J2" s="231"/>
      <c r="K2" s="231"/>
      <c r="L2" s="231"/>
    </row>
    <row r="3" spans="2:12" s="230" customFormat="1" ht="4.6500000000000004" customHeight="1" x14ac:dyDescent="0.15">
      <c r="B3" s="229"/>
      <c r="C3" s="229"/>
      <c r="D3" s="229"/>
      <c r="E3" s="229"/>
      <c r="F3" s="229"/>
    </row>
    <row r="4" spans="2:12" s="230" customFormat="1" ht="1.65" customHeight="1" x14ac:dyDescent="0.15"/>
    <row r="5" spans="2:12" s="230" customFormat="1" ht="25.5" customHeight="1" x14ac:dyDescent="0.15">
      <c r="B5" s="232" t="s">
        <v>1787</v>
      </c>
      <c r="C5" s="232"/>
      <c r="D5" s="232"/>
      <c r="E5" s="232"/>
      <c r="F5" s="232"/>
      <c r="G5" s="232"/>
      <c r="H5" s="232"/>
      <c r="I5" s="232"/>
      <c r="J5" s="232"/>
      <c r="K5" s="232"/>
      <c r="L5" s="232"/>
    </row>
    <row r="6" spans="2:12" s="230" customFormat="1" ht="1.65" customHeight="1" x14ac:dyDescent="0.15"/>
    <row r="7" spans="2:12" s="230" customFormat="1" ht="1.65" customHeight="1" x14ac:dyDescent="0.15">
      <c r="B7" s="270" t="s">
        <v>1581</v>
      </c>
      <c r="C7" s="270"/>
      <c r="D7" s="270"/>
    </row>
    <row r="8" spans="2:12" s="230" customFormat="1" ht="16.2" customHeight="1" x14ac:dyDescent="0.15">
      <c r="B8" s="270"/>
      <c r="C8" s="270"/>
      <c r="D8" s="270"/>
      <c r="G8" s="299">
        <v>45292</v>
      </c>
      <c r="H8" s="299"/>
    </row>
    <row r="9" spans="2:12" s="230" customFormat="1" ht="4.2" customHeight="1" x14ac:dyDescent="0.15"/>
    <row r="10" spans="2:12" s="230" customFormat="1" ht="14.1" customHeight="1" x14ac:dyDescent="0.15">
      <c r="B10" s="300" t="s">
        <v>1788</v>
      </c>
      <c r="C10" s="300"/>
      <c r="D10" s="300"/>
      <c r="E10" s="300"/>
      <c r="F10" s="301" t="s">
        <v>1789</v>
      </c>
      <c r="G10" s="301"/>
      <c r="H10" s="302" t="s">
        <v>1790</v>
      </c>
      <c r="I10" s="302"/>
      <c r="J10" s="302"/>
      <c r="K10" s="302"/>
      <c r="L10" s="302"/>
    </row>
    <row r="11" spans="2:12" s="230" customFormat="1" ht="21.75" customHeight="1" x14ac:dyDescent="0.15">
      <c r="B11" s="303" t="s">
        <v>1791</v>
      </c>
      <c r="C11" s="291" t="s">
        <v>1792</v>
      </c>
      <c r="D11" s="291" t="s">
        <v>1793</v>
      </c>
      <c r="E11" s="303" t="s">
        <v>1794</v>
      </c>
      <c r="F11" s="304" t="s">
        <v>1795</v>
      </c>
      <c r="G11" s="304"/>
      <c r="H11" s="290" t="s">
        <v>1796</v>
      </c>
      <c r="I11" s="290"/>
      <c r="J11" s="291" t="s">
        <v>1797</v>
      </c>
      <c r="K11" s="291" t="s">
        <v>1798</v>
      </c>
      <c r="L11" s="291" t="s">
        <v>1799</v>
      </c>
    </row>
    <row r="12" spans="2:12" s="230" customFormat="1" ht="10.199999999999999" customHeight="1" x14ac:dyDescent="0.15">
      <c r="B12" s="305">
        <v>45292</v>
      </c>
      <c r="C12" s="306">
        <v>45323</v>
      </c>
      <c r="D12" s="260">
        <v>1</v>
      </c>
      <c r="E12" s="307">
        <v>31</v>
      </c>
      <c r="F12" s="308">
        <v>11500000000</v>
      </c>
      <c r="G12" s="308"/>
      <c r="H12" s="261">
        <v>15175796680.342699</v>
      </c>
      <c r="I12" s="261"/>
      <c r="J12" s="260">
        <v>15150057406.1348</v>
      </c>
      <c r="K12" s="260">
        <v>15111527692.199699</v>
      </c>
      <c r="L12" s="260">
        <v>15047522137.156099</v>
      </c>
    </row>
    <row r="13" spans="2:12" s="230" customFormat="1" ht="10.199999999999999" customHeight="1" x14ac:dyDescent="0.15">
      <c r="B13" s="305">
        <v>45292</v>
      </c>
      <c r="C13" s="306">
        <v>45352</v>
      </c>
      <c r="D13" s="260">
        <v>2</v>
      </c>
      <c r="E13" s="307">
        <v>60</v>
      </c>
      <c r="F13" s="308">
        <v>11500000000</v>
      </c>
      <c r="G13" s="308"/>
      <c r="H13" s="261">
        <v>15074587669.937401</v>
      </c>
      <c r="I13" s="261"/>
      <c r="J13" s="260">
        <v>15025141220.7717</v>
      </c>
      <c r="K13" s="260">
        <v>14951270443.5553</v>
      </c>
      <c r="L13" s="260">
        <v>14828945332.303499</v>
      </c>
    </row>
    <row r="14" spans="2:12" s="230" customFormat="1" ht="10.199999999999999" customHeight="1" x14ac:dyDescent="0.15">
      <c r="B14" s="305">
        <v>45292</v>
      </c>
      <c r="C14" s="306">
        <v>45383</v>
      </c>
      <c r="D14" s="260">
        <v>3</v>
      </c>
      <c r="E14" s="307">
        <v>91</v>
      </c>
      <c r="F14" s="308">
        <v>11500000000</v>
      </c>
      <c r="G14" s="308"/>
      <c r="H14" s="261">
        <v>14971961819.3279</v>
      </c>
      <c r="I14" s="261"/>
      <c r="J14" s="260">
        <v>14897541733.9139</v>
      </c>
      <c r="K14" s="260">
        <v>14786597055.298201</v>
      </c>
      <c r="L14" s="260">
        <v>14603502343.8873</v>
      </c>
    </row>
    <row r="15" spans="2:12" s="230" customFormat="1" ht="10.199999999999999" customHeight="1" x14ac:dyDescent="0.15">
      <c r="B15" s="305">
        <v>45292</v>
      </c>
      <c r="C15" s="306">
        <v>45413</v>
      </c>
      <c r="D15" s="260">
        <v>4</v>
      </c>
      <c r="E15" s="307">
        <v>121</v>
      </c>
      <c r="F15" s="308">
        <v>11500000000</v>
      </c>
      <c r="G15" s="308"/>
      <c r="H15" s="261">
        <v>14869453795.834299</v>
      </c>
      <c r="I15" s="261"/>
      <c r="J15" s="260">
        <v>14771257733.6553</v>
      </c>
      <c r="K15" s="260">
        <v>14625168241.343</v>
      </c>
      <c r="L15" s="260">
        <v>14384863350.5107</v>
      </c>
    </row>
    <row r="16" spans="2:12" s="230" customFormat="1" ht="10.199999999999999" customHeight="1" x14ac:dyDescent="0.15">
      <c r="B16" s="305">
        <v>45292</v>
      </c>
      <c r="C16" s="306">
        <v>45444</v>
      </c>
      <c r="D16" s="260">
        <v>5</v>
      </c>
      <c r="E16" s="307">
        <v>152</v>
      </c>
      <c r="F16" s="308">
        <v>11500000000</v>
      </c>
      <c r="G16" s="308"/>
      <c r="H16" s="261">
        <v>14763348426.5522</v>
      </c>
      <c r="I16" s="261"/>
      <c r="J16" s="260">
        <v>14640978699.201</v>
      </c>
      <c r="K16" s="260">
        <v>14459310918.778299</v>
      </c>
      <c r="L16" s="260">
        <v>14161494433.398001</v>
      </c>
    </row>
    <row r="17" spans="2:12" s="230" customFormat="1" ht="10.199999999999999" customHeight="1" x14ac:dyDescent="0.15">
      <c r="B17" s="305">
        <v>45292</v>
      </c>
      <c r="C17" s="306">
        <v>45474</v>
      </c>
      <c r="D17" s="260">
        <v>6</v>
      </c>
      <c r="E17" s="307">
        <v>182</v>
      </c>
      <c r="F17" s="308">
        <v>11500000000</v>
      </c>
      <c r="G17" s="308"/>
      <c r="H17" s="261">
        <v>14658952634.808399</v>
      </c>
      <c r="I17" s="261"/>
      <c r="J17" s="260">
        <v>14513586350.9384</v>
      </c>
      <c r="K17" s="260">
        <v>14298220694.2638</v>
      </c>
      <c r="L17" s="260">
        <v>13946318175.990499</v>
      </c>
    </row>
    <row r="18" spans="2:12" s="230" customFormat="1" ht="10.199999999999999" customHeight="1" x14ac:dyDescent="0.15">
      <c r="B18" s="305">
        <v>45292</v>
      </c>
      <c r="C18" s="306">
        <v>45505</v>
      </c>
      <c r="D18" s="260">
        <v>7</v>
      </c>
      <c r="E18" s="307">
        <v>213</v>
      </c>
      <c r="F18" s="308">
        <v>11500000000</v>
      </c>
      <c r="G18" s="308"/>
      <c r="H18" s="261">
        <v>14558451319.944201</v>
      </c>
      <c r="I18" s="261"/>
      <c r="J18" s="260">
        <v>14389634313.5415</v>
      </c>
      <c r="K18" s="260">
        <v>14140055208.683599</v>
      </c>
      <c r="L18" s="260">
        <v>13733628572.3631</v>
      </c>
    </row>
    <row r="19" spans="2:12" s="230" customFormat="1" ht="10.199999999999999" customHeight="1" x14ac:dyDescent="0.15">
      <c r="B19" s="305">
        <v>45292</v>
      </c>
      <c r="C19" s="306">
        <v>45536</v>
      </c>
      <c r="D19" s="260">
        <v>8</v>
      </c>
      <c r="E19" s="307">
        <v>244</v>
      </c>
      <c r="F19" s="308">
        <v>11500000000</v>
      </c>
      <c r="G19" s="308"/>
      <c r="H19" s="261">
        <v>14456038323.535801</v>
      </c>
      <c r="I19" s="261"/>
      <c r="J19" s="260">
        <v>14264174679.7493</v>
      </c>
      <c r="K19" s="260">
        <v>13981124058.0021</v>
      </c>
      <c r="L19" s="260">
        <v>13521749978.9165</v>
      </c>
    </row>
    <row r="20" spans="2:12" s="230" customFormat="1" ht="10.199999999999999" customHeight="1" x14ac:dyDescent="0.15">
      <c r="B20" s="305">
        <v>45292</v>
      </c>
      <c r="C20" s="306">
        <v>45566</v>
      </c>
      <c r="D20" s="260">
        <v>9</v>
      </c>
      <c r="E20" s="307">
        <v>274</v>
      </c>
      <c r="F20" s="308">
        <v>11500000000</v>
      </c>
      <c r="G20" s="308"/>
      <c r="H20" s="261">
        <v>14346766252.328501</v>
      </c>
      <c r="I20" s="261"/>
      <c r="J20" s="260">
        <v>14133116556.1131</v>
      </c>
      <c r="K20" s="260">
        <v>13818571457.082199</v>
      </c>
      <c r="L20" s="260">
        <v>13309754478.138201</v>
      </c>
    </row>
    <row r="21" spans="2:12" s="230" customFormat="1" ht="10.199999999999999" customHeight="1" x14ac:dyDescent="0.15">
      <c r="B21" s="305">
        <v>45292</v>
      </c>
      <c r="C21" s="306">
        <v>45597</v>
      </c>
      <c r="D21" s="260">
        <v>10</v>
      </c>
      <c r="E21" s="307">
        <v>305</v>
      </c>
      <c r="F21" s="308">
        <v>11500000000</v>
      </c>
      <c r="G21" s="308"/>
      <c r="H21" s="261">
        <v>14237995242.938</v>
      </c>
      <c r="I21" s="261"/>
      <c r="J21" s="260">
        <v>14002176271.625299</v>
      </c>
      <c r="K21" s="260">
        <v>13655727490.8291</v>
      </c>
      <c r="L21" s="260">
        <v>13097196901.6943</v>
      </c>
    </row>
    <row r="22" spans="2:12" s="230" customFormat="1" ht="10.199999999999999" customHeight="1" x14ac:dyDescent="0.15">
      <c r="B22" s="305">
        <v>45292</v>
      </c>
      <c r="C22" s="306">
        <v>45627</v>
      </c>
      <c r="D22" s="260">
        <v>11</v>
      </c>
      <c r="E22" s="307">
        <v>335</v>
      </c>
      <c r="F22" s="308">
        <v>11500000000</v>
      </c>
      <c r="G22" s="308"/>
      <c r="H22" s="261">
        <v>14128433559.0973</v>
      </c>
      <c r="I22" s="261"/>
      <c r="J22" s="260">
        <v>13871622808.407801</v>
      </c>
      <c r="K22" s="260">
        <v>13495107218.2533</v>
      </c>
      <c r="L22" s="260">
        <v>12890089652.840099</v>
      </c>
    </row>
    <row r="23" spans="2:12" s="230" customFormat="1" ht="10.199999999999999" customHeight="1" x14ac:dyDescent="0.15">
      <c r="B23" s="305">
        <v>45292</v>
      </c>
      <c r="C23" s="306">
        <v>45658</v>
      </c>
      <c r="D23" s="260">
        <v>12</v>
      </c>
      <c r="E23" s="307">
        <v>366</v>
      </c>
      <c r="F23" s="308">
        <v>11500000000</v>
      </c>
      <c r="G23" s="308"/>
      <c r="H23" s="261">
        <v>14024201849.3062</v>
      </c>
      <c r="I23" s="261"/>
      <c r="J23" s="260">
        <v>13745931977.719101</v>
      </c>
      <c r="K23" s="260">
        <v>13338818143.073099</v>
      </c>
      <c r="L23" s="260">
        <v>12686843123.8545</v>
      </c>
    </row>
    <row r="24" spans="2:12" s="230" customFormat="1" ht="10.199999999999999" customHeight="1" x14ac:dyDescent="0.15">
      <c r="B24" s="305">
        <v>45292</v>
      </c>
      <c r="C24" s="306">
        <v>45689</v>
      </c>
      <c r="D24" s="260">
        <v>13</v>
      </c>
      <c r="E24" s="307">
        <v>397</v>
      </c>
      <c r="F24" s="308">
        <v>11500000000</v>
      </c>
      <c r="G24" s="308"/>
      <c r="H24" s="261">
        <v>13918638711.3957</v>
      </c>
      <c r="I24" s="261"/>
      <c r="J24" s="260">
        <v>13619324808.518801</v>
      </c>
      <c r="K24" s="260">
        <v>13182349795.653099</v>
      </c>
      <c r="L24" s="260">
        <v>12484917280.767599</v>
      </c>
    </row>
    <row r="25" spans="2:12" s="230" customFormat="1" ht="10.199999999999999" customHeight="1" x14ac:dyDescent="0.15">
      <c r="B25" s="305">
        <v>45292</v>
      </c>
      <c r="C25" s="306">
        <v>45717</v>
      </c>
      <c r="D25" s="260">
        <v>14</v>
      </c>
      <c r="E25" s="307">
        <v>425</v>
      </c>
      <c r="F25" s="308">
        <v>11500000000</v>
      </c>
      <c r="G25" s="308"/>
      <c r="H25" s="261">
        <v>13816895093.139299</v>
      </c>
      <c r="I25" s="261"/>
      <c r="J25" s="260">
        <v>13499055993.517401</v>
      </c>
      <c r="K25" s="260">
        <v>13035922471.607201</v>
      </c>
      <c r="L25" s="260">
        <v>12298994799.9704</v>
      </c>
    </row>
    <row r="26" spans="2:12" s="230" customFormat="1" ht="10.199999999999999" customHeight="1" x14ac:dyDescent="0.15">
      <c r="B26" s="305">
        <v>45292</v>
      </c>
      <c r="C26" s="306">
        <v>45748</v>
      </c>
      <c r="D26" s="260">
        <v>15</v>
      </c>
      <c r="E26" s="307">
        <v>456</v>
      </c>
      <c r="F26" s="308">
        <v>11500000000</v>
      </c>
      <c r="G26" s="308"/>
      <c r="H26" s="261">
        <v>13716828495.7812</v>
      </c>
      <c r="I26" s="261"/>
      <c r="J26" s="260">
        <v>13378561711.9715</v>
      </c>
      <c r="K26" s="260">
        <v>12886705072.9433</v>
      </c>
      <c r="L26" s="260">
        <v>12106716083.9174</v>
      </c>
    </row>
    <row r="27" spans="2:12" s="230" customFormat="1" ht="10.199999999999999" customHeight="1" x14ac:dyDescent="0.15">
      <c r="B27" s="305">
        <v>45292</v>
      </c>
      <c r="C27" s="306">
        <v>45778</v>
      </c>
      <c r="D27" s="260">
        <v>16</v>
      </c>
      <c r="E27" s="307">
        <v>486</v>
      </c>
      <c r="F27" s="308">
        <v>11500000000</v>
      </c>
      <c r="G27" s="308"/>
      <c r="H27" s="261">
        <v>13614785742.244801</v>
      </c>
      <c r="I27" s="261"/>
      <c r="J27" s="260">
        <v>13257239105.719</v>
      </c>
      <c r="K27" s="260">
        <v>12738412831.322901</v>
      </c>
      <c r="L27" s="260">
        <v>11918342770.754999</v>
      </c>
    </row>
    <row r="28" spans="2:12" s="230" customFormat="1" ht="10.199999999999999" customHeight="1" x14ac:dyDescent="0.15">
      <c r="B28" s="305">
        <v>45292</v>
      </c>
      <c r="C28" s="306">
        <v>45809</v>
      </c>
      <c r="D28" s="260">
        <v>17</v>
      </c>
      <c r="E28" s="307">
        <v>517</v>
      </c>
      <c r="F28" s="308">
        <v>11500000000</v>
      </c>
      <c r="G28" s="308"/>
      <c r="H28" s="261">
        <v>13509650509.945299</v>
      </c>
      <c r="I28" s="261"/>
      <c r="J28" s="260">
        <v>13132553272.9582</v>
      </c>
      <c r="K28" s="260">
        <v>12586514904.7381</v>
      </c>
      <c r="L28" s="260">
        <v>11726344962.426399</v>
      </c>
    </row>
    <row r="29" spans="2:12" s="230" customFormat="1" ht="10.199999999999999" customHeight="1" x14ac:dyDescent="0.15">
      <c r="B29" s="305">
        <v>45292</v>
      </c>
      <c r="C29" s="306">
        <v>45839</v>
      </c>
      <c r="D29" s="260">
        <v>18</v>
      </c>
      <c r="E29" s="307">
        <v>547</v>
      </c>
      <c r="F29" s="308">
        <v>11500000000</v>
      </c>
      <c r="G29" s="308"/>
      <c r="H29" s="261">
        <v>13404541413.761801</v>
      </c>
      <c r="I29" s="261"/>
      <c r="J29" s="260">
        <v>13008989953.283899</v>
      </c>
      <c r="K29" s="260">
        <v>12437401915.3004</v>
      </c>
      <c r="L29" s="260">
        <v>11539923340.5961</v>
      </c>
    </row>
    <row r="30" spans="2:12" s="230" customFormat="1" ht="10.199999999999999" customHeight="1" x14ac:dyDescent="0.15">
      <c r="B30" s="305">
        <v>45292</v>
      </c>
      <c r="C30" s="306">
        <v>45870</v>
      </c>
      <c r="D30" s="260">
        <v>19</v>
      </c>
      <c r="E30" s="307">
        <v>578</v>
      </c>
      <c r="F30" s="308">
        <v>11500000000</v>
      </c>
      <c r="G30" s="308"/>
      <c r="H30" s="261">
        <v>13306080555.810499</v>
      </c>
      <c r="I30" s="261"/>
      <c r="J30" s="260">
        <v>12891532413.014799</v>
      </c>
      <c r="K30" s="260">
        <v>12293759936.617701</v>
      </c>
      <c r="L30" s="260">
        <v>11358333152.6527</v>
      </c>
    </row>
    <row r="31" spans="2:12" s="230" customFormat="1" ht="10.199999999999999" customHeight="1" x14ac:dyDescent="0.15">
      <c r="B31" s="305">
        <v>45292</v>
      </c>
      <c r="C31" s="306">
        <v>45901</v>
      </c>
      <c r="D31" s="260">
        <v>20</v>
      </c>
      <c r="E31" s="307">
        <v>609</v>
      </c>
      <c r="F31" s="308">
        <v>11500000000</v>
      </c>
      <c r="G31" s="308"/>
      <c r="H31" s="261">
        <v>13198599133.707399</v>
      </c>
      <c r="I31" s="261"/>
      <c r="J31" s="260">
        <v>12765711176.0926</v>
      </c>
      <c r="K31" s="260">
        <v>12142812543.4881</v>
      </c>
      <c r="L31" s="260">
        <v>11171353246.4711</v>
      </c>
    </row>
    <row r="32" spans="2:12" s="230" customFormat="1" ht="10.199999999999999" customHeight="1" x14ac:dyDescent="0.15">
      <c r="B32" s="305">
        <v>45292</v>
      </c>
      <c r="C32" s="306">
        <v>45931</v>
      </c>
      <c r="D32" s="260">
        <v>21</v>
      </c>
      <c r="E32" s="307">
        <v>639</v>
      </c>
      <c r="F32" s="308">
        <v>11500000000</v>
      </c>
      <c r="G32" s="308"/>
      <c r="H32" s="261">
        <v>13100605272.858101</v>
      </c>
      <c r="I32" s="261"/>
      <c r="J32" s="260">
        <v>12650133166.491501</v>
      </c>
      <c r="K32" s="260">
        <v>12003257996.988199</v>
      </c>
      <c r="L32" s="260">
        <v>10997696198.2167</v>
      </c>
    </row>
    <row r="33" spans="2:12" s="230" customFormat="1" ht="10.199999999999999" customHeight="1" x14ac:dyDescent="0.15">
      <c r="B33" s="305">
        <v>45292</v>
      </c>
      <c r="C33" s="306">
        <v>45962</v>
      </c>
      <c r="D33" s="260">
        <v>22</v>
      </c>
      <c r="E33" s="307">
        <v>670</v>
      </c>
      <c r="F33" s="308">
        <v>11500000000</v>
      </c>
      <c r="G33" s="308"/>
      <c r="H33" s="261">
        <v>13002829228.336</v>
      </c>
      <c r="I33" s="261"/>
      <c r="J33" s="260">
        <v>12534423780.504601</v>
      </c>
      <c r="K33" s="260">
        <v>11863217976.9872</v>
      </c>
      <c r="L33" s="260">
        <v>10823350119.717501</v>
      </c>
    </row>
    <row r="34" spans="2:12" s="230" customFormat="1" ht="10.199999999999999" customHeight="1" x14ac:dyDescent="0.15">
      <c r="B34" s="305">
        <v>45292</v>
      </c>
      <c r="C34" s="306">
        <v>45992</v>
      </c>
      <c r="D34" s="260">
        <v>23</v>
      </c>
      <c r="E34" s="307">
        <v>700</v>
      </c>
      <c r="F34" s="308">
        <v>11500000000</v>
      </c>
      <c r="G34" s="308"/>
      <c r="H34" s="261">
        <v>12893823346.0632</v>
      </c>
      <c r="I34" s="261"/>
      <c r="J34" s="260">
        <v>12408943043.4687</v>
      </c>
      <c r="K34" s="260">
        <v>11715550352.7237</v>
      </c>
      <c r="L34" s="260">
        <v>10644811507.355101</v>
      </c>
    </row>
    <row r="35" spans="2:12" s="230" customFormat="1" ht="10.199999999999999" customHeight="1" x14ac:dyDescent="0.15">
      <c r="B35" s="305">
        <v>45292</v>
      </c>
      <c r="C35" s="306">
        <v>46023</v>
      </c>
      <c r="D35" s="260">
        <v>24</v>
      </c>
      <c r="E35" s="307">
        <v>731</v>
      </c>
      <c r="F35" s="308">
        <v>11500000000</v>
      </c>
      <c r="G35" s="308"/>
      <c r="H35" s="261">
        <v>12795698576.719</v>
      </c>
      <c r="I35" s="261"/>
      <c r="J35" s="260">
        <v>12293622000.129499</v>
      </c>
      <c r="K35" s="260">
        <v>11577155113.441799</v>
      </c>
      <c r="L35" s="260">
        <v>10474510882.9503</v>
      </c>
    </row>
    <row r="36" spans="2:12" s="230" customFormat="1" ht="10.199999999999999" customHeight="1" x14ac:dyDescent="0.15">
      <c r="B36" s="305">
        <v>45292</v>
      </c>
      <c r="C36" s="306">
        <v>46054</v>
      </c>
      <c r="D36" s="260">
        <v>25</v>
      </c>
      <c r="E36" s="307">
        <v>762</v>
      </c>
      <c r="F36" s="308">
        <v>9000000000</v>
      </c>
      <c r="G36" s="308"/>
      <c r="H36" s="261">
        <v>12697614252.7094</v>
      </c>
      <c r="I36" s="261"/>
      <c r="J36" s="260">
        <v>12178695238.877199</v>
      </c>
      <c r="K36" s="260">
        <v>11439758393.551901</v>
      </c>
      <c r="L36" s="260">
        <v>10306361515.0604</v>
      </c>
    </row>
    <row r="37" spans="2:12" s="230" customFormat="1" ht="10.199999999999999" customHeight="1" x14ac:dyDescent="0.15">
      <c r="B37" s="305">
        <v>45292</v>
      </c>
      <c r="C37" s="306">
        <v>46082</v>
      </c>
      <c r="D37" s="260">
        <v>26</v>
      </c>
      <c r="E37" s="307">
        <v>790</v>
      </c>
      <c r="F37" s="308">
        <v>9000000000</v>
      </c>
      <c r="G37" s="308"/>
      <c r="H37" s="261">
        <v>12594582744.391001</v>
      </c>
      <c r="I37" s="261"/>
      <c r="J37" s="260">
        <v>12061367228.827</v>
      </c>
      <c r="K37" s="260">
        <v>11303521017.915501</v>
      </c>
      <c r="L37" s="260">
        <v>10144654885.1647</v>
      </c>
    </row>
    <row r="38" spans="2:12" s="230" customFormat="1" ht="10.199999999999999" customHeight="1" x14ac:dyDescent="0.15">
      <c r="B38" s="305">
        <v>45292</v>
      </c>
      <c r="C38" s="306">
        <v>46113</v>
      </c>
      <c r="D38" s="260">
        <v>27</v>
      </c>
      <c r="E38" s="307">
        <v>821</v>
      </c>
      <c r="F38" s="308">
        <v>9000000000</v>
      </c>
      <c r="G38" s="308"/>
      <c r="H38" s="261">
        <v>12495228099.0369</v>
      </c>
      <c r="I38" s="261"/>
      <c r="J38" s="260">
        <v>11945923357.705799</v>
      </c>
      <c r="K38" s="260">
        <v>11166858747.002701</v>
      </c>
      <c r="L38" s="260">
        <v>9979554935.9697704</v>
      </c>
    </row>
    <row r="39" spans="2:12" s="230" customFormat="1" ht="10.199999999999999" customHeight="1" x14ac:dyDescent="0.15">
      <c r="B39" s="305">
        <v>45292</v>
      </c>
      <c r="C39" s="306">
        <v>46143</v>
      </c>
      <c r="D39" s="260">
        <v>28</v>
      </c>
      <c r="E39" s="307">
        <v>851</v>
      </c>
      <c r="F39" s="308">
        <v>9000000000</v>
      </c>
      <c r="G39" s="308"/>
      <c r="H39" s="261">
        <v>12394693178.254</v>
      </c>
      <c r="I39" s="261"/>
      <c r="J39" s="260">
        <v>11830357712.509199</v>
      </c>
      <c r="K39" s="260">
        <v>11031611080.459999</v>
      </c>
      <c r="L39" s="260">
        <v>9818274645.9276695</v>
      </c>
    </row>
    <row r="40" spans="2:12" s="230" customFormat="1" ht="10.199999999999999" customHeight="1" x14ac:dyDescent="0.15">
      <c r="B40" s="305">
        <v>45292</v>
      </c>
      <c r="C40" s="306">
        <v>46174</v>
      </c>
      <c r="D40" s="260">
        <v>29</v>
      </c>
      <c r="E40" s="307">
        <v>882</v>
      </c>
      <c r="F40" s="308">
        <v>9000000000</v>
      </c>
      <c r="G40" s="308"/>
      <c r="H40" s="261">
        <v>12295445790.639</v>
      </c>
      <c r="I40" s="261"/>
      <c r="J40" s="260">
        <v>11715724603.7607</v>
      </c>
      <c r="K40" s="260">
        <v>10896933814.8797</v>
      </c>
      <c r="L40" s="260">
        <v>9657332108.4895992</v>
      </c>
    </row>
    <row r="41" spans="2:12" s="230" customFormat="1" ht="10.199999999999999" customHeight="1" x14ac:dyDescent="0.15">
      <c r="B41" s="305">
        <v>45292</v>
      </c>
      <c r="C41" s="306">
        <v>46204</v>
      </c>
      <c r="D41" s="260">
        <v>30</v>
      </c>
      <c r="E41" s="307">
        <v>912</v>
      </c>
      <c r="F41" s="308">
        <v>9000000000</v>
      </c>
      <c r="G41" s="308"/>
      <c r="H41" s="261">
        <v>12197574156.182699</v>
      </c>
      <c r="I41" s="261"/>
      <c r="J41" s="260">
        <v>11603390346.562599</v>
      </c>
      <c r="K41" s="260">
        <v>10765887283.3288</v>
      </c>
      <c r="L41" s="260">
        <v>9502081817.7861099</v>
      </c>
    </row>
    <row r="42" spans="2:12" s="230" customFormat="1" ht="10.199999999999999" customHeight="1" x14ac:dyDescent="0.15">
      <c r="B42" s="305">
        <v>45292</v>
      </c>
      <c r="C42" s="306">
        <v>46235</v>
      </c>
      <c r="D42" s="260">
        <v>31</v>
      </c>
      <c r="E42" s="307">
        <v>943</v>
      </c>
      <c r="F42" s="308">
        <v>9000000000</v>
      </c>
      <c r="G42" s="308"/>
      <c r="H42" s="261">
        <v>12099644639.960899</v>
      </c>
      <c r="I42" s="261"/>
      <c r="J42" s="260">
        <v>11490709093.938601</v>
      </c>
      <c r="K42" s="260">
        <v>10634225096.1453</v>
      </c>
      <c r="L42" s="260">
        <v>9346121132.3483295</v>
      </c>
    </row>
    <row r="43" spans="2:12" s="230" customFormat="1" ht="10.199999999999999" customHeight="1" x14ac:dyDescent="0.15">
      <c r="B43" s="305">
        <v>45292</v>
      </c>
      <c r="C43" s="306">
        <v>46266</v>
      </c>
      <c r="D43" s="260">
        <v>32</v>
      </c>
      <c r="E43" s="307">
        <v>974</v>
      </c>
      <c r="F43" s="308">
        <v>9000000000</v>
      </c>
      <c r="G43" s="308"/>
      <c r="H43" s="261">
        <v>11999109015.7822</v>
      </c>
      <c r="I43" s="261"/>
      <c r="J43" s="260">
        <v>11375905940.3445</v>
      </c>
      <c r="K43" s="260">
        <v>10501204217.948799</v>
      </c>
      <c r="L43" s="260">
        <v>9190122080.5028896</v>
      </c>
    </row>
    <row r="44" spans="2:12" s="230" customFormat="1" ht="10.199999999999999" customHeight="1" x14ac:dyDescent="0.15">
      <c r="B44" s="305">
        <v>45292</v>
      </c>
      <c r="C44" s="306">
        <v>46296</v>
      </c>
      <c r="D44" s="260">
        <v>33</v>
      </c>
      <c r="E44" s="307">
        <v>1004</v>
      </c>
      <c r="F44" s="308">
        <v>9000000000</v>
      </c>
      <c r="G44" s="308"/>
      <c r="H44" s="261">
        <v>11900313704.7341</v>
      </c>
      <c r="I44" s="261"/>
      <c r="J44" s="260">
        <v>11263723056.271099</v>
      </c>
      <c r="K44" s="260">
        <v>10372055762.1022</v>
      </c>
      <c r="L44" s="260">
        <v>9039889099.4014301</v>
      </c>
    </row>
    <row r="45" spans="2:12" s="230" customFormat="1" ht="10.199999999999999" customHeight="1" x14ac:dyDescent="0.15">
      <c r="B45" s="305">
        <v>45292</v>
      </c>
      <c r="C45" s="306">
        <v>46327</v>
      </c>
      <c r="D45" s="260">
        <v>34</v>
      </c>
      <c r="E45" s="307">
        <v>1035</v>
      </c>
      <c r="F45" s="308">
        <v>9000000000</v>
      </c>
      <c r="G45" s="308"/>
      <c r="H45" s="261">
        <v>11801929692.231701</v>
      </c>
      <c r="I45" s="261"/>
      <c r="J45" s="260">
        <v>11151655791.4368</v>
      </c>
      <c r="K45" s="260">
        <v>10242744225.669001</v>
      </c>
      <c r="L45" s="260">
        <v>8889374587.0428696</v>
      </c>
    </row>
    <row r="46" spans="2:12" s="230" customFormat="1" ht="10.199999999999999" customHeight="1" x14ac:dyDescent="0.15">
      <c r="B46" s="305">
        <v>45292</v>
      </c>
      <c r="C46" s="306">
        <v>46357</v>
      </c>
      <c r="D46" s="260">
        <v>35</v>
      </c>
      <c r="E46" s="307">
        <v>1065</v>
      </c>
      <c r="F46" s="308">
        <v>9000000000</v>
      </c>
      <c r="G46" s="308"/>
      <c r="H46" s="261">
        <v>11700283809.204</v>
      </c>
      <c r="I46" s="261"/>
      <c r="J46" s="260">
        <v>11037463734.598499</v>
      </c>
      <c r="K46" s="260">
        <v>10112907361.716499</v>
      </c>
      <c r="L46" s="260">
        <v>8740715639.9057198</v>
      </c>
    </row>
    <row r="47" spans="2:12" s="230" customFormat="1" ht="10.199999999999999" customHeight="1" x14ac:dyDescent="0.15">
      <c r="B47" s="305">
        <v>45292</v>
      </c>
      <c r="C47" s="306">
        <v>46388</v>
      </c>
      <c r="D47" s="260">
        <v>36</v>
      </c>
      <c r="E47" s="307">
        <v>1096</v>
      </c>
      <c r="F47" s="308">
        <v>9000000000</v>
      </c>
      <c r="G47" s="308"/>
      <c r="H47" s="261">
        <v>11598652465.4237</v>
      </c>
      <c r="I47" s="261"/>
      <c r="J47" s="260">
        <v>10923032051.7339</v>
      </c>
      <c r="K47" s="260">
        <v>9982608523.1465607</v>
      </c>
      <c r="L47" s="260">
        <v>8591551989.7774601</v>
      </c>
    </row>
    <row r="48" spans="2:12" s="230" customFormat="1" ht="10.199999999999999" customHeight="1" x14ac:dyDescent="0.15">
      <c r="B48" s="305">
        <v>45292</v>
      </c>
      <c r="C48" s="306">
        <v>46419</v>
      </c>
      <c r="D48" s="260">
        <v>37</v>
      </c>
      <c r="E48" s="307">
        <v>1127</v>
      </c>
      <c r="F48" s="308">
        <v>9000000000</v>
      </c>
      <c r="G48" s="308"/>
      <c r="H48" s="261">
        <v>11503266585.853201</v>
      </c>
      <c r="I48" s="261"/>
      <c r="J48" s="260">
        <v>10814828477.7321</v>
      </c>
      <c r="K48" s="260">
        <v>9858584450.1370792</v>
      </c>
      <c r="L48" s="260">
        <v>8448872627.2297697</v>
      </c>
    </row>
    <row r="49" spans="2:12" s="230" customFormat="1" ht="10.199999999999999" customHeight="1" x14ac:dyDescent="0.15">
      <c r="B49" s="305">
        <v>45292</v>
      </c>
      <c r="C49" s="306">
        <v>46447</v>
      </c>
      <c r="D49" s="260">
        <v>38</v>
      </c>
      <c r="E49" s="307">
        <v>1155</v>
      </c>
      <c r="F49" s="308">
        <v>9000000000</v>
      </c>
      <c r="G49" s="308"/>
      <c r="H49" s="261">
        <v>11405809149.299299</v>
      </c>
      <c r="I49" s="261"/>
      <c r="J49" s="260">
        <v>10706774964.2799</v>
      </c>
      <c r="K49" s="260">
        <v>9737662450.7999191</v>
      </c>
      <c r="L49" s="260">
        <v>8313309110.89678</v>
      </c>
    </row>
    <row r="50" spans="2:12" s="230" customFormat="1" ht="10.199999999999999" customHeight="1" x14ac:dyDescent="0.15">
      <c r="B50" s="305">
        <v>45292</v>
      </c>
      <c r="C50" s="306">
        <v>46478</v>
      </c>
      <c r="D50" s="260">
        <v>39</v>
      </c>
      <c r="E50" s="307">
        <v>1186</v>
      </c>
      <c r="F50" s="308">
        <v>9000000000</v>
      </c>
      <c r="G50" s="308"/>
      <c r="H50" s="261">
        <v>11309373559.9858</v>
      </c>
      <c r="I50" s="261"/>
      <c r="J50" s="260">
        <v>10598243731.625099</v>
      </c>
      <c r="K50" s="260">
        <v>9614440963.0905704</v>
      </c>
      <c r="L50" s="260">
        <v>8173345726.7179499</v>
      </c>
    </row>
    <row r="51" spans="2:12" s="230" customFormat="1" ht="10.199999999999999" customHeight="1" x14ac:dyDescent="0.15">
      <c r="B51" s="305">
        <v>45292</v>
      </c>
      <c r="C51" s="306">
        <v>46508</v>
      </c>
      <c r="D51" s="260">
        <v>40</v>
      </c>
      <c r="E51" s="307">
        <v>1216</v>
      </c>
      <c r="F51" s="308">
        <v>6500000000</v>
      </c>
      <c r="G51" s="308"/>
      <c r="H51" s="261">
        <v>11203808612.0776</v>
      </c>
      <c r="I51" s="261"/>
      <c r="J51" s="260">
        <v>10482083023.7505</v>
      </c>
      <c r="K51" s="260">
        <v>9485658748.5740204</v>
      </c>
      <c r="L51" s="260">
        <v>8030811139.40905</v>
      </c>
    </row>
    <row r="52" spans="2:12" s="230" customFormat="1" ht="10.199999999999999" customHeight="1" x14ac:dyDescent="0.15">
      <c r="B52" s="305">
        <v>45292</v>
      </c>
      <c r="C52" s="306">
        <v>46539</v>
      </c>
      <c r="D52" s="260">
        <v>41</v>
      </c>
      <c r="E52" s="307">
        <v>1247</v>
      </c>
      <c r="F52" s="308">
        <v>6500000000</v>
      </c>
      <c r="G52" s="308"/>
      <c r="H52" s="261">
        <v>11109857940.006399</v>
      </c>
      <c r="I52" s="261"/>
      <c r="J52" s="260">
        <v>10376555148.6868</v>
      </c>
      <c r="K52" s="260">
        <v>9366281212.4341507</v>
      </c>
      <c r="L52" s="260">
        <v>7896156157.5141001</v>
      </c>
    </row>
    <row r="53" spans="2:12" s="230" customFormat="1" ht="10.199999999999999" customHeight="1" x14ac:dyDescent="0.15">
      <c r="B53" s="305">
        <v>45292</v>
      </c>
      <c r="C53" s="306">
        <v>46569</v>
      </c>
      <c r="D53" s="260">
        <v>42</v>
      </c>
      <c r="E53" s="307">
        <v>1277</v>
      </c>
      <c r="F53" s="308">
        <v>6500000000</v>
      </c>
      <c r="G53" s="308"/>
      <c r="H53" s="261">
        <v>11013861599.7003</v>
      </c>
      <c r="I53" s="261"/>
      <c r="J53" s="260">
        <v>10270010037.5014</v>
      </c>
      <c r="K53" s="260">
        <v>9247293238.5705509</v>
      </c>
      <c r="L53" s="260">
        <v>7763887768.2531099</v>
      </c>
    </row>
    <row r="54" spans="2:12" s="230" customFormat="1" ht="10.199999999999999" customHeight="1" x14ac:dyDescent="0.15">
      <c r="B54" s="305">
        <v>45292</v>
      </c>
      <c r="C54" s="306">
        <v>46600</v>
      </c>
      <c r="D54" s="260">
        <v>43</v>
      </c>
      <c r="E54" s="307">
        <v>1308</v>
      </c>
      <c r="F54" s="308">
        <v>6500000000</v>
      </c>
      <c r="G54" s="308"/>
      <c r="H54" s="261">
        <v>10922801241.6203</v>
      </c>
      <c r="I54" s="261"/>
      <c r="J54" s="260">
        <v>10167825009.408001</v>
      </c>
      <c r="K54" s="260">
        <v>9132000314.4738197</v>
      </c>
      <c r="L54" s="260">
        <v>7634615267.4819498</v>
      </c>
    </row>
    <row r="55" spans="2:12" s="230" customFormat="1" ht="10.199999999999999" customHeight="1" x14ac:dyDescent="0.15">
      <c r="B55" s="305">
        <v>45292</v>
      </c>
      <c r="C55" s="306">
        <v>46631</v>
      </c>
      <c r="D55" s="260">
        <v>44</v>
      </c>
      <c r="E55" s="307">
        <v>1339</v>
      </c>
      <c r="F55" s="308">
        <v>6500000000</v>
      </c>
      <c r="G55" s="308"/>
      <c r="H55" s="261">
        <v>10830096679.125999</v>
      </c>
      <c r="I55" s="261"/>
      <c r="J55" s="260">
        <v>10064429102.4168</v>
      </c>
      <c r="K55" s="260">
        <v>9016149249.6243896</v>
      </c>
      <c r="L55" s="260">
        <v>7505833917.4306698</v>
      </c>
    </row>
    <row r="56" spans="2:12" s="230" customFormat="1" ht="10.199999999999999" customHeight="1" x14ac:dyDescent="0.15">
      <c r="B56" s="305">
        <v>45292</v>
      </c>
      <c r="C56" s="306">
        <v>46661</v>
      </c>
      <c r="D56" s="260">
        <v>45</v>
      </c>
      <c r="E56" s="307">
        <v>1369</v>
      </c>
      <c r="F56" s="308">
        <v>6500000000</v>
      </c>
      <c r="G56" s="308"/>
      <c r="H56" s="261">
        <v>10733576154.805901</v>
      </c>
      <c r="I56" s="261"/>
      <c r="J56" s="260">
        <v>9958359804.3844109</v>
      </c>
      <c r="K56" s="260">
        <v>8899170516.1420803</v>
      </c>
      <c r="L56" s="260">
        <v>7378081870.5025101</v>
      </c>
    </row>
    <row r="57" spans="2:12" s="230" customFormat="1" ht="10.199999999999999" customHeight="1" x14ac:dyDescent="0.15">
      <c r="B57" s="305">
        <v>45292</v>
      </c>
      <c r="C57" s="306">
        <v>46692</v>
      </c>
      <c r="D57" s="260">
        <v>46</v>
      </c>
      <c r="E57" s="307">
        <v>1400</v>
      </c>
      <c r="F57" s="308">
        <v>6500000000</v>
      </c>
      <c r="G57" s="308"/>
      <c r="H57" s="261">
        <v>10641111133.343901</v>
      </c>
      <c r="I57" s="261"/>
      <c r="J57" s="260">
        <v>9855828315.3725491</v>
      </c>
      <c r="K57" s="260">
        <v>8785145064.8630505</v>
      </c>
      <c r="L57" s="260">
        <v>7252696405.4872904</v>
      </c>
    </row>
    <row r="58" spans="2:12" s="230" customFormat="1" ht="10.199999999999999" customHeight="1" x14ac:dyDescent="0.15">
      <c r="B58" s="305">
        <v>45292</v>
      </c>
      <c r="C58" s="306">
        <v>46722</v>
      </c>
      <c r="D58" s="260">
        <v>47</v>
      </c>
      <c r="E58" s="307">
        <v>1430</v>
      </c>
      <c r="F58" s="308">
        <v>5000000000</v>
      </c>
      <c r="G58" s="308"/>
      <c r="H58" s="261">
        <v>10547184890.2967</v>
      </c>
      <c r="I58" s="261"/>
      <c r="J58" s="260">
        <v>9752798923.3568096</v>
      </c>
      <c r="K58" s="260">
        <v>8671911661.2276993</v>
      </c>
      <c r="L58" s="260">
        <v>7129868005.95051</v>
      </c>
    </row>
    <row r="59" spans="2:12" s="230" customFormat="1" ht="10.199999999999999" customHeight="1" x14ac:dyDescent="0.15">
      <c r="B59" s="305">
        <v>45292</v>
      </c>
      <c r="C59" s="306">
        <v>46753</v>
      </c>
      <c r="D59" s="260">
        <v>48</v>
      </c>
      <c r="E59" s="307">
        <v>1461</v>
      </c>
      <c r="F59" s="308">
        <v>5000000000</v>
      </c>
      <c r="G59" s="308"/>
      <c r="H59" s="261">
        <v>10454276614.450701</v>
      </c>
      <c r="I59" s="261"/>
      <c r="J59" s="260">
        <v>9650492494.3653603</v>
      </c>
      <c r="K59" s="260">
        <v>8559120585.9639997</v>
      </c>
      <c r="L59" s="260">
        <v>7007327400.5730801</v>
      </c>
    </row>
    <row r="60" spans="2:12" s="230" customFormat="1" ht="10.199999999999999" customHeight="1" x14ac:dyDescent="0.15">
      <c r="B60" s="305">
        <v>45292</v>
      </c>
      <c r="C60" s="306">
        <v>46784</v>
      </c>
      <c r="D60" s="260">
        <v>49</v>
      </c>
      <c r="E60" s="307">
        <v>1492</v>
      </c>
      <c r="F60" s="308">
        <v>5000000000</v>
      </c>
      <c r="G60" s="308"/>
      <c r="H60" s="261">
        <v>10364100638.9809</v>
      </c>
      <c r="I60" s="261"/>
      <c r="J60" s="260">
        <v>9551022996.1023693</v>
      </c>
      <c r="K60" s="260">
        <v>8449356827.4516296</v>
      </c>
      <c r="L60" s="260">
        <v>6888164896.8900499</v>
      </c>
    </row>
    <row r="61" spans="2:12" s="230" customFormat="1" ht="10.199999999999999" customHeight="1" x14ac:dyDescent="0.15">
      <c r="B61" s="305">
        <v>45292</v>
      </c>
      <c r="C61" s="306">
        <v>46813</v>
      </c>
      <c r="D61" s="260">
        <v>50</v>
      </c>
      <c r="E61" s="307">
        <v>1521</v>
      </c>
      <c r="F61" s="308">
        <v>5000000000</v>
      </c>
      <c r="G61" s="308"/>
      <c r="H61" s="261">
        <v>10274611921.274</v>
      </c>
      <c r="I61" s="261"/>
      <c r="J61" s="260">
        <v>9453530685.0306206</v>
      </c>
      <c r="K61" s="260">
        <v>8343211259.3399801</v>
      </c>
      <c r="L61" s="260">
        <v>6774678214.04776</v>
      </c>
    </row>
    <row r="62" spans="2:12" s="230" customFormat="1" ht="10.199999999999999" customHeight="1" x14ac:dyDescent="0.15">
      <c r="B62" s="305">
        <v>45292</v>
      </c>
      <c r="C62" s="306">
        <v>46844</v>
      </c>
      <c r="D62" s="260">
        <v>51</v>
      </c>
      <c r="E62" s="307">
        <v>1552</v>
      </c>
      <c r="F62" s="308">
        <v>5000000000</v>
      </c>
      <c r="G62" s="308"/>
      <c r="H62" s="261">
        <v>10184068441.874001</v>
      </c>
      <c r="I62" s="261"/>
      <c r="J62" s="260">
        <v>9354330269.7185802</v>
      </c>
      <c r="K62" s="260">
        <v>8234666108.9742098</v>
      </c>
      <c r="L62" s="260">
        <v>6658218533.8624496</v>
      </c>
    </row>
    <row r="63" spans="2:12" s="230" customFormat="1" ht="10.199999999999999" customHeight="1" x14ac:dyDescent="0.15">
      <c r="B63" s="305">
        <v>45292</v>
      </c>
      <c r="C63" s="306">
        <v>46874</v>
      </c>
      <c r="D63" s="260">
        <v>52</v>
      </c>
      <c r="E63" s="307">
        <v>1582</v>
      </c>
      <c r="F63" s="308">
        <v>5000000000</v>
      </c>
      <c r="G63" s="308"/>
      <c r="H63" s="261">
        <v>10093700215.389</v>
      </c>
      <c r="I63" s="261"/>
      <c r="J63" s="260">
        <v>9256106700.3284607</v>
      </c>
      <c r="K63" s="260">
        <v>8128144482.5018597</v>
      </c>
      <c r="L63" s="260">
        <v>6545149171.9863701</v>
      </c>
    </row>
    <row r="64" spans="2:12" s="230" customFormat="1" ht="10.199999999999999" customHeight="1" x14ac:dyDescent="0.15">
      <c r="B64" s="305">
        <v>45292</v>
      </c>
      <c r="C64" s="306">
        <v>46905</v>
      </c>
      <c r="D64" s="260">
        <v>53</v>
      </c>
      <c r="E64" s="307">
        <v>1613</v>
      </c>
      <c r="F64" s="308">
        <v>5000000000</v>
      </c>
      <c r="G64" s="308"/>
      <c r="H64" s="261">
        <v>10005299740.4195</v>
      </c>
      <c r="I64" s="261"/>
      <c r="J64" s="260">
        <v>9159480306.8309402</v>
      </c>
      <c r="K64" s="260">
        <v>8022837367.85847</v>
      </c>
      <c r="L64" s="260">
        <v>6432988017.7466803</v>
      </c>
    </row>
    <row r="65" spans="2:12" s="230" customFormat="1" ht="10.199999999999999" customHeight="1" x14ac:dyDescent="0.15">
      <c r="B65" s="305">
        <v>45292</v>
      </c>
      <c r="C65" s="306">
        <v>46935</v>
      </c>
      <c r="D65" s="260">
        <v>54</v>
      </c>
      <c r="E65" s="307">
        <v>1643</v>
      </c>
      <c r="F65" s="308">
        <v>5000000000</v>
      </c>
      <c r="G65" s="308"/>
      <c r="H65" s="261">
        <v>9917427900.6910992</v>
      </c>
      <c r="I65" s="261"/>
      <c r="J65" s="260">
        <v>9064134507.7013893</v>
      </c>
      <c r="K65" s="260">
        <v>7919782674.4078398</v>
      </c>
      <c r="L65" s="260">
        <v>6324323862.4776402</v>
      </c>
    </row>
    <row r="66" spans="2:12" s="230" customFormat="1" ht="10.199999999999999" customHeight="1" x14ac:dyDescent="0.15">
      <c r="B66" s="305">
        <v>45292</v>
      </c>
      <c r="C66" s="306">
        <v>46966</v>
      </c>
      <c r="D66" s="260">
        <v>55</v>
      </c>
      <c r="E66" s="307">
        <v>1674</v>
      </c>
      <c r="F66" s="308">
        <v>5000000000</v>
      </c>
      <c r="G66" s="308"/>
      <c r="H66" s="261">
        <v>9829702939.7132492</v>
      </c>
      <c r="I66" s="261"/>
      <c r="J66" s="260">
        <v>8968719927.2058105</v>
      </c>
      <c r="K66" s="260">
        <v>7816484621.6001596</v>
      </c>
      <c r="L66" s="260">
        <v>6215397870.20994</v>
      </c>
    </row>
    <row r="67" spans="2:12" s="230" customFormat="1" ht="10.199999999999999" customHeight="1" x14ac:dyDescent="0.15">
      <c r="B67" s="305">
        <v>45292</v>
      </c>
      <c r="C67" s="306">
        <v>46997</v>
      </c>
      <c r="D67" s="260">
        <v>56</v>
      </c>
      <c r="E67" s="307">
        <v>1705</v>
      </c>
      <c r="F67" s="308">
        <v>5000000000</v>
      </c>
      <c r="G67" s="308"/>
      <c r="H67" s="261">
        <v>9739693177.2200603</v>
      </c>
      <c r="I67" s="261"/>
      <c r="J67" s="260">
        <v>8871521792.4509201</v>
      </c>
      <c r="K67" s="260">
        <v>7712110297.7798204</v>
      </c>
      <c r="L67" s="260">
        <v>6106428953.85361</v>
      </c>
    </row>
    <row r="68" spans="2:12" s="230" customFormat="1" ht="10.199999999999999" customHeight="1" x14ac:dyDescent="0.15">
      <c r="B68" s="305">
        <v>45292</v>
      </c>
      <c r="C68" s="306">
        <v>47027</v>
      </c>
      <c r="D68" s="260">
        <v>57</v>
      </c>
      <c r="E68" s="307">
        <v>1735</v>
      </c>
      <c r="F68" s="308">
        <v>5000000000</v>
      </c>
      <c r="G68" s="308"/>
      <c r="H68" s="261">
        <v>9653551306.8330498</v>
      </c>
      <c r="I68" s="261"/>
      <c r="J68" s="260">
        <v>8778625402.0727501</v>
      </c>
      <c r="K68" s="260">
        <v>7612571648.0007696</v>
      </c>
      <c r="L68" s="260">
        <v>6002906142.1188202</v>
      </c>
    </row>
    <row r="69" spans="2:12" s="230" customFormat="1" ht="10.199999999999999" customHeight="1" x14ac:dyDescent="0.15">
      <c r="B69" s="305">
        <v>45292</v>
      </c>
      <c r="C69" s="306">
        <v>47058</v>
      </c>
      <c r="D69" s="260">
        <v>58</v>
      </c>
      <c r="E69" s="307">
        <v>1766</v>
      </c>
      <c r="F69" s="308">
        <v>5000000000</v>
      </c>
      <c r="G69" s="308"/>
      <c r="H69" s="261">
        <v>9568606871.9506493</v>
      </c>
      <c r="I69" s="261"/>
      <c r="J69" s="260">
        <v>8686621513.4593697</v>
      </c>
      <c r="K69" s="260">
        <v>7513631088.5294304</v>
      </c>
      <c r="L69" s="260">
        <v>5899791275.2314596</v>
      </c>
    </row>
    <row r="70" spans="2:12" s="230" customFormat="1" ht="10.199999999999999" customHeight="1" x14ac:dyDescent="0.15">
      <c r="B70" s="305">
        <v>45292</v>
      </c>
      <c r="C70" s="306">
        <v>47088</v>
      </c>
      <c r="D70" s="260">
        <v>59</v>
      </c>
      <c r="E70" s="307">
        <v>1796</v>
      </c>
      <c r="F70" s="308">
        <v>5000000000</v>
      </c>
      <c r="G70" s="308"/>
      <c r="H70" s="261">
        <v>9483982168.5028496</v>
      </c>
      <c r="I70" s="261"/>
      <c r="J70" s="260">
        <v>8595664903.3488903</v>
      </c>
      <c r="K70" s="260">
        <v>7416657304.9049101</v>
      </c>
      <c r="L70" s="260">
        <v>5799774061.3366203</v>
      </c>
    </row>
    <row r="71" spans="2:12" s="230" customFormat="1" ht="10.199999999999999" customHeight="1" x14ac:dyDescent="0.15">
      <c r="B71" s="305">
        <v>45292</v>
      </c>
      <c r="C71" s="306">
        <v>47119</v>
      </c>
      <c r="D71" s="260">
        <v>60</v>
      </c>
      <c r="E71" s="307">
        <v>1827</v>
      </c>
      <c r="F71" s="308">
        <v>5000000000</v>
      </c>
      <c r="G71" s="308"/>
      <c r="H71" s="261">
        <v>9400348589.8078899</v>
      </c>
      <c r="I71" s="261"/>
      <c r="J71" s="260">
        <v>8505414543.17031</v>
      </c>
      <c r="K71" s="260">
        <v>7320121916.16891</v>
      </c>
      <c r="L71" s="260">
        <v>5700038600.9931698</v>
      </c>
    </row>
    <row r="72" spans="2:12" s="230" customFormat="1" ht="10.199999999999999" customHeight="1" x14ac:dyDescent="0.15">
      <c r="B72" s="305">
        <v>45292</v>
      </c>
      <c r="C72" s="306">
        <v>47150</v>
      </c>
      <c r="D72" s="260">
        <v>61</v>
      </c>
      <c r="E72" s="307">
        <v>1858</v>
      </c>
      <c r="F72" s="308">
        <v>2500000000</v>
      </c>
      <c r="G72" s="308"/>
      <c r="H72" s="261">
        <v>9314288794.1292591</v>
      </c>
      <c r="I72" s="261"/>
      <c r="J72" s="260">
        <v>8413254086.24473</v>
      </c>
      <c r="K72" s="260">
        <v>7222389846.1991301</v>
      </c>
      <c r="L72" s="260">
        <v>5600116075.7627096</v>
      </c>
    </row>
    <row r="73" spans="2:12" s="230" customFormat="1" ht="10.199999999999999" customHeight="1" x14ac:dyDescent="0.15">
      <c r="B73" s="305">
        <v>45292</v>
      </c>
      <c r="C73" s="306">
        <v>47178</v>
      </c>
      <c r="D73" s="260">
        <v>62</v>
      </c>
      <c r="E73" s="307">
        <v>1886</v>
      </c>
      <c r="F73" s="308">
        <v>2500000000</v>
      </c>
      <c r="G73" s="308"/>
      <c r="H73" s="261">
        <v>9229473119.4548206</v>
      </c>
      <c r="I73" s="261"/>
      <c r="J73" s="260">
        <v>8323870942.8043699</v>
      </c>
      <c r="K73" s="260">
        <v>7129242311.8123598</v>
      </c>
      <c r="L73" s="260">
        <v>5506738953.0028601</v>
      </c>
    </row>
    <row r="74" spans="2:12" s="230" customFormat="1" ht="10.199999999999999" customHeight="1" x14ac:dyDescent="0.15">
      <c r="B74" s="305">
        <v>45292</v>
      </c>
      <c r="C74" s="306">
        <v>47209</v>
      </c>
      <c r="D74" s="260">
        <v>63</v>
      </c>
      <c r="E74" s="307">
        <v>1917</v>
      </c>
      <c r="F74" s="308">
        <v>2500000000</v>
      </c>
      <c r="G74" s="308"/>
      <c r="H74" s="261">
        <v>9146575945.6851997</v>
      </c>
      <c r="I74" s="261"/>
      <c r="J74" s="260">
        <v>8235116598.9759502</v>
      </c>
      <c r="K74" s="260">
        <v>7035288044.3913097</v>
      </c>
      <c r="L74" s="260">
        <v>5411150538.7880697</v>
      </c>
    </row>
    <row r="75" spans="2:12" s="230" customFormat="1" ht="10.199999999999999" customHeight="1" x14ac:dyDescent="0.15">
      <c r="B75" s="305">
        <v>45292</v>
      </c>
      <c r="C75" s="306">
        <v>47239</v>
      </c>
      <c r="D75" s="260">
        <v>64</v>
      </c>
      <c r="E75" s="307">
        <v>1947</v>
      </c>
      <c r="F75" s="308">
        <v>2500000000</v>
      </c>
      <c r="G75" s="308"/>
      <c r="H75" s="261">
        <v>9059633597.4224091</v>
      </c>
      <c r="I75" s="261"/>
      <c r="J75" s="260">
        <v>8143449394.7178802</v>
      </c>
      <c r="K75" s="260">
        <v>6939853457.6988201</v>
      </c>
      <c r="L75" s="260">
        <v>5315867118.4000301</v>
      </c>
    </row>
    <row r="76" spans="2:12" s="230" customFormat="1" ht="10.199999999999999" customHeight="1" x14ac:dyDescent="0.15">
      <c r="B76" s="305">
        <v>45292</v>
      </c>
      <c r="C76" s="306">
        <v>47270</v>
      </c>
      <c r="D76" s="260">
        <v>65</v>
      </c>
      <c r="E76" s="307">
        <v>1978</v>
      </c>
      <c r="F76" s="308">
        <v>2500000000</v>
      </c>
      <c r="G76" s="308"/>
      <c r="H76" s="261">
        <v>8973928062.0536098</v>
      </c>
      <c r="I76" s="261"/>
      <c r="J76" s="260">
        <v>8052729873.4798899</v>
      </c>
      <c r="K76" s="260">
        <v>6845089358.9579601</v>
      </c>
      <c r="L76" s="260">
        <v>5221070504.1967001</v>
      </c>
    </row>
    <row r="77" spans="2:12" s="230" customFormat="1" ht="10.199999999999999" customHeight="1" x14ac:dyDescent="0.15">
      <c r="B77" s="305">
        <v>45292</v>
      </c>
      <c r="C77" s="306">
        <v>47300</v>
      </c>
      <c r="D77" s="260">
        <v>66</v>
      </c>
      <c r="E77" s="307">
        <v>2008</v>
      </c>
      <c r="F77" s="308">
        <v>2500000000</v>
      </c>
      <c r="G77" s="308"/>
      <c r="H77" s="261">
        <v>8890523484.0176792</v>
      </c>
      <c r="I77" s="261"/>
      <c r="J77" s="260">
        <v>7964792044.3415003</v>
      </c>
      <c r="K77" s="260">
        <v>6753675647.9477901</v>
      </c>
      <c r="L77" s="260">
        <v>5130228614.8391304</v>
      </c>
    </row>
    <row r="78" spans="2:12" s="230" customFormat="1" ht="10.199999999999999" customHeight="1" x14ac:dyDescent="0.15">
      <c r="B78" s="305">
        <v>45292</v>
      </c>
      <c r="C78" s="306">
        <v>47331</v>
      </c>
      <c r="D78" s="260">
        <v>67</v>
      </c>
      <c r="E78" s="307">
        <v>2039</v>
      </c>
      <c r="F78" s="308">
        <v>2500000000</v>
      </c>
      <c r="G78" s="308"/>
      <c r="H78" s="261">
        <v>8808606985.9683208</v>
      </c>
      <c r="I78" s="261"/>
      <c r="J78" s="260">
        <v>7878020746.8837795</v>
      </c>
      <c r="K78" s="260">
        <v>6663109820.57059</v>
      </c>
      <c r="L78" s="260">
        <v>5039995053.6938696</v>
      </c>
    </row>
    <row r="79" spans="2:12" s="230" customFormat="1" ht="10.199999999999999" customHeight="1" x14ac:dyDescent="0.15">
      <c r="B79" s="305">
        <v>45292</v>
      </c>
      <c r="C79" s="306">
        <v>47362</v>
      </c>
      <c r="D79" s="260">
        <v>68</v>
      </c>
      <c r="E79" s="307">
        <v>2070</v>
      </c>
      <c r="F79" s="308">
        <v>2500000000</v>
      </c>
      <c r="G79" s="308"/>
      <c r="H79" s="261">
        <v>8722383388.78652</v>
      </c>
      <c r="I79" s="261"/>
      <c r="J79" s="260">
        <v>7787675336.6813898</v>
      </c>
      <c r="K79" s="260">
        <v>6569945724.0723495</v>
      </c>
      <c r="L79" s="260">
        <v>4948476819.8628197</v>
      </c>
    </row>
    <row r="80" spans="2:12" s="230" customFormat="1" ht="10.199999999999999" customHeight="1" x14ac:dyDescent="0.15">
      <c r="B80" s="305">
        <v>45292</v>
      </c>
      <c r="C80" s="306">
        <v>47392</v>
      </c>
      <c r="D80" s="260">
        <v>69</v>
      </c>
      <c r="E80" s="307">
        <v>2100</v>
      </c>
      <c r="F80" s="308">
        <v>2500000000</v>
      </c>
      <c r="G80" s="308"/>
      <c r="H80" s="261">
        <v>8640778807.7820606</v>
      </c>
      <c r="I80" s="261"/>
      <c r="J80" s="260">
        <v>7702152514.4244099</v>
      </c>
      <c r="K80" s="260">
        <v>6481802968.5612402</v>
      </c>
      <c r="L80" s="260">
        <v>4862075151.5425596</v>
      </c>
    </row>
    <row r="81" spans="2:12" s="230" customFormat="1" ht="10.199999999999999" customHeight="1" x14ac:dyDescent="0.15">
      <c r="B81" s="305">
        <v>45292</v>
      </c>
      <c r="C81" s="306">
        <v>47423</v>
      </c>
      <c r="D81" s="260">
        <v>70</v>
      </c>
      <c r="E81" s="307">
        <v>2131</v>
      </c>
      <c r="F81" s="308">
        <v>2500000000</v>
      </c>
      <c r="G81" s="308"/>
      <c r="H81" s="261">
        <v>8556340826.7229004</v>
      </c>
      <c r="I81" s="261"/>
      <c r="J81" s="260">
        <v>7613951056.6128302</v>
      </c>
      <c r="K81" s="260">
        <v>6391280599.0443001</v>
      </c>
      <c r="L81" s="260">
        <v>4773867341.8158598</v>
      </c>
    </row>
    <row r="82" spans="2:12" s="230" customFormat="1" ht="10.199999999999999" customHeight="1" x14ac:dyDescent="0.15">
      <c r="B82" s="305">
        <v>45292</v>
      </c>
      <c r="C82" s="306">
        <v>47453</v>
      </c>
      <c r="D82" s="260">
        <v>71</v>
      </c>
      <c r="E82" s="307">
        <v>2161</v>
      </c>
      <c r="F82" s="308">
        <v>2500000000</v>
      </c>
      <c r="G82" s="308"/>
      <c r="H82" s="261">
        <v>8473874965.7980299</v>
      </c>
      <c r="I82" s="261"/>
      <c r="J82" s="260">
        <v>7528190791.58846</v>
      </c>
      <c r="K82" s="260">
        <v>6303738496.5962095</v>
      </c>
      <c r="L82" s="260">
        <v>4689178160.3150301</v>
      </c>
    </row>
    <row r="83" spans="2:12" s="230" customFormat="1" ht="10.199999999999999" customHeight="1" x14ac:dyDescent="0.15">
      <c r="B83" s="305">
        <v>45292</v>
      </c>
      <c r="C83" s="306">
        <v>47484</v>
      </c>
      <c r="D83" s="260">
        <v>72</v>
      </c>
      <c r="E83" s="307">
        <v>2192</v>
      </c>
      <c r="F83" s="308">
        <v>2500000000</v>
      </c>
      <c r="G83" s="308"/>
      <c r="H83" s="261">
        <v>8394670222.7702904</v>
      </c>
      <c r="I83" s="261"/>
      <c r="J83" s="260">
        <v>7445176271.7462301</v>
      </c>
      <c r="K83" s="260">
        <v>6218371280.61975</v>
      </c>
      <c r="L83" s="260">
        <v>4606083571.9401703</v>
      </c>
    </row>
    <row r="84" spans="2:12" s="230" customFormat="1" ht="10.199999999999999" customHeight="1" x14ac:dyDescent="0.15">
      <c r="B84" s="305">
        <v>45292</v>
      </c>
      <c r="C84" s="306">
        <v>47515</v>
      </c>
      <c r="D84" s="260">
        <v>73</v>
      </c>
      <c r="E84" s="307">
        <v>2223</v>
      </c>
      <c r="F84" s="308">
        <v>2500000000</v>
      </c>
      <c r="G84" s="308"/>
      <c r="H84" s="261">
        <v>8315785173.9660101</v>
      </c>
      <c r="I84" s="261"/>
      <c r="J84" s="260">
        <v>7362704747.0934696</v>
      </c>
      <c r="K84" s="260">
        <v>6133849873.3759699</v>
      </c>
      <c r="L84" s="260">
        <v>4524232617.5996399</v>
      </c>
    </row>
    <row r="85" spans="2:12" s="230" customFormat="1" ht="10.199999999999999" customHeight="1" x14ac:dyDescent="0.15">
      <c r="B85" s="305">
        <v>45292</v>
      </c>
      <c r="C85" s="306">
        <v>47543</v>
      </c>
      <c r="D85" s="260">
        <v>74</v>
      </c>
      <c r="E85" s="307">
        <v>2251</v>
      </c>
      <c r="F85" s="308">
        <v>2500000000</v>
      </c>
      <c r="G85" s="308"/>
      <c r="H85" s="261">
        <v>8235846056.6146803</v>
      </c>
      <c r="I85" s="261"/>
      <c r="J85" s="260">
        <v>7280755834.8407602</v>
      </c>
      <c r="K85" s="260">
        <v>6051643560.6592503</v>
      </c>
      <c r="L85" s="260">
        <v>4446518828.7112799</v>
      </c>
    </row>
    <row r="86" spans="2:12" s="230" customFormat="1" ht="10.199999999999999" customHeight="1" x14ac:dyDescent="0.15">
      <c r="B86" s="305">
        <v>45292</v>
      </c>
      <c r="C86" s="306">
        <v>47574</v>
      </c>
      <c r="D86" s="260">
        <v>75</v>
      </c>
      <c r="E86" s="307">
        <v>2282</v>
      </c>
      <c r="F86" s="308">
        <v>2500000000</v>
      </c>
      <c r="G86" s="308"/>
      <c r="H86" s="261">
        <v>8157946339.6433001</v>
      </c>
      <c r="I86" s="261"/>
      <c r="J86" s="260">
        <v>7199658051.8274097</v>
      </c>
      <c r="K86" s="260">
        <v>5969017282.9148102</v>
      </c>
      <c r="L86" s="260">
        <v>4367231876.8734102</v>
      </c>
    </row>
    <row r="87" spans="2:12" s="230" customFormat="1" ht="10.199999999999999" customHeight="1" x14ac:dyDescent="0.15">
      <c r="B87" s="305">
        <v>45292</v>
      </c>
      <c r="C87" s="306">
        <v>47604</v>
      </c>
      <c r="D87" s="260">
        <v>76</v>
      </c>
      <c r="E87" s="307">
        <v>2312</v>
      </c>
      <c r="F87" s="308">
        <v>0</v>
      </c>
      <c r="G87" s="308"/>
      <c r="H87" s="261">
        <v>8077495514.0812302</v>
      </c>
      <c r="I87" s="261"/>
      <c r="J87" s="260">
        <v>7116956504.1997204</v>
      </c>
      <c r="K87" s="260">
        <v>5885929354.50877</v>
      </c>
      <c r="L87" s="260">
        <v>4288787649.3966999</v>
      </c>
    </row>
    <row r="88" spans="2:12" s="230" customFormat="1" ht="8.85" customHeight="1" x14ac:dyDescent="0.15">
      <c r="B88" s="305">
        <v>45292</v>
      </c>
      <c r="C88" s="306">
        <v>47635</v>
      </c>
      <c r="D88" s="260">
        <v>77</v>
      </c>
      <c r="E88" s="307">
        <v>2343</v>
      </c>
      <c r="F88" s="308"/>
      <c r="G88" s="308"/>
      <c r="H88" s="261">
        <v>8000099801.5760803</v>
      </c>
      <c r="I88" s="261"/>
      <c r="J88" s="260">
        <v>7036809111.6976995</v>
      </c>
      <c r="K88" s="260">
        <v>5804844582.08673</v>
      </c>
      <c r="L88" s="260">
        <v>4211790051.5992599</v>
      </c>
    </row>
    <row r="89" spans="2:12" s="230" customFormat="1" ht="8.85" customHeight="1" x14ac:dyDescent="0.15">
      <c r="B89" s="305">
        <v>45292</v>
      </c>
      <c r="C89" s="306">
        <v>47665</v>
      </c>
      <c r="D89" s="260">
        <v>78</v>
      </c>
      <c r="E89" s="307">
        <v>2373</v>
      </c>
      <c r="F89" s="308"/>
      <c r="G89" s="308"/>
      <c r="H89" s="261">
        <v>7921661846.6976299</v>
      </c>
      <c r="I89" s="261"/>
      <c r="J89" s="260">
        <v>6956378837.1718502</v>
      </c>
      <c r="K89" s="260">
        <v>5724371607.4475098</v>
      </c>
      <c r="L89" s="260">
        <v>4136376102.4541898</v>
      </c>
    </row>
    <row r="90" spans="2:12" s="230" customFormat="1" ht="8.85" customHeight="1" x14ac:dyDescent="0.15">
      <c r="B90" s="305">
        <v>45292</v>
      </c>
      <c r="C90" s="306">
        <v>47696</v>
      </c>
      <c r="D90" s="260">
        <v>79</v>
      </c>
      <c r="E90" s="307">
        <v>2404</v>
      </c>
      <c r="F90" s="308"/>
      <c r="G90" s="308"/>
      <c r="H90" s="261">
        <v>7844469170.9340696</v>
      </c>
      <c r="I90" s="261"/>
      <c r="J90" s="260">
        <v>6876908804.3769598</v>
      </c>
      <c r="K90" s="260">
        <v>5644584148.3345098</v>
      </c>
      <c r="L90" s="260">
        <v>4061446836.2721901</v>
      </c>
    </row>
    <row r="91" spans="2:12" s="230" customFormat="1" ht="8.85" customHeight="1" x14ac:dyDescent="0.15">
      <c r="B91" s="305">
        <v>45292</v>
      </c>
      <c r="C91" s="306">
        <v>47727</v>
      </c>
      <c r="D91" s="260">
        <v>80</v>
      </c>
      <c r="E91" s="307">
        <v>2435</v>
      </c>
      <c r="F91" s="308"/>
      <c r="G91" s="308"/>
      <c r="H91" s="261">
        <v>7768221343.5511703</v>
      </c>
      <c r="I91" s="261"/>
      <c r="J91" s="260">
        <v>6798515237.5841904</v>
      </c>
      <c r="K91" s="260">
        <v>5566046815.3692102</v>
      </c>
      <c r="L91" s="260">
        <v>3987973789.9172502</v>
      </c>
    </row>
    <row r="92" spans="2:12" s="230" customFormat="1" ht="8.85" customHeight="1" x14ac:dyDescent="0.15">
      <c r="B92" s="305">
        <v>45292</v>
      </c>
      <c r="C92" s="306">
        <v>47757</v>
      </c>
      <c r="D92" s="260">
        <v>81</v>
      </c>
      <c r="E92" s="307">
        <v>2465</v>
      </c>
      <c r="F92" s="308"/>
      <c r="G92" s="308"/>
      <c r="H92" s="261">
        <v>7692817742.7980099</v>
      </c>
      <c r="I92" s="261"/>
      <c r="J92" s="260">
        <v>6721473447.4169102</v>
      </c>
      <c r="K92" s="260">
        <v>5489427253.9615898</v>
      </c>
      <c r="L92" s="260">
        <v>3916954783.3815999</v>
      </c>
    </row>
    <row r="93" spans="2:12" s="230" customFormat="1" ht="8.85" customHeight="1" x14ac:dyDescent="0.15">
      <c r="B93" s="305">
        <v>45292</v>
      </c>
      <c r="C93" s="306">
        <v>47788</v>
      </c>
      <c r="D93" s="260">
        <v>82</v>
      </c>
      <c r="E93" s="307">
        <v>2496</v>
      </c>
      <c r="F93" s="308"/>
      <c r="G93" s="308"/>
      <c r="H93" s="261">
        <v>7617822756.0787296</v>
      </c>
      <c r="I93" s="261"/>
      <c r="J93" s="260">
        <v>6644658826.6140203</v>
      </c>
      <c r="K93" s="260">
        <v>5412891557.9024496</v>
      </c>
      <c r="L93" s="260">
        <v>3845983972.5546098</v>
      </c>
    </row>
    <row r="94" spans="2:12" s="230" customFormat="1" ht="8.85" customHeight="1" x14ac:dyDescent="0.15">
      <c r="B94" s="305">
        <v>45292</v>
      </c>
      <c r="C94" s="306">
        <v>47818</v>
      </c>
      <c r="D94" s="260">
        <v>83</v>
      </c>
      <c r="E94" s="307">
        <v>2526</v>
      </c>
      <c r="F94" s="308"/>
      <c r="G94" s="308"/>
      <c r="H94" s="261">
        <v>7541745507.5713797</v>
      </c>
      <c r="I94" s="261"/>
      <c r="J94" s="260">
        <v>6567502650.1992998</v>
      </c>
      <c r="K94" s="260">
        <v>5336870488.0887699</v>
      </c>
      <c r="L94" s="260">
        <v>3776425232.5631099</v>
      </c>
    </row>
    <row r="95" spans="2:12" s="230" customFormat="1" ht="8.85" customHeight="1" x14ac:dyDescent="0.15">
      <c r="B95" s="305">
        <v>45292</v>
      </c>
      <c r="C95" s="306">
        <v>47849</v>
      </c>
      <c r="D95" s="260">
        <v>84</v>
      </c>
      <c r="E95" s="307">
        <v>2557</v>
      </c>
      <c r="F95" s="308"/>
      <c r="G95" s="308"/>
      <c r="H95" s="261">
        <v>7466025262.1767597</v>
      </c>
      <c r="I95" s="261"/>
      <c r="J95" s="260">
        <v>6490536814.2550001</v>
      </c>
      <c r="K95" s="260">
        <v>5260912970.6750898</v>
      </c>
      <c r="L95" s="260">
        <v>3706909335.4317498</v>
      </c>
    </row>
    <row r="96" spans="2:12" s="230" customFormat="1" ht="8.85" customHeight="1" x14ac:dyDescent="0.15">
      <c r="B96" s="305">
        <v>45292</v>
      </c>
      <c r="C96" s="306">
        <v>47880</v>
      </c>
      <c r="D96" s="260">
        <v>85</v>
      </c>
      <c r="E96" s="307">
        <v>2588</v>
      </c>
      <c r="F96" s="308"/>
      <c r="G96" s="308"/>
      <c r="H96" s="261">
        <v>7391485881.5161695</v>
      </c>
      <c r="I96" s="261"/>
      <c r="J96" s="260">
        <v>6414838000.6422901</v>
      </c>
      <c r="K96" s="260">
        <v>5186331660.8815603</v>
      </c>
      <c r="L96" s="260">
        <v>3638880152.2796602</v>
      </c>
    </row>
    <row r="97" spans="2:12" s="230" customFormat="1" ht="8.85" customHeight="1" x14ac:dyDescent="0.15">
      <c r="B97" s="305">
        <v>45292</v>
      </c>
      <c r="C97" s="306">
        <v>47908</v>
      </c>
      <c r="D97" s="260">
        <v>86</v>
      </c>
      <c r="E97" s="307">
        <v>2616</v>
      </c>
      <c r="F97" s="308"/>
      <c r="G97" s="308"/>
      <c r="H97" s="261">
        <v>7315843395.3194399</v>
      </c>
      <c r="I97" s="261"/>
      <c r="J97" s="260">
        <v>6339462903.83881</v>
      </c>
      <c r="K97" s="260">
        <v>5113616725.7055597</v>
      </c>
      <c r="L97" s="260">
        <v>3574132521.2079101</v>
      </c>
    </row>
    <row r="98" spans="2:12" s="230" customFormat="1" ht="8.85" customHeight="1" x14ac:dyDescent="0.15">
      <c r="B98" s="305">
        <v>45292</v>
      </c>
      <c r="C98" s="306">
        <v>47939</v>
      </c>
      <c r="D98" s="260">
        <v>87</v>
      </c>
      <c r="E98" s="307">
        <v>2647</v>
      </c>
      <c r="F98" s="308"/>
      <c r="G98" s="308"/>
      <c r="H98" s="261">
        <v>7241735773.3978395</v>
      </c>
      <c r="I98" s="261"/>
      <c r="J98" s="260">
        <v>6264602485.3001804</v>
      </c>
      <c r="K98" s="260">
        <v>5040380471.5037804</v>
      </c>
      <c r="L98" s="260">
        <v>3508022879.68893</v>
      </c>
    </row>
    <row r="99" spans="2:12" s="230" customFormat="1" ht="8.85" customHeight="1" x14ac:dyDescent="0.15">
      <c r="B99" s="305">
        <v>45292</v>
      </c>
      <c r="C99" s="306">
        <v>47969</v>
      </c>
      <c r="D99" s="260">
        <v>88</v>
      </c>
      <c r="E99" s="307">
        <v>2677</v>
      </c>
      <c r="F99" s="308"/>
      <c r="G99" s="308"/>
      <c r="H99" s="261">
        <v>7164955071.0221796</v>
      </c>
      <c r="I99" s="261"/>
      <c r="J99" s="260">
        <v>6188008127.1782799</v>
      </c>
      <c r="K99" s="260">
        <v>4966500054.1919498</v>
      </c>
      <c r="L99" s="260">
        <v>3442434019.4272399</v>
      </c>
    </row>
    <row r="100" spans="2:12" s="230" customFormat="1" ht="8.85" customHeight="1" x14ac:dyDescent="0.15">
      <c r="B100" s="305">
        <v>45292</v>
      </c>
      <c r="C100" s="306">
        <v>48000</v>
      </c>
      <c r="D100" s="260">
        <v>89</v>
      </c>
      <c r="E100" s="307">
        <v>2708</v>
      </c>
      <c r="F100" s="308"/>
      <c r="G100" s="308"/>
      <c r="H100" s="261">
        <v>7090512235.1187601</v>
      </c>
      <c r="I100" s="261"/>
      <c r="J100" s="260">
        <v>6113329352.35291</v>
      </c>
      <c r="K100" s="260">
        <v>4894084413.3929901</v>
      </c>
      <c r="L100" s="260">
        <v>3377872523.1588101</v>
      </c>
    </row>
    <row r="101" spans="2:12" s="230" customFormat="1" ht="8.85" customHeight="1" x14ac:dyDescent="0.15">
      <c r="B101" s="305">
        <v>45292</v>
      </c>
      <c r="C101" s="306">
        <v>48030</v>
      </c>
      <c r="D101" s="260">
        <v>90</v>
      </c>
      <c r="E101" s="307">
        <v>2738</v>
      </c>
      <c r="F101" s="308"/>
      <c r="G101" s="308"/>
      <c r="H101" s="261">
        <v>7016761446.2213898</v>
      </c>
      <c r="I101" s="261"/>
      <c r="J101" s="260">
        <v>6039812480.4159698</v>
      </c>
      <c r="K101" s="260">
        <v>4823328980.76577</v>
      </c>
      <c r="L101" s="260">
        <v>3315391104.8398399</v>
      </c>
    </row>
    <row r="102" spans="2:12" s="230" customFormat="1" ht="8.85" customHeight="1" x14ac:dyDescent="0.15">
      <c r="B102" s="305">
        <v>45292</v>
      </c>
      <c r="C102" s="306">
        <v>48061</v>
      </c>
      <c r="D102" s="260">
        <v>91</v>
      </c>
      <c r="E102" s="307">
        <v>2769</v>
      </c>
      <c r="F102" s="308"/>
      <c r="G102" s="308"/>
      <c r="H102" s="261">
        <v>6942643405.8904696</v>
      </c>
      <c r="I102" s="261"/>
      <c r="J102" s="260">
        <v>5965878188.6070604</v>
      </c>
      <c r="K102" s="260">
        <v>4752169294.8204098</v>
      </c>
      <c r="L102" s="260">
        <v>3252643058.4585199</v>
      </c>
    </row>
    <row r="103" spans="2:12" s="230" customFormat="1" ht="8.85" customHeight="1" x14ac:dyDescent="0.15">
      <c r="B103" s="305">
        <v>45292</v>
      </c>
      <c r="C103" s="306">
        <v>48092</v>
      </c>
      <c r="D103" s="260">
        <v>92</v>
      </c>
      <c r="E103" s="307">
        <v>2800</v>
      </c>
      <c r="F103" s="308"/>
      <c r="G103" s="308"/>
      <c r="H103" s="261">
        <v>6868712832.8786201</v>
      </c>
      <c r="I103" s="261"/>
      <c r="J103" s="260">
        <v>5892338137.5191002</v>
      </c>
      <c r="K103" s="260">
        <v>4681653596.5671701</v>
      </c>
      <c r="L103" s="260">
        <v>3190805992.0795102</v>
      </c>
    </row>
    <row r="104" spans="2:12" s="230" customFormat="1" ht="8.85" customHeight="1" x14ac:dyDescent="0.15">
      <c r="B104" s="305">
        <v>45292</v>
      </c>
      <c r="C104" s="306">
        <v>48122</v>
      </c>
      <c r="D104" s="260">
        <v>93</v>
      </c>
      <c r="E104" s="307">
        <v>2830</v>
      </c>
      <c r="F104" s="308"/>
      <c r="G104" s="308"/>
      <c r="H104" s="261">
        <v>6793340408.7005396</v>
      </c>
      <c r="I104" s="261"/>
      <c r="J104" s="260">
        <v>5818114169.0407495</v>
      </c>
      <c r="K104" s="260">
        <v>4611302593.5725298</v>
      </c>
      <c r="L104" s="260">
        <v>3129974703.49577</v>
      </c>
    </row>
    <row r="105" spans="2:12" s="230" customFormat="1" ht="8.85" customHeight="1" x14ac:dyDescent="0.15">
      <c r="B105" s="305">
        <v>45292</v>
      </c>
      <c r="C105" s="306">
        <v>48153</v>
      </c>
      <c r="D105" s="260">
        <v>94</v>
      </c>
      <c r="E105" s="307">
        <v>2861</v>
      </c>
      <c r="F105" s="308"/>
      <c r="G105" s="308"/>
      <c r="H105" s="261">
        <v>6719344949.30618</v>
      </c>
      <c r="I105" s="261"/>
      <c r="J105" s="260">
        <v>5744980750.7938499</v>
      </c>
      <c r="K105" s="260">
        <v>4541758661.8902197</v>
      </c>
      <c r="L105" s="260">
        <v>3069713744.5175099</v>
      </c>
    </row>
    <row r="106" spans="2:12" s="230" customFormat="1" ht="8.85" customHeight="1" x14ac:dyDescent="0.15">
      <c r="B106" s="305">
        <v>45292</v>
      </c>
      <c r="C106" s="306">
        <v>48183</v>
      </c>
      <c r="D106" s="260">
        <v>95</v>
      </c>
      <c r="E106" s="307">
        <v>2891</v>
      </c>
      <c r="F106" s="308"/>
      <c r="G106" s="308"/>
      <c r="H106" s="261">
        <v>6646782813.0242901</v>
      </c>
      <c r="I106" s="261"/>
      <c r="J106" s="260">
        <v>5673612745.3855896</v>
      </c>
      <c r="K106" s="260">
        <v>4474298270.1586599</v>
      </c>
      <c r="L106" s="260">
        <v>3011721721.0222301</v>
      </c>
    </row>
    <row r="107" spans="2:12" s="230" customFormat="1" ht="8.85" customHeight="1" x14ac:dyDescent="0.15">
      <c r="B107" s="305">
        <v>45292</v>
      </c>
      <c r="C107" s="306">
        <v>48214</v>
      </c>
      <c r="D107" s="260">
        <v>96</v>
      </c>
      <c r="E107" s="307">
        <v>2922</v>
      </c>
      <c r="F107" s="308"/>
      <c r="G107" s="308"/>
      <c r="H107" s="261">
        <v>6570549841.4900599</v>
      </c>
      <c r="I107" s="261"/>
      <c r="J107" s="260">
        <v>5599028709.6812601</v>
      </c>
      <c r="K107" s="260">
        <v>4404250677.7592001</v>
      </c>
      <c r="L107" s="260">
        <v>2952014990.1656499</v>
      </c>
    </row>
    <row r="108" spans="2:12" s="230" customFormat="1" ht="8.85" customHeight="1" x14ac:dyDescent="0.15">
      <c r="B108" s="305">
        <v>45292</v>
      </c>
      <c r="C108" s="306">
        <v>48245</v>
      </c>
      <c r="D108" s="260">
        <v>97</v>
      </c>
      <c r="E108" s="307">
        <v>2953</v>
      </c>
      <c r="F108" s="308"/>
      <c r="G108" s="308"/>
      <c r="H108" s="261">
        <v>6499468759.1376104</v>
      </c>
      <c r="I108" s="261"/>
      <c r="J108" s="260">
        <v>5529064038.1185102</v>
      </c>
      <c r="K108" s="260">
        <v>4338154832.8240299</v>
      </c>
      <c r="L108" s="260">
        <v>2895397509.7555599</v>
      </c>
    </row>
    <row r="109" spans="2:12" s="230" customFormat="1" ht="8.85" customHeight="1" x14ac:dyDescent="0.15">
      <c r="B109" s="305">
        <v>45292</v>
      </c>
      <c r="C109" s="306">
        <v>48274</v>
      </c>
      <c r="D109" s="260">
        <v>98</v>
      </c>
      <c r="E109" s="307">
        <v>2982</v>
      </c>
      <c r="F109" s="308"/>
      <c r="G109" s="308"/>
      <c r="H109" s="261">
        <v>6426969983.2262096</v>
      </c>
      <c r="I109" s="261"/>
      <c r="J109" s="260">
        <v>5458714401.0093699</v>
      </c>
      <c r="K109" s="260">
        <v>4272767314.5334802</v>
      </c>
      <c r="L109" s="260">
        <v>2840455163.1741199</v>
      </c>
    </row>
    <row r="110" spans="2:12" s="230" customFormat="1" ht="8.85" customHeight="1" x14ac:dyDescent="0.15">
      <c r="B110" s="305">
        <v>45292</v>
      </c>
      <c r="C110" s="306">
        <v>48305</v>
      </c>
      <c r="D110" s="260">
        <v>99</v>
      </c>
      <c r="E110" s="307">
        <v>3013</v>
      </c>
      <c r="F110" s="308"/>
      <c r="G110" s="308"/>
      <c r="H110" s="261">
        <v>6356456882.8406401</v>
      </c>
      <c r="I110" s="261"/>
      <c r="J110" s="260">
        <v>5389667650.5623903</v>
      </c>
      <c r="K110" s="260">
        <v>4207992417.0772099</v>
      </c>
      <c r="L110" s="260">
        <v>2785545544.2291899</v>
      </c>
    </row>
    <row r="111" spans="2:12" s="230" customFormat="1" ht="8.85" customHeight="1" x14ac:dyDescent="0.15">
      <c r="B111" s="305">
        <v>45292</v>
      </c>
      <c r="C111" s="306">
        <v>48335</v>
      </c>
      <c r="D111" s="260">
        <v>100</v>
      </c>
      <c r="E111" s="307">
        <v>3043</v>
      </c>
      <c r="F111" s="308"/>
      <c r="G111" s="308"/>
      <c r="H111" s="261">
        <v>6285296103.2297697</v>
      </c>
      <c r="I111" s="261"/>
      <c r="J111" s="260">
        <v>5320582514.6081495</v>
      </c>
      <c r="K111" s="260">
        <v>4143829836.5359902</v>
      </c>
      <c r="L111" s="260">
        <v>2731827746.1579399</v>
      </c>
    </row>
    <row r="112" spans="2:12" s="230" customFormat="1" ht="8.85" customHeight="1" x14ac:dyDescent="0.15">
      <c r="B112" s="305">
        <v>45292</v>
      </c>
      <c r="C112" s="306">
        <v>48366</v>
      </c>
      <c r="D112" s="260">
        <v>101</v>
      </c>
      <c r="E112" s="307">
        <v>3074</v>
      </c>
      <c r="F112" s="308"/>
      <c r="G112" s="308"/>
      <c r="H112" s="261">
        <v>6211238645.86656</v>
      </c>
      <c r="I112" s="261"/>
      <c r="J112" s="260">
        <v>5248974168.0134897</v>
      </c>
      <c r="K112" s="260">
        <v>4077662324.8316102</v>
      </c>
      <c r="L112" s="260">
        <v>2676820667.1974401</v>
      </c>
    </row>
    <row r="113" spans="2:12" s="230" customFormat="1" ht="8.85" customHeight="1" x14ac:dyDescent="0.15">
      <c r="B113" s="305">
        <v>45292</v>
      </c>
      <c r="C113" s="306">
        <v>48396</v>
      </c>
      <c r="D113" s="260">
        <v>102</v>
      </c>
      <c r="E113" s="307">
        <v>3104</v>
      </c>
      <c r="F113" s="308"/>
      <c r="G113" s="308"/>
      <c r="H113" s="261">
        <v>6141174993.0894899</v>
      </c>
      <c r="I113" s="261"/>
      <c r="J113" s="260">
        <v>5181246479.1218204</v>
      </c>
      <c r="K113" s="260">
        <v>4015141389.82687</v>
      </c>
      <c r="L113" s="260">
        <v>2624973629.28195</v>
      </c>
    </row>
    <row r="114" spans="2:12" s="230" customFormat="1" ht="8.85" customHeight="1" x14ac:dyDescent="0.15">
      <c r="B114" s="305">
        <v>45292</v>
      </c>
      <c r="C114" s="306">
        <v>48427</v>
      </c>
      <c r="D114" s="260">
        <v>103</v>
      </c>
      <c r="E114" s="307">
        <v>3135</v>
      </c>
      <c r="F114" s="308"/>
      <c r="G114" s="308"/>
      <c r="H114" s="261">
        <v>6071524405.1395998</v>
      </c>
      <c r="I114" s="261"/>
      <c r="J114" s="260">
        <v>5113794880.8023596</v>
      </c>
      <c r="K114" s="260">
        <v>3952792231.7333999</v>
      </c>
      <c r="L114" s="260">
        <v>2573266158.5125999</v>
      </c>
    </row>
    <row r="115" spans="2:12" s="230" customFormat="1" ht="8.85" customHeight="1" x14ac:dyDescent="0.15">
      <c r="B115" s="305">
        <v>45292</v>
      </c>
      <c r="C115" s="306">
        <v>48458</v>
      </c>
      <c r="D115" s="260">
        <v>104</v>
      </c>
      <c r="E115" s="307">
        <v>3166</v>
      </c>
      <c r="F115" s="308"/>
      <c r="G115" s="308"/>
      <c r="H115" s="261">
        <v>6001468460.8818502</v>
      </c>
      <c r="I115" s="261"/>
      <c r="J115" s="260">
        <v>5046216347.7127504</v>
      </c>
      <c r="K115" s="260">
        <v>3890636370.8079901</v>
      </c>
      <c r="L115" s="260">
        <v>2522074918.1616201</v>
      </c>
    </row>
    <row r="116" spans="2:12" s="230" customFormat="1" ht="8.85" customHeight="1" x14ac:dyDescent="0.15">
      <c r="B116" s="305">
        <v>45292</v>
      </c>
      <c r="C116" s="306">
        <v>48488</v>
      </c>
      <c r="D116" s="260">
        <v>105</v>
      </c>
      <c r="E116" s="307">
        <v>3196</v>
      </c>
      <c r="F116" s="308"/>
      <c r="G116" s="308"/>
      <c r="H116" s="261">
        <v>5932272819.6080103</v>
      </c>
      <c r="I116" s="261"/>
      <c r="J116" s="260">
        <v>4979847163.7971601</v>
      </c>
      <c r="K116" s="260">
        <v>3830015729.2606301</v>
      </c>
      <c r="L116" s="260">
        <v>2472600665.2425599</v>
      </c>
    </row>
    <row r="117" spans="2:12" s="230" customFormat="1" ht="8.85" customHeight="1" x14ac:dyDescent="0.15">
      <c r="B117" s="305">
        <v>45292</v>
      </c>
      <c r="C117" s="306">
        <v>48519</v>
      </c>
      <c r="D117" s="260">
        <v>106</v>
      </c>
      <c r="E117" s="307">
        <v>3227</v>
      </c>
      <c r="F117" s="308"/>
      <c r="G117" s="308"/>
      <c r="H117" s="261">
        <v>5864528085.8305798</v>
      </c>
      <c r="I117" s="261"/>
      <c r="J117" s="260">
        <v>4914629102.0957203</v>
      </c>
      <c r="K117" s="260">
        <v>3770243365.4225998</v>
      </c>
      <c r="L117" s="260">
        <v>2423703154.8536</v>
      </c>
    </row>
    <row r="118" spans="2:12" s="230" customFormat="1" ht="8.85" customHeight="1" x14ac:dyDescent="0.15">
      <c r="B118" s="305">
        <v>45292</v>
      </c>
      <c r="C118" s="306">
        <v>48549</v>
      </c>
      <c r="D118" s="260">
        <v>107</v>
      </c>
      <c r="E118" s="307">
        <v>3257</v>
      </c>
      <c r="F118" s="308"/>
      <c r="G118" s="308"/>
      <c r="H118" s="261">
        <v>5795682665.9091196</v>
      </c>
      <c r="I118" s="261"/>
      <c r="J118" s="260">
        <v>4848962619.5394297</v>
      </c>
      <c r="K118" s="260">
        <v>3710711924.3695302</v>
      </c>
      <c r="L118" s="260">
        <v>2375654976.9400501</v>
      </c>
    </row>
    <row r="119" spans="2:12" s="230" customFormat="1" ht="8.85" customHeight="1" x14ac:dyDescent="0.15">
      <c r="B119" s="305">
        <v>45292</v>
      </c>
      <c r="C119" s="306">
        <v>48580</v>
      </c>
      <c r="D119" s="260">
        <v>108</v>
      </c>
      <c r="E119" s="307">
        <v>3288</v>
      </c>
      <c r="F119" s="308"/>
      <c r="G119" s="308"/>
      <c r="H119" s="261">
        <v>5728202479.0409403</v>
      </c>
      <c r="I119" s="261"/>
      <c r="J119" s="260">
        <v>4784376822.6878595</v>
      </c>
      <c r="K119" s="260">
        <v>3651975660.3429499</v>
      </c>
      <c r="L119" s="260">
        <v>2328148194.62257</v>
      </c>
    </row>
    <row r="120" spans="2:12" s="230" customFormat="1" ht="8.85" customHeight="1" x14ac:dyDescent="0.15">
      <c r="B120" s="305">
        <v>45292</v>
      </c>
      <c r="C120" s="306">
        <v>48611</v>
      </c>
      <c r="D120" s="260">
        <v>109</v>
      </c>
      <c r="E120" s="307">
        <v>3319</v>
      </c>
      <c r="F120" s="308"/>
      <c r="G120" s="308"/>
      <c r="H120" s="261">
        <v>5660254087.2418804</v>
      </c>
      <c r="I120" s="261"/>
      <c r="J120" s="260">
        <v>4719605765.1898603</v>
      </c>
      <c r="K120" s="260">
        <v>3593373100.4660501</v>
      </c>
      <c r="L120" s="260">
        <v>2281086103.53023</v>
      </c>
    </row>
    <row r="121" spans="2:12" s="230" customFormat="1" ht="8.85" customHeight="1" x14ac:dyDescent="0.15">
      <c r="B121" s="305">
        <v>45292</v>
      </c>
      <c r="C121" s="306">
        <v>48639</v>
      </c>
      <c r="D121" s="260">
        <v>110</v>
      </c>
      <c r="E121" s="307">
        <v>3347</v>
      </c>
      <c r="F121" s="308"/>
      <c r="G121" s="308"/>
      <c r="H121" s="261">
        <v>5593482020.3147802</v>
      </c>
      <c r="I121" s="261"/>
      <c r="J121" s="260">
        <v>4656784764.6278801</v>
      </c>
      <c r="K121" s="260">
        <v>3537397552.6061201</v>
      </c>
      <c r="L121" s="260">
        <v>2236960155.7716699</v>
      </c>
    </row>
    <row r="122" spans="2:12" s="230" customFormat="1" ht="8.85" customHeight="1" x14ac:dyDescent="0.15">
      <c r="B122" s="305">
        <v>45292</v>
      </c>
      <c r="C122" s="306">
        <v>48670</v>
      </c>
      <c r="D122" s="260">
        <v>111</v>
      </c>
      <c r="E122" s="307">
        <v>3378</v>
      </c>
      <c r="F122" s="308"/>
      <c r="G122" s="308"/>
      <c r="H122" s="261">
        <v>5526246065.6379805</v>
      </c>
      <c r="I122" s="261"/>
      <c r="J122" s="260">
        <v>4593004984.92132</v>
      </c>
      <c r="K122" s="260">
        <v>3480075894.29105</v>
      </c>
      <c r="L122" s="260">
        <v>2191390186.2864099</v>
      </c>
    </row>
    <row r="123" spans="2:12" s="230" customFormat="1" ht="8.85" customHeight="1" x14ac:dyDescent="0.15">
      <c r="B123" s="305">
        <v>45292</v>
      </c>
      <c r="C123" s="306">
        <v>48700</v>
      </c>
      <c r="D123" s="260">
        <v>112</v>
      </c>
      <c r="E123" s="307">
        <v>3408</v>
      </c>
      <c r="F123" s="308"/>
      <c r="G123" s="308"/>
      <c r="H123" s="261">
        <v>5460805591.8903704</v>
      </c>
      <c r="I123" s="261"/>
      <c r="J123" s="260">
        <v>4531166012.0729103</v>
      </c>
      <c r="K123" s="260">
        <v>3424771019.6791201</v>
      </c>
      <c r="L123" s="260">
        <v>2147724742.9855399</v>
      </c>
    </row>
    <row r="124" spans="2:12" s="230" customFormat="1" ht="8.85" customHeight="1" x14ac:dyDescent="0.15">
      <c r="B124" s="305">
        <v>45292</v>
      </c>
      <c r="C124" s="306">
        <v>48731</v>
      </c>
      <c r="D124" s="260">
        <v>113</v>
      </c>
      <c r="E124" s="307">
        <v>3439</v>
      </c>
      <c r="F124" s="308"/>
      <c r="G124" s="308"/>
      <c r="H124" s="261">
        <v>5394317428.8100595</v>
      </c>
      <c r="I124" s="261"/>
      <c r="J124" s="260">
        <v>4468405075.2774496</v>
      </c>
      <c r="K124" s="260">
        <v>3368745443.2190199</v>
      </c>
      <c r="L124" s="260">
        <v>2103642301.2630601</v>
      </c>
    </row>
    <row r="125" spans="2:12" s="230" customFormat="1" ht="8.85" customHeight="1" x14ac:dyDescent="0.15">
      <c r="B125" s="305">
        <v>45292</v>
      </c>
      <c r="C125" s="306">
        <v>48761</v>
      </c>
      <c r="D125" s="260">
        <v>114</v>
      </c>
      <c r="E125" s="307">
        <v>3469</v>
      </c>
      <c r="F125" s="308"/>
      <c r="G125" s="308"/>
      <c r="H125" s="261">
        <v>5329146156.9157696</v>
      </c>
      <c r="I125" s="261"/>
      <c r="J125" s="260">
        <v>4407174324.0019703</v>
      </c>
      <c r="K125" s="260">
        <v>3314405608.2655101</v>
      </c>
      <c r="L125" s="260">
        <v>2061225178.2528501</v>
      </c>
    </row>
    <row r="126" spans="2:12" s="230" customFormat="1" ht="8.85" customHeight="1" x14ac:dyDescent="0.15">
      <c r="B126" s="305">
        <v>45292</v>
      </c>
      <c r="C126" s="306">
        <v>48792</v>
      </c>
      <c r="D126" s="260">
        <v>115</v>
      </c>
      <c r="E126" s="307">
        <v>3500</v>
      </c>
      <c r="F126" s="308"/>
      <c r="G126" s="308"/>
      <c r="H126" s="261">
        <v>5264669330.2915897</v>
      </c>
      <c r="I126" s="261"/>
      <c r="J126" s="260">
        <v>4346467890.1073399</v>
      </c>
      <c r="K126" s="260">
        <v>3260438362.5118098</v>
      </c>
      <c r="L126" s="260">
        <v>2019074750.0226901</v>
      </c>
    </row>
    <row r="127" spans="2:12" s="230" customFormat="1" ht="8.85" customHeight="1" x14ac:dyDescent="0.15">
      <c r="B127" s="305">
        <v>45292</v>
      </c>
      <c r="C127" s="306">
        <v>48823</v>
      </c>
      <c r="D127" s="260">
        <v>116</v>
      </c>
      <c r="E127" s="307">
        <v>3531</v>
      </c>
      <c r="F127" s="308"/>
      <c r="G127" s="308"/>
      <c r="H127" s="261">
        <v>5200375450.76682</v>
      </c>
      <c r="I127" s="261"/>
      <c r="J127" s="260">
        <v>4286105486.9010801</v>
      </c>
      <c r="K127" s="260">
        <v>3206981592.3431401</v>
      </c>
      <c r="L127" s="260">
        <v>1977559184.4370699</v>
      </c>
    </row>
    <row r="128" spans="2:12" s="230" customFormat="1" ht="8.85" customHeight="1" x14ac:dyDescent="0.15">
      <c r="B128" s="305">
        <v>45292</v>
      </c>
      <c r="C128" s="306">
        <v>48853</v>
      </c>
      <c r="D128" s="260">
        <v>117</v>
      </c>
      <c r="E128" s="307">
        <v>3561</v>
      </c>
      <c r="F128" s="308"/>
      <c r="G128" s="308"/>
      <c r="H128" s="261">
        <v>5135611539.39921</v>
      </c>
      <c r="I128" s="261"/>
      <c r="J128" s="260">
        <v>4225779990.4421301</v>
      </c>
      <c r="K128" s="260">
        <v>3154062256.2865701</v>
      </c>
      <c r="L128" s="260">
        <v>1936954270.6596401</v>
      </c>
    </row>
    <row r="129" spans="2:12" s="230" customFormat="1" ht="8.85" customHeight="1" x14ac:dyDescent="0.15">
      <c r="B129" s="305">
        <v>45292</v>
      </c>
      <c r="C129" s="306">
        <v>48884</v>
      </c>
      <c r="D129" s="260">
        <v>118</v>
      </c>
      <c r="E129" s="307">
        <v>3592</v>
      </c>
      <c r="F129" s="308"/>
      <c r="G129" s="308"/>
      <c r="H129" s="261">
        <v>5072081306.4462404</v>
      </c>
      <c r="I129" s="261"/>
      <c r="J129" s="260">
        <v>4166426282.2294798</v>
      </c>
      <c r="K129" s="260">
        <v>3101852726.73803</v>
      </c>
      <c r="L129" s="260">
        <v>1896823405.3689301</v>
      </c>
    </row>
    <row r="130" spans="2:12" s="230" customFormat="1" ht="8.85" customHeight="1" x14ac:dyDescent="0.15">
      <c r="B130" s="305">
        <v>45292</v>
      </c>
      <c r="C130" s="306">
        <v>48914</v>
      </c>
      <c r="D130" s="260">
        <v>119</v>
      </c>
      <c r="E130" s="307">
        <v>3622</v>
      </c>
      <c r="F130" s="308"/>
      <c r="G130" s="308"/>
      <c r="H130" s="261">
        <v>5008926203.4244804</v>
      </c>
      <c r="I130" s="261"/>
      <c r="J130" s="260">
        <v>4107794310.2340798</v>
      </c>
      <c r="K130" s="260">
        <v>3050674895.84547</v>
      </c>
      <c r="L130" s="260">
        <v>1857880333.3655</v>
      </c>
    </row>
    <row r="131" spans="2:12" s="230" customFormat="1" ht="8.85" customHeight="1" x14ac:dyDescent="0.15">
      <c r="B131" s="305">
        <v>45292</v>
      </c>
      <c r="C131" s="306">
        <v>48945</v>
      </c>
      <c r="D131" s="260">
        <v>120</v>
      </c>
      <c r="E131" s="307">
        <v>3653</v>
      </c>
      <c r="F131" s="308"/>
      <c r="G131" s="308"/>
      <c r="H131" s="261">
        <v>4946215308.4233103</v>
      </c>
      <c r="I131" s="261"/>
      <c r="J131" s="260">
        <v>4049485535.6746001</v>
      </c>
      <c r="K131" s="260">
        <v>2999723215.0654702</v>
      </c>
      <c r="L131" s="260">
        <v>1819112729.8901</v>
      </c>
    </row>
    <row r="132" spans="2:12" s="230" customFormat="1" ht="8.85" customHeight="1" x14ac:dyDescent="0.15">
      <c r="B132" s="305">
        <v>45292</v>
      </c>
      <c r="C132" s="306">
        <v>48976</v>
      </c>
      <c r="D132" s="260">
        <v>121</v>
      </c>
      <c r="E132" s="307">
        <v>3684</v>
      </c>
      <c r="F132" s="308"/>
      <c r="G132" s="308"/>
      <c r="H132" s="261">
        <v>4883598247.7005701</v>
      </c>
      <c r="I132" s="261"/>
      <c r="J132" s="260">
        <v>3991439428.5406899</v>
      </c>
      <c r="K132" s="260">
        <v>2949205044.44274</v>
      </c>
      <c r="L132" s="260">
        <v>1780901978.90376</v>
      </c>
    </row>
    <row r="133" spans="2:12" s="230" customFormat="1" ht="8.85" customHeight="1" x14ac:dyDescent="0.15">
      <c r="B133" s="305">
        <v>45292</v>
      </c>
      <c r="C133" s="306">
        <v>49004</v>
      </c>
      <c r="D133" s="260">
        <v>122</v>
      </c>
      <c r="E133" s="307">
        <v>3712</v>
      </c>
      <c r="F133" s="308"/>
      <c r="G133" s="308"/>
      <c r="H133" s="261">
        <v>4820840350.88276</v>
      </c>
      <c r="I133" s="261"/>
      <c r="J133" s="260">
        <v>3934109886.07551</v>
      </c>
      <c r="K133" s="260">
        <v>2900167139.43362</v>
      </c>
      <c r="L133" s="260">
        <v>1744588828.27226</v>
      </c>
    </row>
    <row r="134" spans="2:12" s="230" customFormat="1" ht="8.85" customHeight="1" x14ac:dyDescent="0.15">
      <c r="B134" s="305">
        <v>45292</v>
      </c>
      <c r="C134" s="306">
        <v>49035</v>
      </c>
      <c r="D134" s="260">
        <v>123</v>
      </c>
      <c r="E134" s="307">
        <v>3743</v>
      </c>
      <c r="F134" s="308"/>
      <c r="G134" s="308"/>
      <c r="H134" s="261">
        <v>4758783453.1058798</v>
      </c>
      <c r="I134" s="261"/>
      <c r="J134" s="260">
        <v>3876880893.8178201</v>
      </c>
      <c r="K134" s="260">
        <v>2850710351.5634398</v>
      </c>
      <c r="L134" s="260">
        <v>1707574937.6748099</v>
      </c>
    </row>
    <row r="135" spans="2:12" s="230" customFormat="1" ht="8.85" customHeight="1" x14ac:dyDescent="0.15">
      <c r="B135" s="305">
        <v>45292</v>
      </c>
      <c r="C135" s="306">
        <v>49065</v>
      </c>
      <c r="D135" s="260">
        <v>124</v>
      </c>
      <c r="E135" s="307">
        <v>3773</v>
      </c>
      <c r="F135" s="308"/>
      <c r="G135" s="308"/>
      <c r="H135" s="261">
        <v>4696851210.8132296</v>
      </c>
      <c r="I135" s="261"/>
      <c r="J135" s="260">
        <v>3820145275.3632598</v>
      </c>
      <c r="K135" s="260">
        <v>2802078386.2678499</v>
      </c>
      <c r="L135" s="260">
        <v>1671564129.3236101</v>
      </c>
    </row>
    <row r="136" spans="2:12" s="230" customFormat="1" ht="8.85" customHeight="1" x14ac:dyDescent="0.15">
      <c r="B136" s="305">
        <v>45292</v>
      </c>
      <c r="C136" s="306">
        <v>49096</v>
      </c>
      <c r="D136" s="260">
        <v>125</v>
      </c>
      <c r="E136" s="307">
        <v>3804</v>
      </c>
      <c r="F136" s="308"/>
      <c r="G136" s="308"/>
      <c r="H136" s="261">
        <v>4635490328.9709101</v>
      </c>
      <c r="I136" s="261"/>
      <c r="J136" s="260">
        <v>3763843304.6458998</v>
      </c>
      <c r="K136" s="260">
        <v>2753759629.9050698</v>
      </c>
      <c r="L136" s="260">
        <v>1635781948.0093901</v>
      </c>
    </row>
    <row r="137" spans="2:12" s="230" customFormat="1" ht="8.85" customHeight="1" x14ac:dyDescent="0.15">
      <c r="B137" s="305">
        <v>45292</v>
      </c>
      <c r="C137" s="306">
        <v>49126</v>
      </c>
      <c r="D137" s="260">
        <v>126</v>
      </c>
      <c r="E137" s="307">
        <v>3834</v>
      </c>
      <c r="F137" s="308"/>
      <c r="G137" s="308"/>
      <c r="H137" s="261">
        <v>4574807087.5584497</v>
      </c>
      <c r="I137" s="261"/>
      <c r="J137" s="260">
        <v>3708473679.4702601</v>
      </c>
      <c r="K137" s="260">
        <v>2706571238.7436299</v>
      </c>
      <c r="L137" s="260">
        <v>1601160723.08796</v>
      </c>
    </row>
    <row r="138" spans="2:12" s="230" customFormat="1" ht="8.85" customHeight="1" x14ac:dyDescent="0.15">
      <c r="B138" s="305">
        <v>45292</v>
      </c>
      <c r="C138" s="306">
        <v>49157</v>
      </c>
      <c r="D138" s="260">
        <v>127</v>
      </c>
      <c r="E138" s="307">
        <v>3865</v>
      </c>
      <c r="F138" s="308"/>
      <c r="G138" s="308"/>
      <c r="H138" s="261">
        <v>4514500379.1547499</v>
      </c>
      <c r="I138" s="261"/>
      <c r="J138" s="260">
        <v>3653380350.4596601</v>
      </c>
      <c r="K138" s="260">
        <v>2659581130.3989401</v>
      </c>
      <c r="L138" s="260">
        <v>1566698141.59219</v>
      </c>
    </row>
    <row r="139" spans="2:12" s="230" customFormat="1" ht="8.85" customHeight="1" x14ac:dyDescent="0.15">
      <c r="B139" s="305">
        <v>45292</v>
      </c>
      <c r="C139" s="306">
        <v>49188</v>
      </c>
      <c r="D139" s="260">
        <v>128</v>
      </c>
      <c r="E139" s="307">
        <v>3896</v>
      </c>
      <c r="F139" s="308"/>
      <c r="G139" s="308"/>
      <c r="H139" s="261">
        <v>4454247971.04877</v>
      </c>
      <c r="I139" s="261"/>
      <c r="J139" s="260">
        <v>3598507106.3685002</v>
      </c>
      <c r="K139" s="260">
        <v>2612972336.8175602</v>
      </c>
      <c r="L139" s="260">
        <v>1532722443.51703</v>
      </c>
    </row>
    <row r="140" spans="2:12" s="230" customFormat="1" ht="8.85" customHeight="1" x14ac:dyDescent="0.15">
      <c r="B140" s="305">
        <v>45292</v>
      </c>
      <c r="C140" s="306">
        <v>49218</v>
      </c>
      <c r="D140" s="260">
        <v>129</v>
      </c>
      <c r="E140" s="307">
        <v>3926</v>
      </c>
      <c r="F140" s="308"/>
      <c r="G140" s="308"/>
      <c r="H140" s="261">
        <v>4395260452.8037901</v>
      </c>
      <c r="I140" s="261"/>
      <c r="J140" s="260">
        <v>3545023754.4675202</v>
      </c>
      <c r="K140" s="260">
        <v>2567801003.3056302</v>
      </c>
      <c r="L140" s="260">
        <v>1500051441.0735099</v>
      </c>
    </row>
    <row r="141" spans="2:12" s="230" customFormat="1" ht="8.85" customHeight="1" x14ac:dyDescent="0.15">
      <c r="B141" s="305">
        <v>45292</v>
      </c>
      <c r="C141" s="306">
        <v>49249</v>
      </c>
      <c r="D141" s="260">
        <v>130</v>
      </c>
      <c r="E141" s="307">
        <v>3957</v>
      </c>
      <c r="F141" s="308"/>
      <c r="G141" s="308"/>
      <c r="H141" s="261">
        <v>4336432388.74998</v>
      </c>
      <c r="I141" s="261"/>
      <c r="J141" s="260">
        <v>3491643478.4823399</v>
      </c>
      <c r="K141" s="260">
        <v>2522703444.6017799</v>
      </c>
      <c r="L141" s="260">
        <v>1467464514.2529299</v>
      </c>
    </row>
    <row r="142" spans="2:12" s="230" customFormat="1" ht="8.85" customHeight="1" x14ac:dyDescent="0.15">
      <c r="B142" s="305">
        <v>45292</v>
      </c>
      <c r="C142" s="306">
        <v>49279</v>
      </c>
      <c r="D142" s="260">
        <v>131</v>
      </c>
      <c r="E142" s="307">
        <v>3987</v>
      </c>
      <c r="F142" s="308"/>
      <c r="G142" s="308"/>
      <c r="H142" s="261">
        <v>4278521088.8488002</v>
      </c>
      <c r="I142" s="261"/>
      <c r="J142" s="260">
        <v>3439359323.0342798</v>
      </c>
      <c r="K142" s="260">
        <v>2478812202.25736</v>
      </c>
      <c r="L142" s="260">
        <v>1436022077.0138299</v>
      </c>
    </row>
    <row r="143" spans="2:12" s="230" customFormat="1" ht="8.85" customHeight="1" x14ac:dyDescent="0.15">
      <c r="B143" s="305">
        <v>45292</v>
      </c>
      <c r="C143" s="306">
        <v>49310</v>
      </c>
      <c r="D143" s="260">
        <v>132</v>
      </c>
      <c r="E143" s="307">
        <v>4018</v>
      </c>
      <c r="F143" s="308"/>
      <c r="G143" s="308"/>
      <c r="H143" s="261">
        <v>4220672478.9537201</v>
      </c>
      <c r="I143" s="261"/>
      <c r="J143" s="260">
        <v>3387102233.3910799</v>
      </c>
      <c r="K143" s="260">
        <v>2434941170.2788801</v>
      </c>
      <c r="L143" s="260">
        <v>1404632082.67609</v>
      </c>
    </row>
    <row r="144" spans="2:12" s="230" customFormat="1" ht="8.85" customHeight="1" x14ac:dyDescent="0.15">
      <c r="B144" s="305">
        <v>45292</v>
      </c>
      <c r="C144" s="306">
        <v>49341</v>
      </c>
      <c r="D144" s="260">
        <v>133</v>
      </c>
      <c r="E144" s="307">
        <v>4049</v>
      </c>
      <c r="F144" s="308"/>
      <c r="G144" s="308"/>
      <c r="H144" s="261">
        <v>4164147438.0694399</v>
      </c>
      <c r="I144" s="261"/>
      <c r="J144" s="260">
        <v>3336072880.1957202</v>
      </c>
      <c r="K144" s="260">
        <v>2392157609.9190798</v>
      </c>
      <c r="L144" s="260">
        <v>1374106900.9367001</v>
      </c>
    </row>
    <row r="145" spans="2:12" s="230" customFormat="1" ht="8.85" customHeight="1" x14ac:dyDescent="0.15">
      <c r="B145" s="305">
        <v>45292</v>
      </c>
      <c r="C145" s="306">
        <v>49369</v>
      </c>
      <c r="D145" s="260">
        <v>134</v>
      </c>
      <c r="E145" s="307">
        <v>4077</v>
      </c>
      <c r="F145" s="308"/>
      <c r="G145" s="308"/>
      <c r="H145" s="261">
        <v>4108007851.4509001</v>
      </c>
      <c r="I145" s="261"/>
      <c r="J145" s="260">
        <v>3286054936.4807501</v>
      </c>
      <c r="K145" s="260">
        <v>2350878566.2608299</v>
      </c>
      <c r="L145" s="260">
        <v>1345228123.3110499</v>
      </c>
    </row>
    <row r="146" spans="2:12" s="230" customFormat="1" ht="8.85" customHeight="1" x14ac:dyDescent="0.15">
      <c r="B146" s="305">
        <v>45292</v>
      </c>
      <c r="C146" s="306">
        <v>49400</v>
      </c>
      <c r="D146" s="260">
        <v>135</v>
      </c>
      <c r="E146" s="307">
        <v>4108</v>
      </c>
      <c r="F146" s="308"/>
      <c r="G146" s="308"/>
      <c r="H146" s="261">
        <v>4052192377.1735301</v>
      </c>
      <c r="I146" s="261"/>
      <c r="J146" s="260">
        <v>3235909664.0732398</v>
      </c>
      <c r="K146" s="260">
        <v>2309116574.46346</v>
      </c>
      <c r="L146" s="260">
        <v>1315734370.76157</v>
      </c>
    </row>
    <row r="147" spans="2:12" s="230" customFormat="1" ht="8.85" customHeight="1" x14ac:dyDescent="0.15">
      <c r="B147" s="305">
        <v>45292</v>
      </c>
      <c r="C147" s="306">
        <v>49430</v>
      </c>
      <c r="D147" s="260">
        <v>136</v>
      </c>
      <c r="E147" s="307">
        <v>4138</v>
      </c>
      <c r="F147" s="308"/>
      <c r="G147" s="308"/>
      <c r="H147" s="261">
        <v>3996900415.2555699</v>
      </c>
      <c r="I147" s="261"/>
      <c r="J147" s="260">
        <v>3186516868.92453</v>
      </c>
      <c r="K147" s="260">
        <v>2268273707.6867099</v>
      </c>
      <c r="L147" s="260">
        <v>1287164055.6514399</v>
      </c>
    </row>
    <row r="148" spans="2:12" s="230" customFormat="1" ht="8.85" customHeight="1" x14ac:dyDescent="0.15">
      <c r="B148" s="305">
        <v>45292</v>
      </c>
      <c r="C148" s="306">
        <v>49461</v>
      </c>
      <c r="D148" s="260">
        <v>137</v>
      </c>
      <c r="E148" s="307">
        <v>4169</v>
      </c>
      <c r="F148" s="308"/>
      <c r="G148" s="308"/>
      <c r="H148" s="261">
        <v>3941840034.8141999</v>
      </c>
      <c r="I148" s="261"/>
      <c r="J148" s="260">
        <v>3137290029.4225898</v>
      </c>
      <c r="K148" s="260">
        <v>2227552759.12114</v>
      </c>
      <c r="L148" s="260">
        <v>1258702408.7722199</v>
      </c>
    </row>
    <row r="149" spans="2:12" s="230" customFormat="1" ht="8.85" customHeight="1" x14ac:dyDescent="0.15">
      <c r="B149" s="305">
        <v>45292</v>
      </c>
      <c r="C149" s="306">
        <v>49491</v>
      </c>
      <c r="D149" s="260">
        <v>138</v>
      </c>
      <c r="E149" s="307">
        <v>4199</v>
      </c>
      <c r="F149" s="308"/>
      <c r="G149" s="308"/>
      <c r="H149" s="261">
        <v>3887075701.4690299</v>
      </c>
      <c r="I149" s="261"/>
      <c r="J149" s="260">
        <v>3088625354.7199302</v>
      </c>
      <c r="K149" s="260">
        <v>2187602088.4388399</v>
      </c>
      <c r="L149" s="260">
        <v>1231060727.83074</v>
      </c>
    </row>
    <row r="150" spans="2:12" s="230" customFormat="1" ht="8.85" customHeight="1" x14ac:dyDescent="0.15">
      <c r="B150" s="305">
        <v>45292</v>
      </c>
      <c r="C150" s="306">
        <v>49522</v>
      </c>
      <c r="D150" s="260">
        <v>139</v>
      </c>
      <c r="E150" s="307">
        <v>4230</v>
      </c>
      <c r="F150" s="308"/>
      <c r="G150" s="308"/>
      <c r="H150" s="261">
        <v>3832691986.4513798</v>
      </c>
      <c r="I150" s="261"/>
      <c r="J150" s="260">
        <v>3040247439.0460901</v>
      </c>
      <c r="K150" s="260">
        <v>2147860747.2985201</v>
      </c>
      <c r="L150" s="260">
        <v>1203577023.98683</v>
      </c>
    </row>
    <row r="151" spans="2:12" s="230" customFormat="1" ht="8.85" customHeight="1" x14ac:dyDescent="0.15">
      <c r="B151" s="305">
        <v>45292</v>
      </c>
      <c r="C151" s="306">
        <v>49553</v>
      </c>
      <c r="D151" s="260">
        <v>140</v>
      </c>
      <c r="E151" s="307">
        <v>4261</v>
      </c>
      <c r="F151" s="308"/>
      <c r="G151" s="308"/>
      <c r="H151" s="261">
        <v>3778292654.3145299</v>
      </c>
      <c r="I151" s="261"/>
      <c r="J151" s="260">
        <v>2992012376.3516002</v>
      </c>
      <c r="K151" s="260">
        <v>2108408063.2787001</v>
      </c>
      <c r="L151" s="260">
        <v>1176465119.0701201</v>
      </c>
    </row>
    <row r="152" spans="2:12" s="230" customFormat="1" ht="8.85" customHeight="1" x14ac:dyDescent="0.15">
      <c r="B152" s="305">
        <v>45292</v>
      </c>
      <c r="C152" s="306">
        <v>49583</v>
      </c>
      <c r="D152" s="260">
        <v>141</v>
      </c>
      <c r="E152" s="307">
        <v>4291</v>
      </c>
      <c r="F152" s="308"/>
      <c r="G152" s="308"/>
      <c r="H152" s="261">
        <v>3724197440.8102298</v>
      </c>
      <c r="I152" s="261"/>
      <c r="J152" s="260">
        <v>2944333832.9478898</v>
      </c>
      <c r="K152" s="260">
        <v>2069703335.23842</v>
      </c>
      <c r="L152" s="260">
        <v>1150134338.2262299</v>
      </c>
    </row>
    <row r="153" spans="2:12" s="230" customFormat="1" ht="8.85" customHeight="1" x14ac:dyDescent="0.15">
      <c r="B153" s="305">
        <v>45292</v>
      </c>
      <c r="C153" s="306">
        <v>49614</v>
      </c>
      <c r="D153" s="260">
        <v>142</v>
      </c>
      <c r="E153" s="307">
        <v>4322</v>
      </c>
      <c r="F153" s="308"/>
      <c r="G153" s="308"/>
      <c r="H153" s="261">
        <v>3670105293.4481401</v>
      </c>
      <c r="I153" s="261"/>
      <c r="J153" s="260">
        <v>2896647547.8304</v>
      </c>
      <c r="K153" s="260">
        <v>2031004091.1882401</v>
      </c>
      <c r="L153" s="260">
        <v>1123848805.08778</v>
      </c>
    </row>
    <row r="154" spans="2:12" s="230" customFormat="1" ht="8.85" customHeight="1" x14ac:dyDescent="0.15">
      <c r="B154" s="305">
        <v>45292</v>
      </c>
      <c r="C154" s="306">
        <v>49644</v>
      </c>
      <c r="D154" s="260">
        <v>143</v>
      </c>
      <c r="E154" s="307">
        <v>4352</v>
      </c>
      <c r="F154" s="308"/>
      <c r="G154" s="308"/>
      <c r="H154" s="261">
        <v>3617139320.5773201</v>
      </c>
      <c r="I154" s="261"/>
      <c r="J154" s="260">
        <v>2850157948.80652</v>
      </c>
      <c r="K154" s="260">
        <v>1993488976.6879101</v>
      </c>
      <c r="L154" s="260">
        <v>1098568170.7660601</v>
      </c>
    </row>
    <row r="155" spans="2:12" s="230" customFormat="1" ht="8.85" customHeight="1" x14ac:dyDescent="0.15">
      <c r="B155" s="305">
        <v>45292</v>
      </c>
      <c r="C155" s="306">
        <v>49675</v>
      </c>
      <c r="D155" s="260">
        <v>144</v>
      </c>
      <c r="E155" s="307">
        <v>4383</v>
      </c>
      <c r="F155" s="308"/>
      <c r="G155" s="308"/>
      <c r="H155" s="261">
        <v>3563947874.4705701</v>
      </c>
      <c r="I155" s="261"/>
      <c r="J155" s="260">
        <v>2803482271.4756699</v>
      </c>
      <c r="K155" s="260">
        <v>1955855732.34428</v>
      </c>
      <c r="L155" s="260">
        <v>1073264118.45285</v>
      </c>
    </row>
    <row r="156" spans="2:12" s="230" customFormat="1" ht="8.85" customHeight="1" x14ac:dyDescent="0.15">
      <c r="B156" s="305">
        <v>45292</v>
      </c>
      <c r="C156" s="306">
        <v>49706</v>
      </c>
      <c r="D156" s="260">
        <v>145</v>
      </c>
      <c r="E156" s="307">
        <v>4414</v>
      </c>
      <c r="F156" s="308"/>
      <c r="G156" s="308"/>
      <c r="H156" s="261">
        <v>3511541525.79354</v>
      </c>
      <c r="I156" s="261"/>
      <c r="J156" s="260">
        <v>2757573253.9951801</v>
      </c>
      <c r="K156" s="260">
        <v>1918934514.2030499</v>
      </c>
      <c r="L156" s="260">
        <v>1048543776.10518</v>
      </c>
    </row>
    <row r="157" spans="2:12" s="230" customFormat="1" ht="8.85" customHeight="1" x14ac:dyDescent="0.15">
      <c r="B157" s="305">
        <v>45292</v>
      </c>
      <c r="C157" s="306">
        <v>49735</v>
      </c>
      <c r="D157" s="260">
        <v>146</v>
      </c>
      <c r="E157" s="307">
        <v>4443</v>
      </c>
      <c r="F157" s="308"/>
      <c r="G157" s="308"/>
      <c r="H157" s="261">
        <v>3458615325.0721402</v>
      </c>
      <c r="I157" s="261"/>
      <c r="J157" s="260">
        <v>2711701321.7763901</v>
      </c>
      <c r="K157" s="260">
        <v>1882523431.81689</v>
      </c>
      <c r="L157" s="260">
        <v>1024571687.0694</v>
      </c>
    </row>
    <row r="158" spans="2:12" s="230" customFormat="1" ht="8.85" customHeight="1" x14ac:dyDescent="0.15">
      <c r="B158" s="305">
        <v>45292</v>
      </c>
      <c r="C158" s="306">
        <v>49766</v>
      </c>
      <c r="D158" s="260">
        <v>147</v>
      </c>
      <c r="E158" s="307">
        <v>4474</v>
      </c>
      <c r="F158" s="308"/>
      <c r="G158" s="308"/>
      <c r="H158" s="261">
        <v>3406715463.9132299</v>
      </c>
      <c r="I158" s="261"/>
      <c r="J158" s="260">
        <v>2666479396.1619</v>
      </c>
      <c r="K158" s="260">
        <v>1846421561.2748699</v>
      </c>
      <c r="L158" s="260">
        <v>1000666687.7638299</v>
      </c>
    </row>
    <row r="159" spans="2:12" s="230" customFormat="1" ht="8.85" customHeight="1" x14ac:dyDescent="0.15">
      <c r="B159" s="305">
        <v>45292</v>
      </c>
      <c r="C159" s="306">
        <v>49796</v>
      </c>
      <c r="D159" s="260">
        <v>148</v>
      </c>
      <c r="E159" s="307">
        <v>4504</v>
      </c>
      <c r="F159" s="308"/>
      <c r="G159" s="308"/>
      <c r="H159" s="261">
        <v>3354072633.7360601</v>
      </c>
      <c r="I159" s="261"/>
      <c r="J159" s="260">
        <v>2620966040.6765599</v>
      </c>
      <c r="K159" s="260">
        <v>1810438563.8579199</v>
      </c>
      <c r="L159" s="260">
        <v>977143741.53339505</v>
      </c>
    </row>
    <row r="160" spans="2:12" s="230" customFormat="1" ht="8.85" customHeight="1" x14ac:dyDescent="0.15">
      <c r="B160" s="305">
        <v>45292</v>
      </c>
      <c r="C160" s="306">
        <v>49827</v>
      </c>
      <c r="D160" s="260">
        <v>149</v>
      </c>
      <c r="E160" s="307">
        <v>4535</v>
      </c>
      <c r="F160" s="308"/>
      <c r="G160" s="308"/>
      <c r="H160" s="261">
        <v>3301854675.9303498</v>
      </c>
      <c r="I160" s="261"/>
      <c r="J160" s="260">
        <v>2575785325.1252599</v>
      </c>
      <c r="K160" s="260">
        <v>1774704928.7360899</v>
      </c>
      <c r="L160" s="260">
        <v>953800263.109761</v>
      </c>
    </row>
    <row r="161" spans="2:12" s="230" customFormat="1" ht="8.85" customHeight="1" x14ac:dyDescent="0.15">
      <c r="B161" s="305">
        <v>45292</v>
      </c>
      <c r="C161" s="306">
        <v>49857</v>
      </c>
      <c r="D161" s="260">
        <v>150</v>
      </c>
      <c r="E161" s="307">
        <v>4565</v>
      </c>
      <c r="F161" s="308"/>
      <c r="G161" s="308"/>
      <c r="H161" s="261">
        <v>3250853938.9312201</v>
      </c>
      <c r="I161" s="261"/>
      <c r="J161" s="260">
        <v>2531836911.9979601</v>
      </c>
      <c r="K161" s="260">
        <v>1740131165.99336</v>
      </c>
      <c r="L161" s="260">
        <v>931385240.12116897</v>
      </c>
    </row>
    <row r="162" spans="2:12" s="230" customFormat="1" ht="8.85" customHeight="1" x14ac:dyDescent="0.15">
      <c r="B162" s="305">
        <v>45292</v>
      </c>
      <c r="C162" s="306">
        <v>49888</v>
      </c>
      <c r="D162" s="260">
        <v>151</v>
      </c>
      <c r="E162" s="307">
        <v>4596</v>
      </c>
      <c r="F162" s="308"/>
      <c r="G162" s="308"/>
      <c r="H162" s="261">
        <v>3200573008.9966402</v>
      </c>
      <c r="I162" s="261"/>
      <c r="J162" s="260">
        <v>2488449247.5638599</v>
      </c>
      <c r="K162" s="260">
        <v>1705961157.6856101</v>
      </c>
      <c r="L162" s="260">
        <v>909228675.50626898</v>
      </c>
    </row>
    <row r="163" spans="2:12" s="230" customFormat="1" ht="8.85" customHeight="1" x14ac:dyDescent="0.15">
      <c r="B163" s="305">
        <v>45292</v>
      </c>
      <c r="C163" s="306">
        <v>49919</v>
      </c>
      <c r="D163" s="260">
        <v>152</v>
      </c>
      <c r="E163" s="307">
        <v>4627</v>
      </c>
      <c r="F163" s="308"/>
      <c r="G163" s="308"/>
      <c r="H163" s="261">
        <v>3150328316.5085001</v>
      </c>
      <c r="I163" s="261"/>
      <c r="J163" s="260">
        <v>2445229604.1278801</v>
      </c>
      <c r="K163" s="260">
        <v>1672068591.2909999</v>
      </c>
      <c r="L163" s="260">
        <v>887390334.56763601</v>
      </c>
    </row>
    <row r="164" spans="2:12" s="230" customFormat="1" ht="8.85" customHeight="1" x14ac:dyDescent="0.15">
      <c r="B164" s="305">
        <v>45292</v>
      </c>
      <c r="C164" s="306">
        <v>49949</v>
      </c>
      <c r="D164" s="260">
        <v>153</v>
      </c>
      <c r="E164" s="307">
        <v>4657</v>
      </c>
      <c r="F164" s="308"/>
      <c r="G164" s="308"/>
      <c r="H164" s="261">
        <v>3100464430.4906301</v>
      </c>
      <c r="I164" s="261"/>
      <c r="J164" s="260">
        <v>2402576041.5612702</v>
      </c>
      <c r="K164" s="260">
        <v>1638858104.71328</v>
      </c>
      <c r="L164" s="260">
        <v>866199725.41187704</v>
      </c>
    </row>
    <row r="165" spans="2:12" s="230" customFormat="1" ht="8.85" customHeight="1" x14ac:dyDescent="0.15">
      <c r="B165" s="305">
        <v>45292</v>
      </c>
      <c r="C165" s="306">
        <v>49980</v>
      </c>
      <c r="D165" s="260">
        <v>154</v>
      </c>
      <c r="E165" s="307">
        <v>4688</v>
      </c>
      <c r="F165" s="308"/>
      <c r="G165" s="308"/>
      <c r="H165" s="261">
        <v>3051362650.60431</v>
      </c>
      <c r="I165" s="261"/>
      <c r="J165" s="260">
        <v>2360516245.93118</v>
      </c>
      <c r="K165" s="260">
        <v>1606073061.7397699</v>
      </c>
      <c r="L165" s="260">
        <v>845276131.86879206</v>
      </c>
    </row>
    <row r="166" spans="2:12" s="230" customFormat="1" ht="8.85" customHeight="1" x14ac:dyDescent="0.15">
      <c r="B166" s="305">
        <v>45292</v>
      </c>
      <c r="C166" s="306">
        <v>50010</v>
      </c>
      <c r="D166" s="260">
        <v>155</v>
      </c>
      <c r="E166" s="307">
        <v>4718</v>
      </c>
      <c r="F166" s="308"/>
      <c r="G166" s="308"/>
      <c r="H166" s="261">
        <v>3002455314.1353698</v>
      </c>
      <c r="I166" s="261"/>
      <c r="J166" s="260">
        <v>2318869351.4702501</v>
      </c>
      <c r="K166" s="260">
        <v>1573853673.00089</v>
      </c>
      <c r="L166" s="260">
        <v>824923628.67743599</v>
      </c>
    </row>
    <row r="167" spans="2:12" s="230" customFormat="1" ht="8.85" customHeight="1" x14ac:dyDescent="0.15">
      <c r="B167" s="305">
        <v>45292</v>
      </c>
      <c r="C167" s="306">
        <v>50041</v>
      </c>
      <c r="D167" s="260">
        <v>156</v>
      </c>
      <c r="E167" s="307">
        <v>4749</v>
      </c>
      <c r="F167" s="308"/>
      <c r="G167" s="308"/>
      <c r="H167" s="261">
        <v>2954339605.1682</v>
      </c>
      <c r="I167" s="261"/>
      <c r="J167" s="260">
        <v>2277838471.44876</v>
      </c>
      <c r="K167" s="260">
        <v>1542073549.45451</v>
      </c>
      <c r="L167" s="260">
        <v>804842866.34805298</v>
      </c>
    </row>
    <row r="168" spans="2:12" s="230" customFormat="1" ht="8.85" customHeight="1" x14ac:dyDescent="0.15">
      <c r="B168" s="305">
        <v>45292</v>
      </c>
      <c r="C168" s="306">
        <v>50072</v>
      </c>
      <c r="D168" s="260">
        <v>157</v>
      </c>
      <c r="E168" s="307">
        <v>4780</v>
      </c>
      <c r="F168" s="308"/>
      <c r="G168" s="308"/>
      <c r="H168" s="261">
        <v>2906039168.4531498</v>
      </c>
      <c r="I168" s="261"/>
      <c r="J168" s="260">
        <v>2236797917.43852</v>
      </c>
      <c r="K168" s="260">
        <v>1510438360.6396201</v>
      </c>
      <c r="L168" s="260">
        <v>784992735.26280105</v>
      </c>
    </row>
    <row r="169" spans="2:12" s="230" customFormat="1" ht="8.85" customHeight="1" x14ac:dyDescent="0.15">
      <c r="B169" s="305">
        <v>45292</v>
      </c>
      <c r="C169" s="306">
        <v>50100</v>
      </c>
      <c r="D169" s="260">
        <v>158</v>
      </c>
      <c r="E169" s="307">
        <v>4808</v>
      </c>
      <c r="F169" s="308"/>
      <c r="G169" s="308"/>
      <c r="H169" s="261">
        <v>2858376919.51442</v>
      </c>
      <c r="I169" s="261"/>
      <c r="J169" s="260">
        <v>2196741251.9934101</v>
      </c>
      <c r="K169" s="260">
        <v>1479981473.5401399</v>
      </c>
      <c r="L169" s="260">
        <v>766220771.01563704</v>
      </c>
    </row>
    <row r="170" spans="2:12" s="230" customFormat="1" ht="8.85" customHeight="1" x14ac:dyDescent="0.15">
      <c r="B170" s="305">
        <v>45292</v>
      </c>
      <c r="C170" s="306">
        <v>50131</v>
      </c>
      <c r="D170" s="260">
        <v>159</v>
      </c>
      <c r="E170" s="307">
        <v>4839</v>
      </c>
      <c r="F170" s="308"/>
      <c r="G170" s="308"/>
      <c r="H170" s="261">
        <v>2811068863.0432901</v>
      </c>
      <c r="I170" s="261"/>
      <c r="J170" s="260">
        <v>2156719539.24441</v>
      </c>
      <c r="K170" s="260">
        <v>1449322849.28339</v>
      </c>
      <c r="L170" s="260">
        <v>747169956.33417904</v>
      </c>
    </row>
    <row r="171" spans="2:12" s="230" customFormat="1" ht="8.85" customHeight="1" x14ac:dyDescent="0.15">
      <c r="B171" s="305">
        <v>45292</v>
      </c>
      <c r="C171" s="306">
        <v>50161</v>
      </c>
      <c r="D171" s="260">
        <v>160</v>
      </c>
      <c r="E171" s="307">
        <v>4869</v>
      </c>
      <c r="F171" s="308"/>
      <c r="G171" s="308"/>
      <c r="H171" s="261">
        <v>2764269259.2010102</v>
      </c>
      <c r="I171" s="261"/>
      <c r="J171" s="260">
        <v>2117332641.0258501</v>
      </c>
      <c r="K171" s="260">
        <v>1419352693.29706</v>
      </c>
      <c r="L171" s="260">
        <v>728719969.92452204</v>
      </c>
    </row>
    <row r="172" spans="2:12" s="230" customFormat="1" ht="8.85" customHeight="1" x14ac:dyDescent="0.15">
      <c r="B172" s="305">
        <v>45292</v>
      </c>
      <c r="C172" s="306">
        <v>50192</v>
      </c>
      <c r="D172" s="260">
        <v>161</v>
      </c>
      <c r="E172" s="307">
        <v>4900</v>
      </c>
      <c r="F172" s="308"/>
      <c r="G172" s="308"/>
      <c r="H172" s="261">
        <v>2717547977.5680399</v>
      </c>
      <c r="I172" s="261"/>
      <c r="J172" s="260">
        <v>2078015333.4142001</v>
      </c>
      <c r="K172" s="260">
        <v>1389453682.7875099</v>
      </c>
      <c r="L172" s="260">
        <v>710347798.32949305</v>
      </c>
    </row>
    <row r="173" spans="2:12" s="230" customFormat="1" ht="8.85" customHeight="1" x14ac:dyDescent="0.15">
      <c r="B173" s="305">
        <v>45292</v>
      </c>
      <c r="C173" s="306">
        <v>50222</v>
      </c>
      <c r="D173" s="260">
        <v>162</v>
      </c>
      <c r="E173" s="307">
        <v>4930</v>
      </c>
      <c r="F173" s="308"/>
      <c r="G173" s="308"/>
      <c r="H173" s="261">
        <v>2671272866.82091</v>
      </c>
      <c r="I173" s="261"/>
      <c r="J173" s="260">
        <v>2039277562.6777699</v>
      </c>
      <c r="K173" s="260">
        <v>1360195815.9258599</v>
      </c>
      <c r="L173" s="260">
        <v>692539393.95366001</v>
      </c>
    </row>
    <row r="174" spans="2:12" s="230" customFormat="1" ht="8.85" customHeight="1" x14ac:dyDescent="0.15">
      <c r="B174" s="305">
        <v>45292</v>
      </c>
      <c r="C174" s="306">
        <v>50253</v>
      </c>
      <c r="D174" s="260">
        <v>163</v>
      </c>
      <c r="E174" s="307">
        <v>4961</v>
      </c>
      <c r="F174" s="308"/>
      <c r="G174" s="308"/>
      <c r="H174" s="261">
        <v>2624728014.5501199</v>
      </c>
      <c r="I174" s="261"/>
      <c r="J174" s="260">
        <v>2000346237.72752</v>
      </c>
      <c r="K174" s="260">
        <v>1330835448.3545001</v>
      </c>
      <c r="L174" s="260">
        <v>674720690.05461001</v>
      </c>
    </row>
    <row r="175" spans="2:12" s="230" customFormat="1" ht="8.85" customHeight="1" x14ac:dyDescent="0.15">
      <c r="B175" s="305">
        <v>45292</v>
      </c>
      <c r="C175" s="306">
        <v>50284</v>
      </c>
      <c r="D175" s="260">
        <v>164</v>
      </c>
      <c r="E175" s="307">
        <v>4992</v>
      </c>
      <c r="F175" s="308"/>
      <c r="G175" s="308"/>
      <c r="H175" s="261">
        <v>2579063855.6269302</v>
      </c>
      <c r="I175" s="261"/>
      <c r="J175" s="260">
        <v>1962211159.04599</v>
      </c>
      <c r="K175" s="260">
        <v>1302144019.5143399</v>
      </c>
      <c r="L175" s="260">
        <v>657378214.94769001</v>
      </c>
    </row>
    <row r="176" spans="2:12" s="230" customFormat="1" ht="8.85" customHeight="1" x14ac:dyDescent="0.15">
      <c r="B176" s="305">
        <v>45292</v>
      </c>
      <c r="C176" s="306">
        <v>50314</v>
      </c>
      <c r="D176" s="260">
        <v>165</v>
      </c>
      <c r="E176" s="307">
        <v>5022</v>
      </c>
      <c r="F176" s="308"/>
      <c r="G176" s="308"/>
      <c r="H176" s="261">
        <v>2533488740.2735</v>
      </c>
      <c r="I176" s="261"/>
      <c r="J176" s="260">
        <v>1924372690.26615</v>
      </c>
      <c r="K176" s="260">
        <v>1273890889.6817999</v>
      </c>
      <c r="L176" s="260">
        <v>640478568.81802297</v>
      </c>
    </row>
    <row r="177" spans="2:12" s="230" customFormat="1" ht="8.85" customHeight="1" x14ac:dyDescent="0.15">
      <c r="B177" s="305">
        <v>45292</v>
      </c>
      <c r="C177" s="306">
        <v>50345</v>
      </c>
      <c r="D177" s="260">
        <v>166</v>
      </c>
      <c r="E177" s="307">
        <v>5053</v>
      </c>
      <c r="F177" s="308"/>
      <c r="G177" s="308"/>
      <c r="H177" s="261">
        <v>2488113593.4850402</v>
      </c>
      <c r="I177" s="261"/>
      <c r="J177" s="260">
        <v>1886701477.35814</v>
      </c>
      <c r="K177" s="260">
        <v>1245777059.22207</v>
      </c>
      <c r="L177" s="260">
        <v>623690773.33176506</v>
      </c>
    </row>
    <row r="178" spans="2:12" s="230" customFormat="1" ht="8.85" customHeight="1" x14ac:dyDescent="0.15">
      <c r="B178" s="305">
        <v>45292</v>
      </c>
      <c r="C178" s="306">
        <v>50375</v>
      </c>
      <c r="D178" s="260">
        <v>167</v>
      </c>
      <c r="E178" s="307">
        <v>5083</v>
      </c>
      <c r="F178" s="308"/>
      <c r="G178" s="308"/>
      <c r="H178" s="261">
        <v>2443110580.7096601</v>
      </c>
      <c r="I178" s="261"/>
      <c r="J178" s="260">
        <v>1849535495.4179699</v>
      </c>
      <c r="K178" s="260">
        <v>1218230805.7857299</v>
      </c>
      <c r="L178" s="260">
        <v>607399809.04074097</v>
      </c>
    </row>
    <row r="179" spans="2:12" s="230" customFormat="1" ht="8.85" customHeight="1" x14ac:dyDescent="0.15">
      <c r="B179" s="305">
        <v>45292</v>
      </c>
      <c r="C179" s="306">
        <v>50406</v>
      </c>
      <c r="D179" s="260">
        <v>168</v>
      </c>
      <c r="E179" s="307">
        <v>5114</v>
      </c>
      <c r="F179" s="308"/>
      <c r="G179" s="308"/>
      <c r="H179" s="261">
        <v>2397956147.3867898</v>
      </c>
      <c r="I179" s="261"/>
      <c r="J179" s="260">
        <v>1812272755.7655101</v>
      </c>
      <c r="K179" s="260">
        <v>1190651220.5029199</v>
      </c>
      <c r="L179" s="260">
        <v>591134429.387604</v>
      </c>
    </row>
    <row r="180" spans="2:12" s="230" customFormat="1" ht="8.85" customHeight="1" x14ac:dyDescent="0.15">
      <c r="B180" s="305">
        <v>45292</v>
      </c>
      <c r="C180" s="306">
        <v>50437</v>
      </c>
      <c r="D180" s="260">
        <v>169</v>
      </c>
      <c r="E180" s="307">
        <v>5145</v>
      </c>
      <c r="F180" s="308"/>
      <c r="G180" s="308"/>
      <c r="H180" s="261">
        <v>2353796769.6525602</v>
      </c>
      <c r="I180" s="261"/>
      <c r="J180" s="260">
        <v>1775881841.3411701</v>
      </c>
      <c r="K180" s="260">
        <v>1163775363.6585801</v>
      </c>
      <c r="L180" s="260">
        <v>575343845.77043796</v>
      </c>
    </row>
    <row r="181" spans="2:12" s="230" customFormat="1" ht="8.85" customHeight="1" x14ac:dyDescent="0.15">
      <c r="B181" s="305">
        <v>45292</v>
      </c>
      <c r="C181" s="306">
        <v>50465</v>
      </c>
      <c r="D181" s="260">
        <v>170</v>
      </c>
      <c r="E181" s="307">
        <v>5173</v>
      </c>
      <c r="F181" s="308"/>
      <c r="G181" s="308"/>
      <c r="H181" s="261">
        <v>2310267689.7368398</v>
      </c>
      <c r="I181" s="261"/>
      <c r="J181" s="260">
        <v>1740369771.35237</v>
      </c>
      <c r="K181" s="260">
        <v>1137883343.5822599</v>
      </c>
      <c r="L181" s="260">
        <v>560390886.96141303</v>
      </c>
    </row>
    <row r="182" spans="2:12" s="230" customFormat="1" ht="8.85" customHeight="1" x14ac:dyDescent="0.15">
      <c r="B182" s="305">
        <v>45292</v>
      </c>
      <c r="C182" s="306">
        <v>50496</v>
      </c>
      <c r="D182" s="260">
        <v>171</v>
      </c>
      <c r="E182" s="307">
        <v>5204</v>
      </c>
      <c r="F182" s="308"/>
      <c r="G182" s="308"/>
      <c r="H182" s="261">
        <v>2267081129.3949699</v>
      </c>
      <c r="I182" s="261"/>
      <c r="J182" s="260">
        <v>1704939874.9183099</v>
      </c>
      <c r="K182" s="260">
        <v>1111883715.9647701</v>
      </c>
      <c r="L182" s="260">
        <v>545267123.98440099</v>
      </c>
    </row>
    <row r="183" spans="2:12" s="230" customFormat="1" ht="8.85" customHeight="1" x14ac:dyDescent="0.15">
      <c r="B183" s="305">
        <v>45292</v>
      </c>
      <c r="C183" s="306">
        <v>50526</v>
      </c>
      <c r="D183" s="260">
        <v>172</v>
      </c>
      <c r="E183" s="307">
        <v>5234</v>
      </c>
      <c r="F183" s="308"/>
      <c r="G183" s="308"/>
      <c r="H183" s="261">
        <v>2224107101.18503</v>
      </c>
      <c r="I183" s="261"/>
      <c r="J183" s="260">
        <v>1669876154.87518</v>
      </c>
      <c r="K183" s="260">
        <v>1086336401.2876599</v>
      </c>
      <c r="L183" s="260">
        <v>530554935.89458603</v>
      </c>
    </row>
    <row r="184" spans="2:12" s="230" customFormat="1" ht="8.85" customHeight="1" x14ac:dyDescent="0.15">
      <c r="B184" s="305">
        <v>45292</v>
      </c>
      <c r="C184" s="306">
        <v>50557</v>
      </c>
      <c r="D184" s="260">
        <v>173</v>
      </c>
      <c r="E184" s="307">
        <v>5265</v>
      </c>
      <c r="F184" s="308"/>
      <c r="G184" s="308"/>
      <c r="H184" s="261">
        <v>2181001575.2676101</v>
      </c>
      <c r="I184" s="261"/>
      <c r="J184" s="260">
        <v>1634734863.5104101</v>
      </c>
      <c r="K184" s="260">
        <v>1060770629.94408</v>
      </c>
      <c r="L184" s="260">
        <v>515874585.90919697</v>
      </c>
    </row>
    <row r="185" spans="2:12" s="230" customFormat="1" ht="8.85" customHeight="1" x14ac:dyDescent="0.15">
      <c r="B185" s="305">
        <v>45292</v>
      </c>
      <c r="C185" s="306">
        <v>50587</v>
      </c>
      <c r="D185" s="260">
        <v>174</v>
      </c>
      <c r="E185" s="307">
        <v>5295</v>
      </c>
      <c r="F185" s="308"/>
      <c r="G185" s="308"/>
      <c r="H185" s="261">
        <v>2138306775.21946</v>
      </c>
      <c r="I185" s="261"/>
      <c r="J185" s="260">
        <v>1600102920.6577799</v>
      </c>
      <c r="K185" s="260">
        <v>1035742619.18353</v>
      </c>
      <c r="L185" s="260">
        <v>501638172.68331403</v>
      </c>
    </row>
    <row r="186" spans="2:12" s="230" customFormat="1" ht="8.85" customHeight="1" x14ac:dyDescent="0.15">
      <c r="B186" s="305">
        <v>45292</v>
      </c>
      <c r="C186" s="306">
        <v>50618</v>
      </c>
      <c r="D186" s="260">
        <v>175</v>
      </c>
      <c r="E186" s="307">
        <v>5326</v>
      </c>
      <c r="F186" s="308"/>
      <c r="G186" s="308"/>
      <c r="H186" s="261">
        <v>2096779605.8377199</v>
      </c>
      <c r="I186" s="261"/>
      <c r="J186" s="260">
        <v>1566366797.6327901</v>
      </c>
      <c r="K186" s="260">
        <v>1011326741.24045</v>
      </c>
      <c r="L186" s="260">
        <v>487738277.84620899</v>
      </c>
    </row>
    <row r="187" spans="2:12" s="230" customFormat="1" ht="8.85" customHeight="1" x14ac:dyDescent="0.15">
      <c r="B187" s="305">
        <v>45292</v>
      </c>
      <c r="C187" s="306">
        <v>50649</v>
      </c>
      <c r="D187" s="260">
        <v>176</v>
      </c>
      <c r="E187" s="307">
        <v>5357</v>
      </c>
      <c r="F187" s="308"/>
      <c r="G187" s="308"/>
      <c r="H187" s="261">
        <v>2055258269.70243</v>
      </c>
      <c r="I187" s="261"/>
      <c r="J187" s="260">
        <v>1532744859.8126099</v>
      </c>
      <c r="K187" s="260">
        <v>987101889.75684905</v>
      </c>
      <c r="L187" s="260">
        <v>474038868.16237497</v>
      </c>
    </row>
    <row r="188" spans="2:12" s="230" customFormat="1" ht="8.85" customHeight="1" x14ac:dyDescent="0.15">
      <c r="B188" s="305">
        <v>45292</v>
      </c>
      <c r="C188" s="306">
        <v>50679</v>
      </c>
      <c r="D188" s="260">
        <v>177</v>
      </c>
      <c r="E188" s="307">
        <v>5387</v>
      </c>
      <c r="F188" s="308"/>
      <c r="G188" s="308"/>
      <c r="H188" s="261">
        <v>2014607801.69643</v>
      </c>
      <c r="I188" s="261"/>
      <c r="J188" s="260">
        <v>1499962963.78441</v>
      </c>
      <c r="K188" s="260">
        <v>963612484.66889501</v>
      </c>
      <c r="L188" s="260">
        <v>460861544.27770501</v>
      </c>
    </row>
    <row r="189" spans="2:12" s="230" customFormat="1" ht="8.85" customHeight="1" x14ac:dyDescent="0.15">
      <c r="B189" s="305">
        <v>45292</v>
      </c>
      <c r="C189" s="306">
        <v>50710</v>
      </c>
      <c r="D189" s="260">
        <v>178</v>
      </c>
      <c r="E189" s="307">
        <v>5418</v>
      </c>
      <c r="F189" s="308"/>
      <c r="G189" s="308"/>
      <c r="H189" s="261">
        <v>1974376429.9663701</v>
      </c>
      <c r="I189" s="261"/>
      <c r="J189" s="260">
        <v>1467515717.0801899</v>
      </c>
      <c r="K189" s="260">
        <v>940369936.64281905</v>
      </c>
      <c r="L189" s="260">
        <v>447840543.92919302</v>
      </c>
    </row>
    <row r="190" spans="2:12" s="230" customFormat="1" ht="8.85" customHeight="1" x14ac:dyDescent="0.15">
      <c r="B190" s="305">
        <v>45292</v>
      </c>
      <c r="C190" s="306">
        <v>50740</v>
      </c>
      <c r="D190" s="260">
        <v>179</v>
      </c>
      <c r="E190" s="307">
        <v>5448</v>
      </c>
      <c r="F190" s="308"/>
      <c r="G190" s="308"/>
      <c r="H190" s="261">
        <v>1934242877.86186</v>
      </c>
      <c r="I190" s="261"/>
      <c r="J190" s="260">
        <v>1435325399.5943799</v>
      </c>
      <c r="K190" s="260">
        <v>917478958.03968298</v>
      </c>
      <c r="L190" s="260">
        <v>435147876.31513101</v>
      </c>
    </row>
    <row r="191" spans="2:12" s="230" customFormat="1" ht="8.85" customHeight="1" x14ac:dyDescent="0.15">
      <c r="B191" s="305">
        <v>45292</v>
      </c>
      <c r="C191" s="306">
        <v>50771</v>
      </c>
      <c r="D191" s="260">
        <v>180</v>
      </c>
      <c r="E191" s="307">
        <v>5479</v>
      </c>
      <c r="F191" s="308"/>
      <c r="G191" s="308"/>
      <c r="H191" s="261">
        <v>1894219298.92752</v>
      </c>
      <c r="I191" s="261"/>
      <c r="J191" s="260">
        <v>1403241434.40379</v>
      </c>
      <c r="K191" s="260">
        <v>894689283.12701905</v>
      </c>
      <c r="L191" s="260">
        <v>422541734.26096201</v>
      </c>
    </row>
    <row r="192" spans="2:12" s="230" customFormat="1" ht="8.85" customHeight="1" x14ac:dyDescent="0.15">
      <c r="B192" s="305">
        <v>45292</v>
      </c>
      <c r="C192" s="306">
        <v>50802</v>
      </c>
      <c r="D192" s="260">
        <v>181</v>
      </c>
      <c r="E192" s="307">
        <v>5510</v>
      </c>
      <c r="F192" s="308"/>
      <c r="G192" s="308"/>
      <c r="H192" s="261">
        <v>1854707591.4105501</v>
      </c>
      <c r="I192" s="261"/>
      <c r="J192" s="260">
        <v>1371640726.0418799</v>
      </c>
      <c r="K192" s="260">
        <v>872316926.65681696</v>
      </c>
      <c r="L192" s="260">
        <v>410230828.86676902</v>
      </c>
    </row>
    <row r="193" spans="2:12" s="230" customFormat="1" ht="8.85" customHeight="1" x14ac:dyDescent="0.15">
      <c r="B193" s="305">
        <v>45292</v>
      </c>
      <c r="C193" s="306">
        <v>50830</v>
      </c>
      <c r="D193" s="260">
        <v>182</v>
      </c>
      <c r="E193" s="307">
        <v>5538</v>
      </c>
      <c r="F193" s="308"/>
      <c r="G193" s="308"/>
      <c r="H193" s="261">
        <v>1815413194.7688501</v>
      </c>
      <c r="I193" s="261"/>
      <c r="J193" s="260">
        <v>1340523811.2041399</v>
      </c>
      <c r="K193" s="260">
        <v>850569052.27753305</v>
      </c>
      <c r="L193" s="260">
        <v>398472709.59237301</v>
      </c>
    </row>
    <row r="194" spans="2:12" s="230" customFormat="1" ht="8.85" customHeight="1" x14ac:dyDescent="0.15">
      <c r="B194" s="305">
        <v>45292</v>
      </c>
      <c r="C194" s="306">
        <v>50861</v>
      </c>
      <c r="D194" s="260">
        <v>183</v>
      </c>
      <c r="E194" s="307">
        <v>5569</v>
      </c>
      <c r="F194" s="308"/>
      <c r="G194" s="308"/>
      <c r="H194" s="261">
        <v>1776463863.22052</v>
      </c>
      <c r="I194" s="261"/>
      <c r="J194" s="260">
        <v>1309538290.2348499</v>
      </c>
      <c r="K194" s="260">
        <v>828795412.95739305</v>
      </c>
      <c r="L194" s="260">
        <v>386627698.62514502</v>
      </c>
    </row>
    <row r="195" spans="2:12" s="230" customFormat="1" ht="8.85" customHeight="1" x14ac:dyDescent="0.15">
      <c r="B195" s="305">
        <v>45292</v>
      </c>
      <c r="C195" s="306">
        <v>50891</v>
      </c>
      <c r="D195" s="260">
        <v>184</v>
      </c>
      <c r="E195" s="307">
        <v>5599</v>
      </c>
      <c r="F195" s="308"/>
      <c r="G195" s="308"/>
      <c r="H195" s="261">
        <v>1737271607.88241</v>
      </c>
      <c r="I195" s="261"/>
      <c r="J195" s="260">
        <v>1278545259.81654</v>
      </c>
      <c r="K195" s="260">
        <v>807188583.84653604</v>
      </c>
      <c r="L195" s="260">
        <v>375004707.939928</v>
      </c>
    </row>
    <row r="196" spans="2:12" s="230" customFormat="1" ht="8.85" customHeight="1" x14ac:dyDescent="0.15">
      <c r="B196" s="305">
        <v>45292</v>
      </c>
      <c r="C196" s="306">
        <v>50922</v>
      </c>
      <c r="D196" s="260">
        <v>185</v>
      </c>
      <c r="E196" s="307">
        <v>5630</v>
      </c>
      <c r="F196" s="308"/>
      <c r="G196" s="308"/>
      <c r="H196" s="261">
        <v>1699030400.10672</v>
      </c>
      <c r="I196" s="261"/>
      <c r="J196" s="260">
        <v>1248280864.4010799</v>
      </c>
      <c r="K196" s="260">
        <v>786077400.24774897</v>
      </c>
      <c r="L196" s="260">
        <v>363650039.50945801</v>
      </c>
    </row>
    <row r="197" spans="2:12" s="230" customFormat="1" ht="8.85" customHeight="1" x14ac:dyDescent="0.15">
      <c r="B197" s="305">
        <v>45292</v>
      </c>
      <c r="C197" s="306">
        <v>50952</v>
      </c>
      <c r="D197" s="260">
        <v>186</v>
      </c>
      <c r="E197" s="307">
        <v>5660</v>
      </c>
      <c r="F197" s="308"/>
      <c r="G197" s="308"/>
      <c r="H197" s="261">
        <v>1660462173.1105499</v>
      </c>
      <c r="I197" s="261"/>
      <c r="J197" s="260">
        <v>1217942289.0888801</v>
      </c>
      <c r="K197" s="260">
        <v>765084625.71804798</v>
      </c>
      <c r="L197" s="260">
        <v>352487635.12941599</v>
      </c>
    </row>
    <row r="198" spans="2:12" s="230" customFormat="1" ht="8.85" customHeight="1" x14ac:dyDescent="0.15">
      <c r="B198" s="305">
        <v>45292</v>
      </c>
      <c r="C198" s="306">
        <v>50983</v>
      </c>
      <c r="D198" s="260">
        <v>187</v>
      </c>
      <c r="E198" s="307">
        <v>5691</v>
      </c>
      <c r="F198" s="308"/>
      <c r="G198" s="308"/>
      <c r="H198" s="261">
        <v>1622490910.65133</v>
      </c>
      <c r="I198" s="261"/>
      <c r="J198" s="260">
        <v>1188072040.03668</v>
      </c>
      <c r="K198" s="260">
        <v>744422743.21651602</v>
      </c>
      <c r="L198" s="260">
        <v>341515692.91267598</v>
      </c>
    </row>
    <row r="199" spans="2:12" s="230" customFormat="1" ht="8.85" customHeight="1" x14ac:dyDescent="0.15">
      <c r="B199" s="305">
        <v>45292</v>
      </c>
      <c r="C199" s="306">
        <v>51014</v>
      </c>
      <c r="D199" s="260">
        <v>188</v>
      </c>
      <c r="E199" s="307">
        <v>5722</v>
      </c>
      <c r="F199" s="308"/>
      <c r="G199" s="308"/>
      <c r="H199" s="261">
        <v>1584672340.2686</v>
      </c>
      <c r="I199" s="261"/>
      <c r="J199" s="260">
        <v>1158411231.1013</v>
      </c>
      <c r="K199" s="260">
        <v>723991904.40662396</v>
      </c>
      <c r="L199" s="260">
        <v>330735917.42992699</v>
      </c>
    </row>
    <row r="200" spans="2:12" s="230" customFormat="1" ht="8.85" customHeight="1" x14ac:dyDescent="0.15">
      <c r="B200" s="305">
        <v>45292</v>
      </c>
      <c r="C200" s="306">
        <v>51044</v>
      </c>
      <c r="D200" s="260">
        <v>189</v>
      </c>
      <c r="E200" s="307">
        <v>5752</v>
      </c>
      <c r="F200" s="308"/>
      <c r="G200" s="308"/>
      <c r="H200" s="261">
        <v>1548526008.89043</v>
      </c>
      <c r="I200" s="261"/>
      <c r="J200" s="260">
        <v>1130129850.88273</v>
      </c>
      <c r="K200" s="260">
        <v>704577976.84174502</v>
      </c>
      <c r="L200" s="260">
        <v>320547798.76669002</v>
      </c>
    </row>
    <row r="201" spans="2:12" s="230" customFormat="1" ht="8.85" customHeight="1" x14ac:dyDescent="0.15">
      <c r="B201" s="305">
        <v>45292</v>
      </c>
      <c r="C201" s="306">
        <v>51075</v>
      </c>
      <c r="D201" s="260">
        <v>190</v>
      </c>
      <c r="E201" s="307">
        <v>5783</v>
      </c>
      <c r="F201" s="308"/>
      <c r="G201" s="308"/>
      <c r="H201" s="261">
        <v>1513364339.06129</v>
      </c>
      <c r="I201" s="261"/>
      <c r="J201" s="260">
        <v>1102595250.3828399</v>
      </c>
      <c r="K201" s="260">
        <v>685663337.10179996</v>
      </c>
      <c r="L201" s="260">
        <v>310621335.28963101</v>
      </c>
    </row>
    <row r="202" spans="2:12" s="230" customFormat="1" ht="8.85" customHeight="1" x14ac:dyDescent="0.15">
      <c r="B202" s="305">
        <v>45292</v>
      </c>
      <c r="C202" s="306">
        <v>51105</v>
      </c>
      <c r="D202" s="260">
        <v>191</v>
      </c>
      <c r="E202" s="307">
        <v>5813</v>
      </c>
      <c r="F202" s="308"/>
      <c r="G202" s="308"/>
      <c r="H202" s="261">
        <v>1478712147.7083001</v>
      </c>
      <c r="I202" s="261"/>
      <c r="J202" s="260">
        <v>1075580258.1879499</v>
      </c>
      <c r="K202" s="260">
        <v>667217456.59883904</v>
      </c>
      <c r="L202" s="260">
        <v>301025882.35095501</v>
      </c>
    </row>
    <row r="203" spans="2:12" s="230" customFormat="1" ht="8.85" customHeight="1" x14ac:dyDescent="0.15">
      <c r="B203" s="305">
        <v>45292</v>
      </c>
      <c r="C203" s="306">
        <v>51136</v>
      </c>
      <c r="D203" s="260">
        <v>192</v>
      </c>
      <c r="E203" s="307">
        <v>5844</v>
      </c>
      <c r="F203" s="308"/>
      <c r="G203" s="308"/>
      <c r="H203" s="261">
        <v>1445683789.3772399</v>
      </c>
      <c r="I203" s="261"/>
      <c r="J203" s="260">
        <v>1049772694.00607</v>
      </c>
      <c r="K203" s="260">
        <v>649552027.77123201</v>
      </c>
      <c r="L203" s="260">
        <v>291814588.94118398</v>
      </c>
    </row>
    <row r="204" spans="2:12" s="230" customFormat="1" ht="8.85" customHeight="1" x14ac:dyDescent="0.15">
      <c r="B204" s="305">
        <v>45292</v>
      </c>
      <c r="C204" s="306">
        <v>51167</v>
      </c>
      <c r="D204" s="260">
        <v>193</v>
      </c>
      <c r="E204" s="307">
        <v>5875</v>
      </c>
      <c r="F204" s="308"/>
      <c r="G204" s="308"/>
      <c r="H204" s="261">
        <v>1413322065.43437</v>
      </c>
      <c r="I204" s="261"/>
      <c r="J204" s="260">
        <v>1024532829.47174</v>
      </c>
      <c r="K204" s="260">
        <v>632322510.70336294</v>
      </c>
      <c r="L204" s="260">
        <v>282870930.999107</v>
      </c>
    </row>
    <row r="205" spans="2:12" s="230" customFormat="1" ht="8.85" customHeight="1" x14ac:dyDescent="0.15">
      <c r="B205" s="305">
        <v>45292</v>
      </c>
      <c r="C205" s="306">
        <v>51196</v>
      </c>
      <c r="D205" s="260">
        <v>194</v>
      </c>
      <c r="E205" s="307">
        <v>5904</v>
      </c>
      <c r="F205" s="308"/>
      <c r="G205" s="308"/>
      <c r="H205" s="261">
        <v>1381280861.9955101</v>
      </c>
      <c r="I205" s="261"/>
      <c r="J205" s="260">
        <v>999716997.27315998</v>
      </c>
      <c r="K205" s="260">
        <v>615538584.63018501</v>
      </c>
      <c r="L205" s="260">
        <v>274271388.89405698</v>
      </c>
    </row>
    <row r="206" spans="2:12" s="230" customFormat="1" ht="8.85" customHeight="1" x14ac:dyDescent="0.15">
      <c r="B206" s="305">
        <v>45292</v>
      </c>
      <c r="C206" s="306">
        <v>51227</v>
      </c>
      <c r="D206" s="260">
        <v>195</v>
      </c>
      <c r="E206" s="307">
        <v>5935</v>
      </c>
      <c r="F206" s="308"/>
      <c r="G206" s="308"/>
      <c r="H206" s="261">
        <v>1350176433.4781899</v>
      </c>
      <c r="I206" s="261"/>
      <c r="J206" s="260">
        <v>975547418.24791706</v>
      </c>
      <c r="K206" s="260">
        <v>599129470.12175</v>
      </c>
      <c r="L206" s="260">
        <v>265829103.14299801</v>
      </c>
    </row>
    <row r="207" spans="2:12" s="230" customFormat="1" ht="8.85" customHeight="1" x14ac:dyDescent="0.15">
      <c r="B207" s="305">
        <v>45292</v>
      </c>
      <c r="C207" s="306">
        <v>51257</v>
      </c>
      <c r="D207" s="260">
        <v>196</v>
      </c>
      <c r="E207" s="307">
        <v>5965</v>
      </c>
      <c r="F207" s="308"/>
      <c r="G207" s="308"/>
      <c r="H207" s="261">
        <v>1319370604.09273</v>
      </c>
      <c r="I207" s="261"/>
      <c r="J207" s="260">
        <v>951724445.63782895</v>
      </c>
      <c r="K207" s="260">
        <v>583060056.35687101</v>
      </c>
      <c r="L207" s="260">
        <v>257638770.21803001</v>
      </c>
    </row>
    <row r="208" spans="2:12" s="230" customFormat="1" ht="8.85" customHeight="1" x14ac:dyDescent="0.15">
      <c r="B208" s="305">
        <v>45292</v>
      </c>
      <c r="C208" s="306">
        <v>51288</v>
      </c>
      <c r="D208" s="260">
        <v>197</v>
      </c>
      <c r="E208" s="307">
        <v>5996</v>
      </c>
      <c r="F208" s="308"/>
      <c r="G208" s="308"/>
      <c r="H208" s="261">
        <v>1289084135.13326</v>
      </c>
      <c r="I208" s="261"/>
      <c r="J208" s="260">
        <v>928300241.65340304</v>
      </c>
      <c r="K208" s="260">
        <v>567263215.06424606</v>
      </c>
      <c r="L208" s="260">
        <v>249596889.520051</v>
      </c>
    </row>
    <row r="209" spans="2:12" s="230" customFormat="1" ht="8.85" customHeight="1" x14ac:dyDescent="0.15">
      <c r="B209" s="305">
        <v>45292</v>
      </c>
      <c r="C209" s="306">
        <v>51318</v>
      </c>
      <c r="D209" s="260">
        <v>198</v>
      </c>
      <c r="E209" s="307">
        <v>6026</v>
      </c>
      <c r="F209" s="308"/>
      <c r="G209" s="308"/>
      <c r="H209" s="261">
        <v>1259501723.34863</v>
      </c>
      <c r="I209" s="261"/>
      <c r="J209" s="260">
        <v>905508489.62987494</v>
      </c>
      <c r="K209" s="260">
        <v>551973785.128057</v>
      </c>
      <c r="L209" s="260">
        <v>241873941.91166601</v>
      </c>
    </row>
    <row r="210" spans="2:12" s="230" customFormat="1" ht="8.85" customHeight="1" x14ac:dyDescent="0.15">
      <c r="B210" s="305">
        <v>45292</v>
      </c>
      <c r="C210" s="306">
        <v>51349</v>
      </c>
      <c r="D210" s="260">
        <v>199</v>
      </c>
      <c r="E210" s="307">
        <v>6057</v>
      </c>
      <c r="F210" s="308"/>
      <c r="G210" s="308"/>
      <c r="H210" s="261">
        <v>1230432394.66557</v>
      </c>
      <c r="I210" s="261"/>
      <c r="J210" s="260">
        <v>883108970.01452994</v>
      </c>
      <c r="K210" s="260">
        <v>536950578.73720098</v>
      </c>
      <c r="L210" s="260">
        <v>234294214.53137001</v>
      </c>
    </row>
    <row r="211" spans="2:12" s="230" customFormat="1" ht="8.85" customHeight="1" x14ac:dyDescent="0.15">
      <c r="B211" s="305">
        <v>45292</v>
      </c>
      <c r="C211" s="306">
        <v>51380</v>
      </c>
      <c r="D211" s="260">
        <v>200</v>
      </c>
      <c r="E211" s="307">
        <v>6088</v>
      </c>
      <c r="F211" s="308"/>
      <c r="G211" s="308"/>
      <c r="H211" s="261">
        <v>1201481905.23121</v>
      </c>
      <c r="I211" s="261"/>
      <c r="J211" s="260">
        <v>860867976.97265506</v>
      </c>
      <c r="K211" s="260">
        <v>522096359.120004</v>
      </c>
      <c r="L211" s="260">
        <v>226847780.27701199</v>
      </c>
    </row>
    <row r="212" spans="2:12" s="230" customFormat="1" ht="8.85" customHeight="1" x14ac:dyDescent="0.15">
      <c r="B212" s="305">
        <v>45292</v>
      </c>
      <c r="C212" s="306">
        <v>51410</v>
      </c>
      <c r="D212" s="260">
        <v>201</v>
      </c>
      <c r="E212" s="307">
        <v>6118</v>
      </c>
      <c r="F212" s="308"/>
      <c r="G212" s="308"/>
      <c r="H212" s="261">
        <v>1173272198.8806601</v>
      </c>
      <c r="I212" s="261"/>
      <c r="J212" s="260">
        <v>839275719.15794694</v>
      </c>
      <c r="K212" s="260">
        <v>507748369.88518399</v>
      </c>
      <c r="L212" s="260">
        <v>219709325.40290201</v>
      </c>
    </row>
    <row r="213" spans="2:12" s="230" customFormat="1" ht="8.85" customHeight="1" x14ac:dyDescent="0.15">
      <c r="B213" s="305">
        <v>45292</v>
      </c>
      <c r="C213" s="306">
        <v>51441</v>
      </c>
      <c r="D213" s="260">
        <v>202</v>
      </c>
      <c r="E213" s="307">
        <v>6149</v>
      </c>
      <c r="F213" s="308"/>
      <c r="G213" s="308"/>
      <c r="H213" s="261">
        <v>1145484027.1552601</v>
      </c>
      <c r="I213" s="261"/>
      <c r="J213" s="260">
        <v>818008272.22544301</v>
      </c>
      <c r="K213" s="260">
        <v>493623318.53547299</v>
      </c>
      <c r="L213" s="260">
        <v>212692531.23805001</v>
      </c>
    </row>
    <row r="214" spans="2:12" s="230" customFormat="1" ht="8.85" customHeight="1" x14ac:dyDescent="0.15">
      <c r="B214" s="305">
        <v>45292</v>
      </c>
      <c r="C214" s="306">
        <v>51471</v>
      </c>
      <c r="D214" s="260">
        <v>203</v>
      </c>
      <c r="E214" s="307">
        <v>6179</v>
      </c>
      <c r="F214" s="308"/>
      <c r="G214" s="308"/>
      <c r="H214" s="261">
        <v>1118077847.7674699</v>
      </c>
      <c r="I214" s="261"/>
      <c r="J214" s="260">
        <v>797126525.68067205</v>
      </c>
      <c r="K214" s="260">
        <v>479838400.074718</v>
      </c>
      <c r="L214" s="260">
        <v>205905361.97631499</v>
      </c>
    </row>
    <row r="215" spans="2:12" s="230" customFormat="1" ht="8.85" customHeight="1" x14ac:dyDescent="0.15">
      <c r="B215" s="305">
        <v>45292</v>
      </c>
      <c r="C215" s="306">
        <v>51502</v>
      </c>
      <c r="D215" s="260">
        <v>204</v>
      </c>
      <c r="E215" s="307">
        <v>6210</v>
      </c>
      <c r="F215" s="308"/>
      <c r="G215" s="308"/>
      <c r="H215" s="261">
        <v>1091070304.17839</v>
      </c>
      <c r="I215" s="261"/>
      <c r="J215" s="260">
        <v>776552340.48559999</v>
      </c>
      <c r="K215" s="260">
        <v>466264729.93468601</v>
      </c>
      <c r="L215" s="260">
        <v>199233259.61622101</v>
      </c>
    </row>
    <row r="216" spans="2:12" s="230" customFormat="1" ht="8.85" customHeight="1" x14ac:dyDescent="0.15">
      <c r="B216" s="305">
        <v>45292</v>
      </c>
      <c r="C216" s="306">
        <v>51533</v>
      </c>
      <c r="D216" s="260">
        <v>205</v>
      </c>
      <c r="E216" s="307">
        <v>6241</v>
      </c>
      <c r="F216" s="308"/>
      <c r="G216" s="308"/>
      <c r="H216" s="261">
        <v>1064146393.91919</v>
      </c>
      <c r="I216" s="261"/>
      <c r="J216" s="260">
        <v>756105076.66924906</v>
      </c>
      <c r="K216" s="260">
        <v>452833011.01910299</v>
      </c>
      <c r="L216" s="260">
        <v>192674381.67070201</v>
      </c>
    </row>
    <row r="217" spans="2:12" s="230" customFormat="1" ht="8.85" customHeight="1" x14ac:dyDescent="0.15">
      <c r="B217" s="305">
        <v>45292</v>
      </c>
      <c r="C217" s="306">
        <v>51561</v>
      </c>
      <c r="D217" s="260">
        <v>206</v>
      </c>
      <c r="E217" s="307">
        <v>6269</v>
      </c>
      <c r="F217" s="308"/>
      <c r="G217" s="308"/>
      <c r="H217" s="261">
        <v>1037359678.6764801</v>
      </c>
      <c r="I217" s="261"/>
      <c r="J217" s="260">
        <v>735943142.11810005</v>
      </c>
      <c r="K217" s="260">
        <v>439745398.52864099</v>
      </c>
      <c r="L217" s="260">
        <v>186389829.02515</v>
      </c>
    </row>
    <row r="218" spans="2:12" s="230" customFormat="1" ht="8.85" customHeight="1" x14ac:dyDescent="0.15">
      <c r="B218" s="305">
        <v>45292</v>
      </c>
      <c r="C218" s="306">
        <v>51592</v>
      </c>
      <c r="D218" s="260">
        <v>207</v>
      </c>
      <c r="E218" s="307">
        <v>6300</v>
      </c>
      <c r="F218" s="308"/>
      <c r="G218" s="308"/>
      <c r="H218" s="261">
        <v>1011151559.60456</v>
      </c>
      <c r="I218" s="261"/>
      <c r="J218" s="260">
        <v>716133408.34436595</v>
      </c>
      <c r="K218" s="260">
        <v>426820301.64069498</v>
      </c>
      <c r="L218" s="260">
        <v>180145158.28723601</v>
      </c>
    </row>
    <row r="219" spans="2:12" s="230" customFormat="1" ht="8.85" customHeight="1" x14ac:dyDescent="0.15">
      <c r="B219" s="305">
        <v>45292</v>
      </c>
      <c r="C219" s="306">
        <v>51622</v>
      </c>
      <c r="D219" s="260">
        <v>208</v>
      </c>
      <c r="E219" s="307">
        <v>6330</v>
      </c>
      <c r="F219" s="308"/>
      <c r="G219" s="308"/>
      <c r="H219" s="261">
        <v>985185849.17444396</v>
      </c>
      <c r="I219" s="261"/>
      <c r="J219" s="260">
        <v>696598289.91396296</v>
      </c>
      <c r="K219" s="260">
        <v>414155377.948286</v>
      </c>
      <c r="L219" s="260">
        <v>174083221.30766299</v>
      </c>
    </row>
    <row r="220" spans="2:12" s="230" customFormat="1" ht="8.85" customHeight="1" x14ac:dyDescent="0.15">
      <c r="B220" s="305">
        <v>45292</v>
      </c>
      <c r="C220" s="306">
        <v>51653</v>
      </c>
      <c r="D220" s="260">
        <v>209</v>
      </c>
      <c r="E220" s="307">
        <v>6361</v>
      </c>
      <c r="F220" s="308"/>
      <c r="G220" s="308"/>
      <c r="H220" s="261">
        <v>959718141.51207697</v>
      </c>
      <c r="I220" s="261"/>
      <c r="J220" s="260">
        <v>677439821.92543006</v>
      </c>
      <c r="K220" s="260">
        <v>401740592.99815702</v>
      </c>
      <c r="L220" s="260">
        <v>168149641.26589599</v>
      </c>
    </row>
    <row r="221" spans="2:12" s="230" customFormat="1" ht="8.85" customHeight="1" x14ac:dyDescent="0.15">
      <c r="B221" s="305">
        <v>45292</v>
      </c>
      <c r="C221" s="306">
        <v>51683</v>
      </c>
      <c r="D221" s="260">
        <v>210</v>
      </c>
      <c r="E221" s="307">
        <v>6391</v>
      </c>
      <c r="F221" s="308"/>
      <c r="G221" s="308"/>
      <c r="H221" s="261">
        <v>934871748.87836397</v>
      </c>
      <c r="I221" s="261"/>
      <c r="J221" s="260">
        <v>658818239.44336903</v>
      </c>
      <c r="K221" s="260">
        <v>389735867.21456403</v>
      </c>
      <c r="L221" s="260">
        <v>162456348.646624</v>
      </c>
    </row>
    <row r="222" spans="2:12" s="230" customFormat="1" ht="8.85" customHeight="1" x14ac:dyDescent="0.15">
      <c r="B222" s="305">
        <v>45292</v>
      </c>
      <c r="C222" s="306">
        <v>51714</v>
      </c>
      <c r="D222" s="260">
        <v>211</v>
      </c>
      <c r="E222" s="307">
        <v>6422</v>
      </c>
      <c r="F222" s="308"/>
      <c r="G222" s="308"/>
      <c r="H222" s="261">
        <v>910488910.03580594</v>
      </c>
      <c r="I222" s="261"/>
      <c r="J222" s="260">
        <v>640547023.76737499</v>
      </c>
      <c r="K222" s="260">
        <v>377963508.65941399</v>
      </c>
      <c r="L222" s="260">
        <v>156881886.75752899</v>
      </c>
    </row>
    <row r="223" spans="2:12" s="230" customFormat="1" ht="8.85" customHeight="1" x14ac:dyDescent="0.15">
      <c r="B223" s="305">
        <v>45292</v>
      </c>
      <c r="C223" s="306">
        <v>51745</v>
      </c>
      <c r="D223" s="260">
        <v>212</v>
      </c>
      <c r="E223" s="307">
        <v>6453</v>
      </c>
      <c r="F223" s="308"/>
      <c r="G223" s="308"/>
      <c r="H223" s="261">
        <v>886650897.96955395</v>
      </c>
      <c r="I223" s="261"/>
      <c r="J223" s="260">
        <v>622718537.91266203</v>
      </c>
      <c r="K223" s="260">
        <v>366509082.78060299</v>
      </c>
      <c r="L223" s="260">
        <v>151483138.05063501</v>
      </c>
    </row>
    <row r="224" spans="2:12" s="230" customFormat="1" ht="8.85" customHeight="1" x14ac:dyDescent="0.15">
      <c r="B224" s="305">
        <v>45292</v>
      </c>
      <c r="C224" s="306">
        <v>51775</v>
      </c>
      <c r="D224" s="260">
        <v>213</v>
      </c>
      <c r="E224" s="307">
        <v>6483</v>
      </c>
      <c r="F224" s="308"/>
      <c r="G224" s="308"/>
      <c r="H224" s="261">
        <v>863101987.03763103</v>
      </c>
      <c r="I224" s="261"/>
      <c r="J224" s="260">
        <v>605184523.42760599</v>
      </c>
      <c r="K224" s="260">
        <v>355312533.75044</v>
      </c>
      <c r="L224" s="260">
        <v>146253464.47468001</v>
      </c>
    </row>
    <row r="225" spans="2:12" s="230" customFormat="1" ht="8.85" customHeight="1" x14ac:dyDescent="0.15">
      <c r="B225" s="305">
        <v>45292</v>
      </c>
      <c r="C225" s="306">
        <v>51806</v>
      </c>
      <c r="D225" s="260">
        <v>214</v>
      </c>
      <c r="E225" s="307">
        <v>6514</v>
      </c>
      <c r="F225" s="308"/>
      <c r="G225" s="308"/>
      <c r="H225" s="261">
        <v>839848539.71001697</v>
      </c>
      <c r="I225" s="261"/>
      <c r="J225" s="260">
        <v>587881031.027578</v>
      </c>
      <c r="K225" s="260">
        <v>344275608.46777701</v>
      </c>
      <c r="L225" s="260">
        <v>141110233.00800499</v>
      </c>
    </row>
    <row r="226" spans="2:12" s="230" customFormat="1" ht="8.85" customHeight="1" x14ac:dyDescent="0.15">
      <c r="B226" s="305">
        <v>45292</v>
      </c>
      <c r="C226" s="306">
        <v>51836</v>
      </c>
      <c r="D226" s="260">
        <v>215</v>
      </c>
      <c r="E226" s="307">
        <v>6544</v>
      </c>
      <c r="F226" s="308"/>
      <c r="G226" s="308"/>
      <c r="H226" s="261">
        <v>817250730.49554896</v>
      </c>
      <c r="I226" s="261"/>
      <c r="J226" s="260">
        <v>571123924.94390297</v>
      </c>
      <c r="K226" s="260">
        <v>333639090.187114</v>
      </c>
      <c r="L226" s="260">
        <v>136190014.509251</v>
      </c>
    </row>
    <row r="227" spans="2:12" s="230" customFormat="1" ht="8.85" customHeight="1" x14ac:dyDescent="0.15">
      <c r="B227" s="305">
        <v>45292</v>
      </c>
      <c r="C227" s="306">
        <v>51867</v>
      </c>
      <c r="D227" s="260">
        <v>216</v>
      </c>
      <c r="E227" s="307">
        <v>6575</v>
      </c>
      <c r="F227" s="308"/>
      <c r="G227" s="308"/>
      <c r="H227" s="261">
        <v>795293721.61920404</v>
      </c>
      <c r="I227" s="261"/>
      <c r="J227" s="260">
        <v>554836941.62013197</v>
      </c>
      <c r="K227" s="260">
        <v>323300247.20347202</v>
      </c>
      <c r="L227" s="260">
        <v>131410780.325875</v>
      </c>
    </row>
    <row r="228" spans="2:12" s="230" customFormat="1" ht="8.85" customHeight="1" x14ac:dyDescent="0.15">
      <c r="B228" s="305">
        <v>45292</v>
      </c>
      <c r="C228" s="306">
        <v>51898</v>
      </c>
      <c r="D228" s="260">
        <v>217</v>
      </c>
      <c r="E228" s="307">
        <v>6606</v>
      </c>
      <c r="F228" s="308"/>
      <c r="G228" s="308"/>
      <c r="H228" s="261">
        <v>773811701.06241095</v>
      </c>
      <c r="I228" s="261"/>
      <c r="J228" s="260">
        <v>538934376.94956303</v>
      </c>
      <c r="K228" s="260">
        <v>313235262.71895403</v>
      </c>
      <c r="L228" s="260">
        <v>126780431.11767399</v>
      </c>
    </row>
    <row r="229" spans="2:12" s="230" customFormat="1" ht="8.85" customHeight="1" x14ac:dyDescent="0.15">
      <c r="B229" s="305">
        <v>45292</v>
      </c>
      <c r="C229" s="306">
        <v>51926</v>
      </c>
      <c r="D229" s="260">
        <v>218</v>
      </c>
      <c r="E229" s="307">
        <v>6634</v>
      </c>
      <c r="F229" s="308"/>
      <c r="G229" s="308"/>
      <c r="H229" s="261">
        <v>752656442.44112897</v>
      </c>
      <c r="I229" s="261"/>
      <c r="J229" s="260">
        <v>523397327.31088197</v>
      </c>
      <c r="K229" s="260">
        <v>303506067.18894303</v>
      </c>
      <c r="L229" s="260">
        <v>122372537.46559</v>
      </c>
    </row>
    <row r="230" spans="2:12" s="230" customFormat="1" ht="8.85" customHeight="1" x14ac:dyDescent="0.15">
      <c r="B230" s="305">
        <v>45292</v>
      </c>
      <c r="C230" s="306">
        <v>51957</v>
      </c>
      <c r="D230" s="260">
        <v>219</v>
      </c>
      <c r="E230" s="307">
        <v>6665</v>
      </c>
      <c r="F230" s="308"/>
      <c r="G230" s="308"/>
      <c r="H230" s="261">
        <v>731441370.83770704</v>
      </c>
      <c r="I230" s="261"/>
      <c r="J230" s="260">
        <v>507781666.98376399</v>
      </c>
      <c r="K230" s="260">
        <v>293702055.81711602</v>
      </c>
      <c r="L230" s="260">
        <v>117918024.375043</v>
      </c>
    </row>
    <row r="231" spans="2:12" s="230" customFormat="1" ht="8.85" customHeight="1" x14ac:dyDescent="0.15">
      <c r="B231" s="305">
        <v>45292</v>
      </c>
      <c r="C231" s="306">
        <v>51987</v>
      </c>
      <c r="D231" s="260">
        <v>220</v>
      </c>
      <c r="E231" s="307">
        <v>6695</v>
      </c>
      <c r="F231" s="308"/>
      <c r="G231" s="308"/>
      <c r="H231" s="261">
        <v>710753797.65154505</v>
      </c>
      <c r="I231" s="261"/>
      <c r="J231" s="260">
        <v>492610024.66742802</v>
      </c>
      <c r="K231" s="260">
        <v>284225462.78779203</v>
      </c>
      <c r="L231" s="260">
        <v>113645507.820089</v>
      </c>
    </row>
    <row r="232" spans="2:12" s="230" customFormat="1" ht="8.85" customHeight="1" x14ac:dyDescent="0.15">
      <c r="B232" s="305">
        <v>45292</v>
      </c>
      <c r="C232" s="306">
        <v>52018</v>
      </c>
      <c r="D232" s="260">
        <v>221</v>
      </c>
      <c r="E232" s="307">
        <v>6726</v>
      </c>
      <c r="F232" s="308"/>
      <c r="G232" s="308"/>
      <c r="H232" s="261">
        <v>690399936.16725695</v>
      </c>
      <c r="I232" s="261"/>
      <c r="J232" s="260">
        <v>477691571.189776</v>
      </c>
      <c r="K232" s="260">
        <v>274916880.89332199</v>
      </c>
      <c r="L232" s="260">
        <v>109457952.185662</v>
      </c>
    </row>
    <row r="233" spans="2:12" s="230" customFormat="1" ht="8.85" customHeight="1" x14ac:dyDescent="0.15">
      <c r="B233" s="305">
        <v>45292</v>
      </c>
      <c r="C233" s="306">
        <v>52048</v>
      </c>
      <c r="D233" s="260">
        <v>222</v>
      </c>
      <c r="E233" s="307">
        <v>6756</v>
      </c>
      <c r="F233" s="308"/>
      <c r="G233" s="308"/>
      <c r="H233" s="261">
        <v>670476734.28513396</v>
      </c>
      <c r="I233" s="261"/>
      <c r="J233" s="260">
        <v>463145137.07952201</v>
      </c>
      <c r="K233" s="260">
        <v>265889204.91551301</v>
      </c>
      <c r="L233" s="260">
        <v>105429634.20404699</v>
      </c>
    </row>
    <row r="234" spans="2:12" s="230" customFormat="1" ht="8.85" customHeight="1" x14ac:dyDescent="0.15">
      <c r="B234" s="305">
        <v>45292</v>
      </c>
      <c r="C234" s="306">
        <v>52079</v>
      </c>
      <c r="D234" s="260">
        <v>223</v>
      </c>
      <c r="E234" s="307">
        <v>6787</v>
      </c>
      <c r="F234" s="308"/>
      <c r="G234" s="308"/>
      <c r="H234" s="261">
        <v>650637600.49500597</v>
      </c>
      <c r="I234" s="261"/>
      <c r="J234" s="260">
        <v>448678575.94015998</v>
      </c>
      <c r="K234" s="260">
        <v>256928938.507182</v>
      </c>
      <c r="L234" s="260">
        <v>101445231.26340801</v>
      </c>
    </row>
    <row r="235" spans="2:12" s="230" customFormat="1" ht="8.85" customHeight="1" x14ac:dyDescent="0.15">
      <c r="B235" s="305">
        <v>45292</v>
      </c>
      <c r="C235" s="306">
        <v>52110</v>
      </c>
      <c r="D235" s="260">
        <v>224</v>
      </c>
      <c r="E235" s="307">
        <v>6818</v>
      </c>
      <c r="F235" s="308"/>
      <c r="G235" s="308"/>
      <c r="H235" s="261">
        <v>631257686.19264305</v>
      </c>
      <c r="I235" s="261"/>
      <c r="J235" s="260">
        <v>434575895.06831998</v>
      </c>
      <c r="K235" s="260">
        <v>248220368.51068601</v>
      </c>
      <c r="L235" s="260">
        <v>97591647.474769905</v>
      </c>
    </row>
    <row r="236" spans="2:12" s="230" customFormat="1" ht="8.85" customHeight="1" x14ac:dyDescent="0.15">
      <c r="B236" s="305">
        <v>45292</v>
      </c>
      <c r="C236" s="306">
        <v>52140</v>
      </c>
      <c r="D236" s="260">
        <v>225</v>
      </c>
      <c r="E236" s="307">
        <v>6848</v>
      </c>
      <c r="F236" s="308"/>
      <c r="G236" s="308"/>
      <c r="H236" s="261">
        <v>611843524.62549901</v>
      </c>
      <c r="I236" s="261"/>
      <c r="J236" s="260">
        <v>420519251.44639802</v>
      </c>
      <c r="K236" s="260">
        <v>239600341.48164999</v>
      </c>
      <c r="L236" s="260">
        <v>93816396.931435794</v>
      </c>
    </row>
    <row r="237" spans="2:12" s="230" customFormat="1" ht="8.85" customHeight="1" x14ac:dyDescent="0.15">
      <c r="B237" s="305">
        <v>45292</v>
      </c>
      <c r="C237" s="306">
        <v>52171</v>
      </c>
      <c r="D237" s="260">
        <v>226</v>
      </c>
      <c r="E237" s="307">
        <v>6879</v>
      </c>
      <c r="F237" s="308"/>
      <c r="G237" s="308"/>
      <c r="H237" s="261">
        <v>592995345.64508295</v>
      </c>
      <c r="I237" s="261"/>
      <c r="J237" s="260">
        <v>406873662.50129801</v>
      </c>
      <c r="K237" s="260">
        <v>231235879.124019</v>
      </c>
      <c r="L237" s="260">
        <v>90157769.280243099</v>
      </c>
    </row>
    <row r="238" spans="2:12" s="230" customFormat="1" ht="8.85" customHeight="1" x14ac:dyDescent="0.15">
      <c r="B238" s="305">
        <v>45292</v>
      </c>
      <c r="C238" s="306">
        <v>52201</v>
      </c>
      <c r="D238" s="260">
        <v>227</v>
      </c>
      <c r="E238" s="307">
        <v>6909</v>
      </c>
      <c r="F238" s="308"/>
      <c r="G238" s="308"/>
      <c r="H238" s="261">
        <v>574354581.51129794</v>
      </c>
      <c r="I238" s="261"/>
      <c r="J238" s="260">
        <v>393436767.93399298</v>
      </c>
      <c r="K238" s="260">
        <v>223049037.69524401</v>
      </c>
      <c r="L238" s="260">
        <v>86609269.156351194</v>
      </c>
    </row>
    <row r="239" spans="2:12" s="230" customFormat="1" ht="8.85" customHeight="1" x14ac:dyDescent="0.15">
      <c r="B239" s="305">
        <v>45292</v>
      </c>
      <c r="C239" s="306">
        <v>52232</v>
      </c>
      <c r="D239" s="260">
        <v>228</v>
      </c>
      <c r="E239" s="307">
        <v>6940</v>
      </c>
      <c r="F239" s="308"/>
      <c r="G239" s="308"/>
      <c r="H239" s="261">
        <v>555856246.00434899</v>
      </c>
      <c r="I239" s="261"/>
      <c r="J239" s="260">
        <v>380119477.063236</v>
      </c>
      <c r="K239" s="260">
        <v>214951077.36612999</v>
      </c>
      <c r="L239" s="260">
        <v>83111336.415759102</v>
      </c>
    </row>
    <row r="240" spans="2:12" s="230" customFormat="1" ht="8.85" customHeight="1" x14ac:dyDescent="0.15">
      <c r="B240" s="305">
        <v>45292</v>
      </c>
      <c r="C240" s="306">
        <v>52263</v>
      </c>
      <c r="D240" s="260">
        <v>229</v>
      </c>
      <c r="E240" s="307">
        <v>6971</v>
      </c>
      <c r="F240" s="308"/>
      <c r="G240" s="308"/>
      <c r="H240" s="261">
        <v>537492112.90879703</v>
      </c>
      <c r="I240" s="261"/>
      <c r="J240" s="260">
        <v>366937846.61163598</v>
      </c>
      <c r="K240" s="260">
        <v>206969382.49184</v>
      </c>
      <c r="L240" s="260">
        <v>79686245.125282004</v>
      </c>
    </row>
    <row r="241" spans="2:12" s="230" customFormat="1" ht="8.85" customHeight="1" x14ac:dyDescent="0.15">
      <c r="B241" s="305">
        <v>45292</v>
      </c>
      <c r="C241" s="306">
        <v>52291</v>
      </c>
      <c r="D241" s="260">
        <v>230</v>
      </c>
      <c r="E241" s="307">
        <v>6999</v>
      </c>
      <c r="F241" s="308"/>
      <c r="G241" s="308"/>
      <c r="H241" s="261">
        <v>519484625.82279199</v>
      </c>
      <c r="I241" s="261"/>
      <c r="J241" s="260">
        <v>354101066.047203</v>
      </c>
      <c r="K241" s="260">
        <v>199270011.720588</v>
      </c>
      <c r="L241" s="260">
        <v>76428302.997623906</v>
      </c>
    </row>
    <row r="242" spans="2:12" s="230" customFormat="1" ht="8.85" customHeight="1" x14ac:dyDescent="0.15">
      <c r="B242" s="305">
        <v>45292</v>
      </c>
      <c r="C242" s="306">
        <v>52322</v>
      </c>
      <c r="D242" s="260">
        <v>231</v>
      </c>
      <c r="E242" s="307">
        <v>7030</v>
      </c>
      <c r="F242" s="308"/>
      <c r="G242" s="308"/>
      <c r="H242" s="261">
        <v>501648742.878519</v>
      </c>
      <c r="I242" s="261"/>
      <c r="J242" s="260">
        <v>341363468.34693903</v>
      </c>
      <c r="K242" s="260">
        <v>191613386.90642199</v>
      </c>
      <c r="L242" s="260">
        <v>73180392.980045095</v>
      </c>
    </row>
    <row r="243" spans="2:12" s="230" customFormat="1" ht="8.85" customHeight="1" x14ac:dyDescent="0.15">
      <c r="B243" s="305">
        <v>45292</v>
      </c>
      <c r="C243" s="306">
        <v>52352</v>
      </c>
      <c r="D243" s="260">
        <v>232</v>
      </c>
      <c r="E243" s="307">
        <v>7060</v>
      </c>
      <c r="F243" s="308"/>
      <c r="G243" s="308"/>
      <c r="H243" s="261">
        <v>484037491.46176302</v>
      </c>
      <c r="I243" s="261"/>
      <c r="J243" s="260">
        <v>328838664.74574101</v>
      </c>
      <c r="K243" s="260">
        <v>184128683.653393</v>
      </c>
      <c r="L243" s="260">
        <v>70033595.224833503</v>
      </c>
    </row>
    <row r="244" spans="2:12" s="230" customFormat="1" ht="8.85" customHeight="1" x14ac:dyDescent="0.15">
      <c r="B244" s="305">
        <v>45292</v>
      </c>
      <c r="C244" s="306">
        <v>52383</v>
      </c>
      <c r="D244" s="260">
        <v>233</v>
      </c>
      <c r="E244" s="307">
        <v>7091</v>
      </c>
      <c r="F244" s="308"/>
      <c r="G244" s="308"/>
      <c r="H244" s="261">
        <v>466635294.29777402</v>
      </c>
      <c r="I244" s="261"/>
      <c r="J244" s="260">
        <v>316478518.91991103</v>
      </c>
      <c r="K244" s="260">
        <v>176757114.26288801</v>
      </c>
      <c r="L244" s="260">
        <v>66945053.904384397</v>
      </c>
    </row>
    <row r="245" spans="2:12" s="230" customFormat="1" ht="8.85" customHeight="1" x14ac:dyDescent="0.15">
      <c r="B245" s="305">
        <v>45292</v>
      </c>
      <c r="C245" s="306">
        <v>52413</v>
      </c>
      <c r="D245" s="260">
        <v>234</v>
      </c>
      <c r="E245" s="307">
        <v>7121</v>
      </c>
      <c r="F245" s="308"/>
      <c r="G245" s="308"/>
      <c r="H245" s="261">
        <v>449522992.63178903</v>
      </c>
      <c r="I245" s="261"/>
      <c r="J245" s="260">
        <v>304372298.77188402</v>
      </c>
      <c r="K245" s="260">
        <v>169577237.77163601</v>
      </c>
      <c r="L245" s="260">
        <v>63962471.017724402</v>
      </c>
    </row>
    <row r="246" spans="2:12" s="230" customFormat="1" ht="8.85" customHeight="1" x14ac:dyDescent="0.15">
      <c r="B246" s="305">
        <v>45292</v>
      </c>
      <c r="C246" s="306">
        <v>52444</v>
      </c>
      <c r="D246" s="260">
        <v>235</v>
      </c>
      <c r="E246" s="307">
        <v>7152</v>
      </c>
      <c r="F246" s="308"/>
      <c r="G246" s="308"/>
      <c r="H246" s="261">
        <v>432672845.86508298</v>
      </c>
      <c r="I246" s="261"/>
      <c r="J246" s="260">
        <v>292466166.86399603</v>
      </c>
      <c r="K246" s="260">
        <v>162529484.74042401</v>
      </c>
      <c r="L246" s="260">
        <v>61044487.857176296</v>
      </c>
    </row>
    <row r="247" spans="2:12" s="230" customFormat="1" ht="8.85" customHeight="1" x14ac:dyDescent="0.15">
      <c r="B247" s="305">
        <v>45292</v>
      </c>
      <c r="C247" s="306">
        <v>52475</v>
      </c>
      <c r="D247" s="260">
        <v>236</v>
      </c>
      <c r="E247" s="307">
        <v>7183</v>
      </c>
      <c r="F247" s="308"/>
      <c r="G247" s="308"/>
      <c r="H247" s="261">
        <v>416133135.93865901</v>
      </c>
      <c r="I247" s="261"/>
      <c r="J247" s="260">
        <v>280809031.30358398</v>
      </c>
      <c r="K247" s="260">
        <v>155654503.17362899</v>
      </c>
      <c r="L247" s="260">
        <v>58214692.143356897</v>
      </c>
    </row>
    <row r="248" spans="2:12" s="230" customFormat="1" ht="8.85" customHeight="1" x14ac:dyDescent="0.15">
      <c r="B248" s="305">
        <v>45292</v>
      </c>
      <c r="C248" s="306">
        <v>52505</v>
      </c>
      <c r="D248" s="260">
        <v>237</v>
      </c>
      <c r="E248" s="307">
        <v>7213</v>
      </c>
      <c r="F248" s="308"/>
      <c r="G248" s="308"/>
      <c r="H248" s="261">
        <v>399551852.49368697</v>
      </c>
      <c r="I248" s="261"/>
      <c r="J248" s="260">
        <v>269177330.02435398</v>
      </c>
      <c r="K248" s="260">
        <v>148839727.62075701</v>
      </c>
      <c r="L248" s="260">
        <v>55437784.454996496</v>
      </c>
    </row>
    <row r="249" spans="2:12" s="230" customFormat="1" ht="8.85" customHeight="1" x14ac:dyDescent="0.15">
      <c r="B249" s="305">
        <v>45292</v>
      </c>
      <c r="C249" s="306">
        <v>52536</v>
      </c>
      <c r="D249" s="260">
        <v>238</v>
      </c>
      <c r="E249" s="307">
        <v>7244</v>
      </c>
      <c r="F249" s="308"/>
      <c r="G249" s="308"/>
      <c r="H249" s="261">
        <v>383476982.73426002</v>
      </c>
      <c r="I249" s="261"/>
      <c r="J249" s="260">
        <v>257909543.71003699</v>
      </c>
      <c r="K249" s="260">
        <v>142246598.99209499</v>
      </c>
      <c r="L249" s="260">
        <v>52757658.225292802</v>
      </c>
    </row>
    <row r="250" spans="2:12" s="230" customFormat="1" ht="8.85" customHeight="1" x14ac:dyDescent="0.15">
      <c r="B250" s="305">
        <v>45292</v>
      </c>
      <c r="C250" s="306">
        <v>52566</v>
      </c>
      <c r="D250" s="260">
        <v>239</v>
      </c>
      <c r="E250" s="307">
        <v>7274</v>
      </c>
      <c r="F250" s="308"/>
      <c r="G250" s="308"/>
      <c r="H250" s="261">
        <v>367748045.30612701</v>
      </c>
      <c r="I250" s="261"/>
      <c r="J250" s="260">
        <v>246924990.01313099</v>
      </c>
      <c r="K250" s="260">
        <v>135853017.942543</v>
      </c>
      <c r="L250" s="260">
        <v>50179807.695262797</v>
      </c>
    </row>
    <row r="251" spans="2:12" s="230" customFormat="1" ht="8.85" customHeight="1" x14ac:dyDescent="0.15">
      <c r="B251" s="305">
        <v>45292</v>
      </c>
      <c r="C251" s="306">
        <v>52597</v>
      </c>
      <c r="D251" s="260">
        <v>240</v>
      </c>
      <c r="E251" s="307">
        <v>7305</v>
      </c>
      <c r="F251" s="308"/>
      <c r="G251" s="308"/>
      <c r="H251" s="261">
        <v>352207735.518125</v>
      </c>
      <c r="I251" s="261"/>
      <c r="J251" s="260">
        <v>236089319.868745</v>
      </c>
      <c r="K251" s="260">
        <v>129561115.830695</v>
      </c>
      <c r="L251" s="260">
        <v>47653082.772817902</v>
      </c>
    </row>
    <row r="252" spans="2:12" s="230" customFormat="1" ht="8.85" customHeight="1" x14ac:dyDescent="0.15">
      <c r="B252" s="305">
        <v>45292</v>
      </c>
      <c r="C252" s="306">
        <v>52628</v>
      </c>
      <c r="D252" s="260">
        <v>241</v>
      </c>
      <c r="E252" s="307">
        <v>7336</v>
      </c>
      <c r="F252" s="308"/>
      <c r="G252" s="308"/>
      <c r="H252" s="261">
        <v>336807112.567442</v>
      </c>
      <c r="I252" s="261"/>
      <c r="J252" s="260">
        <v>225383170.652033</v>
      </c>
      <c r="K252" s="260">
        <v>123371235.97740901</v>
      </c>
      <c r="L252" s="260">
        <v>45184226.995139502</v>
      </c>
    </row>
    <row r="253" spans="2:12" s="230" customFormat="1" ht="8.85" customHeight="1" x14ac:dyDescent="0.15">
      <c r="B253" s="305">
        <v>45292</v>
      </c>
      <c r="C253" s="306">
        <v>52657</v>
      </c>
      <c r="D253" s="260">
        <v>242</v>
      </c>
      <c r="E253" s="307">
        <v>7365</v>
      </c>
      <c r="F253" s="308"/>
      <c r="G253" s="308"/>
      <c r="H253" s="261">
        <v>321559589.11523002</v>
      </c>
      <c r="I253" s="261"/>
      <c r="J253" s="260">
        <v>214838463.026227</v>
      </c>
      <c r="K253" s="260">
        <v>117319420.72780199</v>
      </c>
      <c r="L253" s="260">
        <v>42797499.788740598</v>
      </c>
    </row>
    <row r="254" spans="2:12" s="230" customFormat="1" ht="8.85" customHeight="1" x14ac:dyDescent="0.15">
      <c r="B254" s="305">
        <v>45292</v>
      </c>
      <c r="C254" s="306">
        <v>52688</v>
      </c>
      <c r="D254" s="260">
        <v>243</v>
      </c>
      <c r="E254" s="307">
        <v>7396</v>
      </c>
      <c r="F254" s="308"/>
      <c r="G254" s="308"/>
      <c r="H254" s="261">
        <v>306481417.53310698</v>
      </c>
      <c r="I254" s="261"/>
      <c r="J254" s="260">
        <v>204417229.72344801</v>
      </c>
      <c r="K254" s="260">
        <v>111344678.216076</v>
      </c>
      <c r="L254" s="260">
        <v>40445906.409688398</v>
      </c>
    </row>
    <row r="255" spans="2:12" s="230" customFormat="1" ht="8.85" customHeight="1" x14ac:dyDescent="0.15">
      <c r="B255" s="305">
        <v>45292</v>
      </c>
      <c r="C255" s="306">
        <v>52718</v>
      </c>
      <c r="D255" s="260">
        <v>244</v>
      </c>
      <c r="E255" s="307">
        <v>7426</v>
      </c>
      <c r="F255" s="308"/>
      <c r="G255" s="308"/>
      <c r="H255" s="261">
        <v>291582007.75283402</v>
      </c>
      <c r="I255" s="261"/>
      <c r="J255" s="260">
        <v>194160388.88174799</v>
      </c>
      <c r="K255" s="260">
        <v>105497548.195931</v>
      </c>
      <c r="L255" s="260">
        <v>38164849.850933999</v>
      </c>
    </row>
    <row r="256" spans="2:12" s="230" customFormat="1" ht="8.85" customHeight="1" x14ac:dyDescent="0.15">
      <c r="B256" s="305">
        <v>45292</v>
      </c>
      <c r="C256" s="306">
        <v>52749</v>
      </c>
      <c r="D256" s="260">
        <v>245</v>
      </c>
      <c r="E256" s="307">
        <v>7457</v>
      </c>
      <c r="F256" s="308"/>
      <c r="G256" s="308"/>
      <c r="H256" s="261">
        <v>276876734.00919902</v>
      </c>
      <c r="I256" s="261"/>
      <c r="J256" s="260">
        <v>184055649.99189401</v>
      </c>
      <c r="K256" s="260">
        <v>99752773.583437398</v>
      </c>
      <c r="L256" s="260">
        <v>35933770.603911601</v>
      </c>
    </row>
    <row r="257" spans="2:12" s="230" customFormat="1" ht="8.85" customHeight="1" x14ac:dyDescent="0.15">
      <c r="B257" s="305">
        <v>45292</v>
      </c>
      <c r="C257" s="306">
        <v>52779</v>
      </c>
      <c r="D257" s="260">
        <v>246</v>
      </c>
      <c r="E257" s="307">
        <v>7487</v>
      </c>
      <c r="F257" s="308"/>
      <c r="G257" s="308"/>
      <c r="H257" s="261">
        <v>262484759.497201</v>
      </c>
      <c r="I257" s="261"/>
      <c r="J257" s="260">
        <v>174202082.63325399</v>
      </c>
      <c r="K257" s="260">
        <v>94180054.279417798</v>
      </c>
      <c r="L257" s="260">
        <v>33787248.887180001</v>
      </c>
    </row>
    <row r="258" spans="2:12" s="230" customFormat="1" ht="8.85" customHeight="1" x14ac:dyDescent="0.15">
      <c r="B258" s="305">
        <v>45292</v>
      </c>
      <c r="C258" s="306">
        <v>52810</v>
      </c>
      <c r="D258" s="260">
        <v>247</v>
      </c>
      <c r="E258" s="307">
        <v>7518</v>
      </c>
      <c r="F258" s="308"/>
      <c r="G258" s="308"/>
      <c r="H258" s="261">
        <v>248433778.16032299</v>
      </c>
      <c r="I258" s="261"/>
      <c r="J258" s="260">
        <v>164597287.41657901</v>
      </c>
      <c r="K258" s="260">
        <v>88761035.510078505</v>
      </c>
      <c r="L258" s="260">
        <v>31708293.853074599</v>
      </c>
    </row>
    <row r="259" spans="2:12" s="230" customFormat="1" ht="8.85" customHeight="1" x14ac:dyDescent="0.15">
      <c r="B259" s="305">
        <v>45292</v>
      </c>
      <c r="C259" s="306">
        <v>52841</v>
      </c>
      <c r="D259" s="260">
        <v>248</v>
      </c>
      <c r="E259" s="307">
        <v>7549</v>
      </c>
      <c r="F259" s="308"/>
      <c r="G259" s="308"/>
      <c r="H259" s="261">
        <v>234753527.03896499</v>
      </c>
      <c r="I259" s="261"/>
      <c r="J259" s="260">
        <v>155269778.924972</v>
      </c>
      <c r="K259" s="260">
        <v>83518120.816623807</v>
      </c>
      <c r="L259" s="260">
        <v>29708987.272152402</v>
      </c>
    </row>
    <row r="260" spans="2:12" s="230" customFormat="1" ht="8.85" customHeight="1" x14ac:dyDescent="0.15">
      <c r="B260" s="305">
        <v>45292</v>
      </c>
      <c r="C260" s="306">
        <v>52871</v>
      </c>
      <c r="D260" s="260">
        <v>249</v>
      </c>
      <c r="E260" s="307">
        <v>7579</v>
      </c>
      <c r="F260" s="308"/>
      <c r="G260" s="308"/>
      <c r="H260" s="261">
        <v>221484181.01662901</v>
      </c>
      <c r="I260" s="261"/>
      <c r="J260" s="260">
        <v>146252763.915355</v>
      </c>
      <c r="K260" s="260">
        <v>78474332.244895205</v>
      </c>
      <c r="L260" s="260">
        <v>27800387.2822656</v>
      </c>
    </row>
    <row r="261" spans="2:12" s="230" customFormat="1" ht="8.85" customHeight="1" x14ac:dyDescent="0.15">
      <c r="B261" s="305">
        <v>45292</v>
      </c>
      <c r="C261" s="306">
        <v>52902</v>
      </c>
      <c r="D261" s="260">
        <v>250</v>
      </c>
      <c r="E261" s="307">
        <v>7610</v>
      </c>
      <c r="F261" s="308"/>
      <c r="G261" s="308"/>
      <c r="H261" s="261">
        <v>208794338.27300599</v>
      </c>
      <c r="I261" s="261"/>
      <c r="J261" s="260">
        <v>137639430.21207601</v>
      </c>
      <c r="K261" s="260">
        <v>73664883.378503293</v>
      </c>
      <c r="L261" s="260">
        <v>25986054.345560599</v>
      </c>
    </row>
    <row r="262" spans="2:12" s="230" customFormat="1" ht="8.85" customHeight="1" x14ac:dyDescent="0.15">
      <c r="B262" s="305">
        <v>45292</v>
      </c>
      <c r="C262" s="306">
        <v>52932</v>
      </c>
      <c r="D262" s="260">
        <v>251</v>
      </c>
      <c r="E262" s="307">
        <v>7640</v>
      </c>
      <c r="F262" s="308"/>
      <c r="G262" s="308"/>
      <c r="H262" s="261">
        <v>196874974.061454</v>
      </c>
      <c r="I262" s="261"/>
      <c r="J262" s="260">
        <v>129569034.431416</v>
      </c>
      <c r="K262" s="260">
        <v>69174914.208566904</v>
      </c>
      <c r="L262" s="260">
        <v>24302141.7323418</v>
      </c>
    </row>
    <row r="263" spans="2:12" s="230" customFormat="1" ht="8.85" customHeight="1" x14ac:dyDescent="0.15">
      <c r="B263" s="305">
        <v>45292</v>
      </c>
      <c r="C263" s="306">
        <v>52963</v>
      </c>
      <c r="D263" s="260">
        <v>252</v>
      </c>
      <c r="E263" s="307">
        <v>7671</v>
      </c>
      <c r="F263" s="308"/>
      <c r="G263" s="308"/>
      <c r="H263" s="261">
        <v>186793868.389189</v>
      </c>
      <c r="I263" s="261"/>
      <c r="J263" s="260">
        <v>122725865.52891301</v>
      </c>
      <c r="K263" s="260">
        <v>65354817.069954596</v>
      </c>
      <c r="L263" s="260">
        <v>22862838.215057701</v>
      </c>
    </row>
    <row r="264" spans="2:12" s="230" customFormat="1" ht="8.85" customHeight="1" x14ac:dyDescent="0.15">
      <c r="B264" s="305">
        <v>45292</v>
      </c>
      <c r="C264" s="306">
        <v>52994</v>
      </c>
      <c r="D264" s="260">
        <v>253</v>
      </c>
      <c r="E264" s="307">
        <v>7702</v>
      </c>
      <c r="F264" s="308"/>
      <c r="G264" s="308"/>
      <c r="H264" s="261">
        <v>176951368.420535</v>
      </c>
      <c r="I264" s="261"/>
      <c r="J264" s="260">
        <v>116062037.93051501</v>
      </c>
      <c r="K264" s="260">
        <v>61648964.272706002</v>
      </c>
      <c r="L264" s="260">
        <v>21475087.597176399</v>
      </c>
    </row>
    <row r="265" spans="2:12" s="230" customFormat="1" ht="8.85" customHeight="1" x14ac:dyDescent="0.15">
      <c r="B265" s="305">
        <v>45292</v>
      </c>
      <c r="C265" s="306">
        <v>53022</v>
      </c>
      <c r="D265" s="260">
        <v>254</v>
      </c>
      <c r="E265" s="307">
        <v>7730</v>
      </c>
      <c r="F265" s="308"/>
      <c r="G265" s="308"/>
      <c r="H265" s="261">
        <v>167384364.69622001</v>
      </c>
      <c r="I265" s="261"/>
      <c r="J265" s="260">
        <v>109618859.14173099</v>
      </c>
      <c r="K265" s="260">
        <v>58092756.817294903</v>
      </c>
      <c r="L265" s="260">
        <v>20158868.744804598</v>
      </c>
    </row>
    <row r="266" spans="2:12" s="230" customFormat="1" ht="8.85" customHeight="1" x14ac:dyDescent="0.15">
      <c r="B266" s="305">
        <v>45292</v>
      </c>
      <c r="C266" s="306">
        <v>53053</v>
      </c>
      <c r="D266" s="260">
        <v>255</v>
      </c>
      <c r="E266" s="307">
        <v>7761</v>
      </c>
      <c r="F266" s="308"/>
      <c r="G266" s="308"/>
      <c r="H266" s="261">
        <v>158080840.72769201</v>
      </c>
      <c r="I266" s="261"/>
      <c r="J266" s="260">
        <v>103350458.00689</v>
      </c>
      <c r="K266" s="260">
        <v>54631510.347636104</v>
      </c>
      <c r="L266" s="260">
        <v>18877479.066723201</v>
      </c>
    </row>
    <row r="267" spans="2:12" s="230" customFormat="1" ht="8.85" customHeight="1" x14ac:dyDescent="0.15">
      <c r="B267" s="305">
        <v>45292</v>
      </c>
      <c r="C267" s="306">
        <v>53083</v>
      </c>
      <c r="D267" s="260">
        <v>256</v>
      </c>
      <c r="E267" s="307">
        <v>7791</v>
      </c>
      <c r="F267" s="308"/>
      <c r="G267" s="308"/>
      <c r="H267" s="261">
        <v>148942570.92404601</v>
      </c>
      <c r="I267" s="261"/>
      <c r="J267" s="260">
        <v>97216185.153888106</v>
      </c>
      <c r="K267" s="260">
        <v>51262424.650116302</v>
      </c>
      <c r="L267" s="260">
        <v>17640708.2519079</v>
      </c>
    </row>
    <row r="268" spans="2:12" s="230" customFormat="1" ht="8.85" customHeight="1" x14ac:dyDescent="0.15">
      <c r="B268" s="305">
        <v>45292</v>
      </c>
      <c r="C268" s="306">
        <v>53114</v>
      </c>
      <c r="D268" s="260">
        <v>257</v>
      </c>
      <c r="E268" s="307">
        <v>7822</v>
      </c>
      <c r="F268" s="308"/>
      <c r="G268" s="308"/>
      <c r="H268" s="261">
        <v>140255797.63539001</v>
      </c>
      <c r="I268" s="261"/>
      <c r="J268" s="260">
        <v>91390979.165869802</v>
      </c>
      <c r="K268" s="260">
        <v>48068214.690384001</v>
      </c>
      <c r="L268" s="260">
        <v>16471436.843157699</v>
      </c>
    </row>
    <row r="269" spans="2:12" s="230" customFormat="1" ht="8.85" customHeight="1" x14ac:dyDescent="0.15">
      <c r="B269" s="305">
        <v>45292</v>
      </c>
      <c r="C269" s="306">
        <v>53144</v>
      </c>
      <c r="D269" s="260">
        <v>258</v>
      </c>
      <c r="E269" s="307">
        <v>7852</v>
      </c>
      <c r="F269" s="308"/>
      <c r="G269" s="308"/>
      <c r="H269" s="261">
        <v>132097132.21337201</v>
      </c>
      <c r="I269" s="261"/>
      <c r="J269" s="260">
        <v>85933491.515962794</v>
      </c>
      <c r="K269" s="260">
        <v>45086537.778500803</v>
      </c>
      <c r="L269" s="260">
        <v>15386380.332761001</v>
      </c>
    </row>
    <row r="270" spans="2:12" s="230" customFormat="1" ht="8.85" customHeight="1" x14ac:dyDescent="0.15">
      <c r="B270" s="305">
        <v>45292</v>
      </c>
      <c r="C270" s="306">
        <v>53175</v>
      </c>
      <c r="D270" s="260">
        <v>259</v>
      </c>
      <c r="E270" s="307">
        <v>7883</v>
      </c>
      <c r="F270" s="308"/>
      <c r="G270" s="308"/>
      <c r="H270" s="261">
        <v>124313062.02264</v>
      </c>
      <c r="I270" s="261"/>
      <c r="J270" s="260">
        <v>80732539.062404394</v>
      </c>
      <c r="K270" s="260">
        <v>42250040.8707183</v>
      </c>
      <c r="L270" s="260">
        <v>14357318.3276955</v>
      </c>
    </row>
    <row r="271" spans="2:12" s="230" customFormat="1" ht="8.85" customHeight="1" x14ac:dyDescent="0.15">
      <c r="B271" s="305">
        <v>45292</v>
      </c>
      <c r="C271" s="306">
        <v>53206</v>
      </c>
      <c r="D271" s="260">
        <v>260</v>
      </c>
      <c r="E271" s="307">
        <v>7914</v>
      </c>
      <c r="F271" s="308"/>
      <c r="G271" s="308"/>
      <c r="H271" s="261">
        <v>116901321.416263</v>
      </c>
      <c r="I271" s="261"/>
      <c r="J271" s="260">
        <v>75790373.417672604</v>
      </c>
      <c r="K271" s="260">
        <v>39562767.309820399</v>
      </c>
      <c r="L271" s="260">
        <v>13387191.548862001</v>
      </c>
    </row>
    <row r="272" spans="2:12" s="230" customFormat="1" ht="8.85" customHeight="1" x14ac:dyDescent="0.15">
      <c r="B272" s="305">
        <v>45292</v>
      </c>
      <c r="C272" s="306">
        <v>53236</v>
      </c>
      <c r="D272" s="260">
        <v>261</v>
      </c>
      <c r="E272" s="307">
        <v>7944</v>
      </c>
      <c r="F272" s="308"/>
      <c r="G272" s="308"/>
      <c r="H272" s="261">
        <v>109857531.735561</v>
      </c>
      <c r="I272" s="261"/>
      <c r="J272" s="260">
        <v>71106781.885951996</v>
      </c>
      <c r="K272" s="260">
        <v>37026563.492950201</v>
      </c>
      <c r="L272" s="260">
        <v>12477635.806344699</v>
      </c>
    </row>
    <row r="273" spans="2:12" s="230" customFormat="1" ht="8.85" customHeight="1" x14ac:dyDescent="0.15">
      <c r="B273" s="305">
        <v>45292</v>
      </c>
      <c r="C273" s="306">
        <v>53267</v>
      </c>
      <c r="D273" s="260">
        <v>262</v>
      </c>
      <c r="E273" s="307">
        <v>7975</v>
      </c>
      <c r="F273" s="308"/>
      <c r="G273" s="308"/>
      <c r="H273" s="261">
        <v>103228730.558768</v>
      </c>
      <c r="I273" s="261"/>
      <c r="J273" s="260">
        <v>66702874.927999601</v>
      </c>
      <c r="K273" s="260">
        <v>34645036.858722501</v>
      </c>
      <c r="L273" s="260">
        <v>11625631.328024499</v>
      </c>
    </row>
    <row r="274" spans="2:12" s="230" customFormat="1" ht="8.85" customHeight="1" x14ac:dyDescent="0.15">
      <c r="B274" s="305">
        <v>45292</v>
      </c>
      <c r="C274" s="306">
        <v>53297</v>
      </c>
      <c r="D274" s="260">
        <v>263</v>
      </c>
      <c r="E274" s="307">
        <v>8005</v>
      </c>
      <c r="F274" s="308"/>
      <c r="G274" s="308"/>
      <c r="H274" s="261">
        <v>96901283.584030002</v>
      </c>
      <c r="I274" s="261"/>
      <c r="J274" s="260">
        <v>62511519.578409202</v>
      </c>
      <c r="K274" s="260">
        <v>32388161.679778598</v>
      </c>
      <c r="L274" s="260">
        <v>10823753.692695601</v>
      </c>
    </row>
    <row r="275" spans="2:12" s="230" customFormat="1" ht="8.85" customHeight="1" x14ac:dyDescent="0.15">
      <c r="B275" s="305">
        <v>45292</v>
      </c>
      <c r="C275" s="306">
        <v>53328</v>
      </c>
      <c r="D275" s="260">
        <v>264</v>
      </c>
      <c r="E275" s="307">
        <v>8036</v>
      </c>
      <c r="F275" s="308"/>
      <c r="G275" s="308"/>
      <c r="H275" s="261">
        <v>90889022.437597007</v>
      </c>
      <c r="I275" s="261"/>
      <c r="J275" s="260">
        <v>58533532.923800699</v>
      </c>
      <c r="K275" s="260">
        <v>30249978.6866972</v>
      </c>
      <c r="L275" s="260">
        <v>10066379.398956001</v>
      </c>
    </row>
    <row r="276" spans="2:12" s="230" customFormat="1" ht="8.85" customHeight="1" x14ac:dyDescent="0.15">
      <c r="B276" s="305">
        <v>45292</v>
      </c>
      <c r="C276" s="306">
        <v>53359</v>
      </c>
      <c r="D276" s="260">
        <v>265</v>
      </c>
      <c r="E276" s="307">
        <v>8067</v>
      </c>
      <c r="F276" s="308"/>
      <c r="G276" s="308"/>
      <c r="H276" s="261">
        <v>85213704.929509997</v>
      </c>
      <c r="I276" s="261"/>
      <c r="J276" s="260">
        <v>54785487.743030503</v>
      </c>
      <c r="K276" s="260">
        <v>28240992.831969701</v>
      </c>
      <c r="L276" s="260">
        <v>9358037.9475184996</v>
      </c>
    </row>
    <row r="277" spans="2:12" s="230" customFormat="1" ht="8.85" customHeight="1" x14ac:dyDescent="0.15">
      <c r="B277" s="305">
        <v>45292</v>
      </c>
      <c r="C277" s="306">
        <v>53387</v>
      </c>
      <c r="D277" s="260">
        <v>266</v>
      </c>
      <c r="E277" s="307">
        <v>8095</v>
      </c>
      <c r="F277" s="308"/>
      <c r="G277" s="308"/>
      <c r="H277" s="261">
        <v>79766065.845660999</v>
      </c>
      <c r="I277" s="261"/>
      <c r="J277" s="260">
        <v>51204529.522188902</v>
      </c>
      <c r="K277" s="260">
        <v>26334430.107234001</v>
      </c>
      <c r="L277" s="260">
        <v>8692881.8518307004</v>
      </c>
    </row>
    <row r="278" spans="2:12" s="230" customFormat="1" ht="8.85" customHeight="1" x14ac:dyDescent="0.15">
      <c r="B278" s="305">
        <v>45292</v>
      </c>
      <c r="C278" s="306">
        <v>53418</v>
      </c>
      <c r="D278" s="260">
        <v>267</v>
      </c>
      <c r="E278" s="307">
        <v>8126</v>
      </c>
      <c r="F278" s="308"/>
      <c r="G278" s="308"/>
      <c r="H278" s="261">
        <v>74592121.329361007</v>
      </c>
      <c r="I278" s="261"/>
      <c r="J278" s="260">
        <v>47801986.482156299</v>
      </c>
      <c r="K278" s="260">
        <v>24521982.7118112</v>
      </c>
      <c r="L278" s="260">
        <v>8060315.7343979096</v>
      </c>
    </row>
    <row r="279" spans="2:12" s="230" customFormat="1" ht="8.85" customHeight="1" x14ac:dyDescent="0.15">
      <c r="B279" s="305">
        <v>45292</v>
      </c>
      <c r="C279" s="306">
        <v>53448</v>
      </c>
      <c r="D279" s="260">
        <v>268</v>
      </c>
      <c r="E279" s="307">
        <v>8156</v>
      </c>
      <c r="F279" s="308"/>
      <c r="G279" s="308"/>
      <c r="H279" s="261">
        <v>69687602.462645993</v>
      </c>
      <c r="I279" s="261"/>
      <c r="J279" s="260">
        <v>44585646.680966496</v>
      </c>
      <c r="K279" s="260">
        <v>22815735.559868399</v>
      </c>
      <c r="L279" s="260">
        <v>7468734.6534148902</v>
      </c>
    </row>
    <row r="280" spans="2:12" s="230" customFormat="1" ht="8.85" customHeight="1" x14ac:dyDescent="0.15">
      <c r="B280" s="305">
        <v>45292</v>
      </c>
      <c r="C280" s="306">
        <v>53479</v>
      </c>
      <c r="D280" s="260">
        <v>269</v>
      </c>
      <c r="E280" s="307">
        <v>8187</v>
      </c>
      <c r="F280" s="308"/>
      <c r="G280" s="308"/>
      <c r="H280" s="261">
        <v>65010885.553588003</v>
      </c>
      <c r="I280" s="261"/>
      <c r="J280" s="260">
        <v>41522969.827177398</v>
      </c>
      <c r="K280" s="260">
        <v>21194438.000666399</v>
      </c>
      <c r="L280" s="260">
        <v>6908616.4181643501</v>
      </c>
    </row>
    <row r="281" spans="2:12" s="230" customFormat="1" ht="8.85" customHeight="1" x14ac:dyDescent="0.15">
      <c r="B281" s="305">
        <v>45292</v>
      </c>
      <c r="C281" s="306">
        <v>53509</v>
      </c>
      <c r="D281" s="260">
        <v>270</v>
      </c>
      <c r="E281" s="307">
        <v>8217</v>
      </c>
      <c r="F281" s="308"/>
      <c r="G281" s="308"/>
      <c r="H281" s="261">
        <v>60649601.873824</v>
      </c>
      <c r="I281" s="261"/>
      <c r="J281" s="260">
        <v>38673799.435931496</v>
      </c>
      <c r="K281" s="260">
        <v>19691559.193950102</v>
      </c>
      <c r="L281" s="260">
        <v>6392420.91761785</v>
      </c>
    </row>
    <row r="282" spans="2:12" s="230" customFormat="1" ht="8.85" customHeight="1" x14ac:dyDescent="0.15">
      <c r="B282" s="305">
        <v>45292</v>
      </c>
      <c r="C282" s="306">
        <v>53540</v>
      </c>
      <c r="D282" s="260">
        <v>271</v>
      </c>
      <c r="E282" s="307">
        <v>8248</v>
      </c>
      <c r="F282" s="308"/>
      <c r="G282" s="308"/>
      <c r="H282" s="261">
        <v>56556913.423735</v>
      </c>
      <c r="I282" s="261"/>
      <c r="J282" s="260">
        <v>36002890.142515004</v>
      </c>
      <c r="K282" s="260">
        <v>18284989.817809701</v>
      </c>
      <c r="L282" s="260">
        <v>5910668.4789028503</v>
      </c>
    </row>
    <row r="283" spans="2:12" s="230" customFormat="1" ht="8.85" customHeight="1" x14ac:dyDescent="0.15">
      <c r="B283" s="305">
        <v>45292</v>
      </c>
      <c r="C283" s="306">
        <v>53571</v>
      </c>
      <c r="D283" s="260">
        <v>272</v>
      </c>
      <c r="E283" s="307">
        <v>8279</v>
      </c>
      <c r="F283" s="308"/>
      <c r="G283" s="308"/>
      <c r="H283" s="261">
        <v>52833241.889913</v>
      </c>
      <c r="I283" s="261"/>
      <c r="J283" s="260">
        <v>33575439.367723301</v>
      </c>
      <c r="K283" s="260">
        <v>17008779.6544833</v>
      </c>
      <c r="L283" s="260">
        <v>5474842.7880997704</v>
      </c>
    </row>
    <row r="284" spans="2:12" s="230" customFormat="1" ht="8.85" customHeight="1" x14ac:dyDescent="0.15">
      <c r="B284" s="305">
        <v>45292</v>
      </c>
      <c r="C284" s="306">
        <v>53601</v>
      </c>
      <c r="D284" s="260">
        <v>273</v>
      </c>
      <c r="E284" s="307">
        <v>8309</v>
      </c>
      <c r="F284" s="308"/>
      <c r="G284" s="308"/>
      <c r="H284" s="261">
        <v>49399046.312128998</v>
      </c>
      <c r="I284" s="261"/>
      <c r="J284" s="260">
        <v>31341484.9504405</v>
      </c>
      <c r="K284" s="260">
        <v>15838016.3550386</v>
      </c>
      <c r="L284" s="260">
        <v>5077095.9186850497</v>
      </c>
    </row>
    <row r="285" spans="2:12" s="230" customFormat="1" ht="8.85" customHeight="1" x14ac:dyDescent="0.15">
      <c r="B285" s="305">
        <v>45292</v>
      </c>
      <c r="C285" s="306">
        <v>53632</v>
      </c>
      <c r="D285" s="260">
        <v>274</v>
      </c>
      <c r="E285" s="307">
        <v>8340</v>
      </c>
      <c r="F285" s="308"/>
      <c r="G285" s="308"/>
      <c r="H285" s="261">
        <v>46219176.375422999</v>
      </c>
      <c r="I285" s="261"/>
      <c r="J285" s="260">
        <v>29274264.0578999</v>
      </c>
      <c r="K285" s="260">
        <v>14755750.270589599</v>
      </c>
      <c r="L285" s="260">
        <v>4710125.6997359497</v>
      </c>
    </row>
    <row r="286" spans="2:12" s="230" customFormat="1" ht="8.85" customHeight="1" x14ac:dyDescent="0.15">
      <c r="B286" s="305">
        <v>45292</v>
      </c>
      <c r="C286" s="306">
        <v>53662</v>
      </c>
      <c r="D286" s="260">
        <v>275</v>
      </c>
      <c r="E286" s="307">
        <v>8370</v>
      </c>
      <c r="F286" s="308"/>
      <c r="G286" s="308"/>
      <c r="H286" s="261">
        <v>43206277.464735001</v>
      </c>
      <c r="I286" s="261"/>
      <c r="J286" s="260">
        <v>27321037.945751298</v>
      </c>
      <c r="K286" s="260">
        <v>13737328.144753</v>
      </c>
      <c r="L286" s="260">
        <v>4367064.0006764801</v>
      </c>
    </row>
    <row r="287" spans="2:12" s="230" customFormat="1" ht="8.85" customHeight="1" x14ac:dyDescent="0.15">
      <c r="B287" s="305">
        <v>45292</v>
      </c>
      <c r="C287" s="306">
        <v>53693</v>
      </c>
      <c r="D287" s="260">
        <v>276</v>
      </c>
      <c r="E287" s="307">
        <v>8401</v>
      </c>
      <c r="F287" s="308"/>
      <c r="G287" s="308"/>
      <c r="H287" s="261">
        <v>40378522.318461001</v>
      </c>
      <c r="I287" s="261"/>
      <c r="J287" s="260">
        <v>25489630.785967398</v>
      </c>
      <c r="K287" s="260">
        <v>12783880.891105801</v>
      </c>
      <c r="L287" s="260">
        <v>4046752.2743945401</v>
      </c>
    </row>
    <row r="288" spans="2:12" s="230" customFormat="1" ht="8.85" customHeight="1" x14ac:dyDescent="0.15">
      <c r="B288" s="305">
        <v>45292</v>
      </c>
      <c r="C288" s="306">
        <v>53724</v>
      </c>
      <c r="D288" s="260">
        <v>277</v>
      </c>
      <c r="E288" s="307">
        <v>8432</v>
      </c>
      <c r="F288" s="308"/>
      <c r="G288" s="308"/>
      <c r="H288" s="261">
        <v>37879529.464355998</v>
      </c>
      <c r="I288" s="261"/>
      <c r="J288" s="260">
        <v>23871542.2423141</v>
      </c>
      <c r="K288" s="260">
        <v>11941908.563932201</v>
      </c>
      <c r="L288" s="260">
        <v>3764213.6480948799</v>
      </c>
    </row>
    <row r="289" spans="2:12" s="230" customFormat="1" ht="8.85" customHeight="1" x14ac:dyDescent="0.15">
      <c r="B289" s="305">
        <v>45292</v>
      </c>
      <c r="C289" s="306">
        <v>53752</v>
      </c>
      <c r="D289" s="260">
        <v>278</v>
      </c>
      <c r="E289" s="307">
        <v>8460</v>
      </c>
      <c r="F289" s="308"/>
      <c r="G289" s="308"/>
      <c r="H289" s="261">
        <v>35562598.91736</v>
      </c>
      <c r="I289" s="261"/>
      <c r="J289" s="260">
        <v>22377085.282581002</v>
      </c>
      <c r="K289" s="260">
        <v>11168578.392395301</v>
      </c>
      <c r="L289" s="260">
        <v>3506981.1497634598</v>
      </c>
    </row>
    <row r="290" spans="2:12" s="230" customFormat="1" ht="8.85" customHeight="1" x14ac:dyDescent="0.15">
      <c r="B290" s="305">
        <v>45292</v>
      </c>
      <c r="C290" s="306">
        <v>53783</v>
      </c>
      <c r="D290" s="260">
        <v>279</v>
      </c>
      <c r="E290" s="307">
        <v>8491</v>
      </c>
      <c r="F290" s="308"/>
      <c r="G290" s="308"/>
      <c r="H290" s="261">
        <v>33385685.393431999</v>
      </c>
      <c r="I290" s="261"/>
      <c r="J290" s="260">
        <v>20971674.135852002</v>
      </c>
      <c r="K290" s="260">
        <v>10440506.632658999</v>
      </c>
      <c r="L290" s="260">
        <v>3264477.8623653702</v>
      </c>
    </row>
    <row r="291" spans="2:12" s="230" customFormat="1" ht="8.85" customHeight="1" x14ac:dyDescent="0.15">
      <c r="B291" s="305">
        <v>45292</v>
      </c>
      <c r="C291" s="306">
        <v>53813</v>
      </c>
      <c r="D291" s="260">
        <v>280</v>
      </c>
      <c r="E291" s="307">
        <v>8521</v>
      </c>
      <c r="F291" s="308"/>
      <c r="G291" s="308"/>
      <c r="H291" s="261">
        <v>31311084.588383</v>
      </c>
      <c r="I291" s="261"/>
      <c r="J291" s="260">
        <v>19636201.3262638</v>
      </c>
      <c r="K291" s="260">
        <v>9751596.3516907506</v>
      </c>
      <c r="L291" s="260">
        <v>3036574.5924695302</v>
      </c>
    </row>
    <row r="292" spans="2:12" s="230" customFormat="1" ht="8.85" customHeight="1" x14ac:dyDescent="0.15">
      <c r="B292" s="305">
        <v>45292</v>
      </c>
      <c r="C292" s="306">
        <v>53844</v>
      </c>
      <c r="D292" s="260">
        <v>281</v>
      </c>
      <c r="E292" s="307">
        <v>8552</v>
      </c>
      <c r="F292" s="308"/>
      <c r="G292" s="308"/>
      <c r="H292" s="261">
        <v>29346131.995184999</v>
      </c>
      <c r="I292" s="261"/>
      <c r="J292" s="260">
        <v>18372701.130118798</v>
      </c>
      <c r="K292" s="260">
        <v>9100920.9744737595</v>
      </c>
      <c r="L292" s="260">
        <v>2821955.7570540998</v>
      </c>
    </row>
    <row r="293" spans="2:12" s="230" customFormat="1" ht="8.85" customHeight="1" x14ac:dyDescent="0.15">
      <c r="B293" s="305">
        <v>45292</v>
      </c>
      <c r="C293" s="306">
        <v>53874</v>
      </c>
      <c r="D293" s="260">
        <v>282</v>
      </c>
      <c r="E293" s="307">
        <v>8582</v>
      </c>
      <c r="F293" s="308"/>
      <c r="G293" s="308"/>
      <c r="H293" s="261">
        <v>27556775.185991</v>
      </c>
      <c r="I293" s="261"/>
      <c r="J293" s="260">
        <v>17224122.172999401</v>
      </c>
      <c r="K293" s="260">
        <v>8510972.7014856897</v>
      </c>
      <c r="L293" s="260">
        <v>2628210.4529851899</v>
      </c>
    </row>
    <row r="294" spans="2:12" s="230" customFormat="1" ht="8.85" customHeight="1" x14ac:dyDescent="0.15">
      <c r="B294" s="305">
        <v>45292</v>
      </c>
      <c r="C294" s="306">
        <v>53905</v>
      </c>
      <c r="D294" s="260">
        <v>283</v>
      </c>
      <c r="E294" s="307">
        <v>8613</v>
      </c>
      <c r="F294" s="308"/>
      <c r="G294" s="308"/>
      <c r="H294" s="261">
        <v>25908825.638976</v>
      </c>
      <c r="I294" s="261"/>
      <c r="J294" s="260">
        <v>16166619.30281</v>
      </c>
      <c r="K294" s="260">
        <v>7968111.53564463</v>
      </c>
      <c r="L294" s="260">
        <v>2450151.64668254</v>
      </c>
    </row>
    <row r="295" spans="2:12" s="230" customFormat="1" ht="8.85" customHeight="1" x14ac:dyDescent="0.15">
      <c r="B295" s="305">
        <v>45292</v>
      </c>
      <c r="C295" s="306">
        <v>53936</v>
      </c>
      <c r="D295" s="260">
        <v>284</v>
      </c>
      <c r="E295" s="307">
        <v>8644</v>
      </c>
      <c r="F295" s="308"/>
      <c r="G295" s="308"/>
      <c r="H295" s="261">
        <v>24428971.862234</v>
      </c>
      <c r="I295" s="261"/>
      <c r="J295" s="260">
        <v>15217364.7871818</v>
      </c>
      <c r="K295" s="260">
        <v>7481173.6842310298</v>
      </c>
      <c r="L295" s="260">
        <v>2290677.32777271</v>
      </c>
    </row>
    <row r="296" spans="2:12" s="230" customFormat="1" ht="8.85" customHeight="1" x14ac:dyDescent="0.15">
      <c r="B296" s="305">
        <v>45292</v>
      </c>
      <c r="C296" s="306">
        <v>53966</v>
      </c>
      <c r="D296" s="260">
        <v>285</v>
      </c>
      <c r="E296" s="307">
        <v>8674</v>
      </c>
      <c r="F296" s="308"/>
      <c r="G296" s="308"/>
      <c r="H296" s="261">
        <v>23086277.958439</v>
      </c>
      <c r="I296" s="261"/>
      <c r="J296" s="260">
        <v>14357365.0502827</v>
      </c>
      <c r="K296" s="260">
        <v>7041007.3255511802</v>
      </c>
      <c r="L296" s="260">
        <v>2147064.3427570099</v>
      </c>
    </row>
    <row r="297" spans="2:12" s="230" customFormat="1" ht="8.85" customHeight="1" x14ac:dyDescent="0.15">
      <c r="B297" s="305">
        <v>45292</v>
      </c>
      <c r="C297" s="306">
        <v>53997</v>
      </c>
      <c r="D297" s="260">
        <v>286</v>
      </c>
      <c r="E297" s="307">
        <v>8705</v>
      </c>
      <c r="F297" s="308"/>
      <c r="G297" s="308"/>
      <c r="H297" s="261">
        <v>21850608.429256</v>
      </c>
      <c r="I297" s="261"/>
      <c r="J297" s="260">
        <v>13565853.9168313</v>
      </c>
      <c r="K297" s="260">
        <v>6635922.1472243397</v>
      </c>
      <c r="L297" s="260">
        <v>2014968.0541618499</v>
      </c>
    </row>
    <row r="298" spans="2:12" s="230" customFormat="1" ht="8.85" customHeight="1" x14ac:dyDescent="0.15">
      <c r="B298" s="305">
        <v>45292</v>
      </c>
      <c r="C298" s="306">
        <v>54027</v>
      </c>
      <c r="D298" s="260">
        <v>287</v>
      </c>
      <c r="E298" s="307">
        <v>8735</v>
      </c>
      <c r="F298" s="308"/>
      <c r="G298" s="308"/>
      <c r="H298" s="261">
        <v>20672418.587689001</v>
      </c>
      <c r="I298" s="261"/>
      <c r="J298" s="260">
        <v>12813313.5082896</v>
      </c>
      <c r="K298" s="260">
        <v>6252380.0083801001</v>
      </c>
      <c r="L298" s="260">
        <v>1890724.84958186</v>
      </c>
    </row>
    <row r="299" spans="2:12" s="230" customFormat="1" ht="8.85" customHeight="1" x14ac:dyDescent="0.15">
      <c r="B299" s="305">
        <v>45292</v>
      </c>
      <c r="C299" s="306">
        <v>54058</v>
      </c>
      <c r="D299" s="260">
        <v>288</v>
      </c>
      <c r="E299" s="307">
        <v>8766</v>
      </c>
      <c r="F299" s="308"/>
      <c r="G299" s="308"/>
      <c r="H299" s="261">
        <v>19560161.617323998</v>
      </c>
      <c r="I299" s="261"/>
      <c r="J299" s="260">
        <v>12103344.084671199</v>
      </c>
      <c r="K299" s="260">
        <v>5890923.5450807903</v>
      </c>
      <c r="L299" s="260">
        <v>1773874.83320395</v>
      </c>
    </row>
    <row r="300" spans="2:12" s="230" customFormat="1" ht="8.85" customHeight="1" x14ac:dyDescent="0.15">
      <c r="B300" s="305">
        <v>45292</v>
      </c>
      <c r="C300" s="306">
        <v>54089</v>
      </c>
      <c r="D300" s="260">
        <v>289</v>
      </c>
      <c r="E300" s="307">
        <v>8797</v>
      </c>
      <c r="F300" s="308"/>
      <c r="G300" s="308"/>
      <c r="H300" s="261">
        <v>18486642.922564</v>
      </c>
      <c r="I300" s="261"/>
      <c r="J300" s="260">
        <v>11419675.7539478</v>
      </c>
      <c r="K300" s="260">
        <v>5544033.83519476</v>
      </c>
      <c r="L300" s="260">
        <v>1662348.5066047199</v>
      </c>
    </row>
    <row r="301" spans="2:12" s="230" customFormat="1" ht="8.85" customHeight="1" x14ac:dyDescent="0.15">
      <c r="B301" s="305">
        <v>45292</v>
      </c>
      <c r="C301" s="306">
        <v>54118</v>
      </c>
      <c r="D301" s="260">
        <v>290</v>
      </c>
      <c r="E301" s="307">
        <v>8826</v>
      </c>
      <c r="F301" s="308"/>
      <c r="G301" s="308"/>
      <c r="H301" s="261">
        <v>17465194.006094001</v>
      </c>
      <c r="I301" s="261"/>
      <c r="J301" s="260">
        <v>10771581.6071158</v>
      </c>
      <c r="K301" s="260">
        <v>5216954.1157288598</v>
      </c>
      <c r="L301" s="260">
        <v>1558076.4733039499</v>
      </c>
    </row>
    <row r="302" spans="2:12" s="230" customFormat="1" ht="8.85" customHeight="1" x14ac:dyDescent="0.15">
      <c r="B302" s="305">
        <v>45292</v>
      </c>
      <c r="C302" s="306">
        <v>54149</v>
      </c>
      <c r="D302" s="260">
        <v>291</v>
      </c>
      <c r="E302" s="307">
        <v>8857</v>
      </c>
      <c r="F302" s="308"/>
      <c r="G302" s="308"/>
      <c r="H302" s="261">
        <v>16482256.111026</v>
      </c>
      <c r="I302" s="261"/>
      <c r="J302" s="260">
        <v>10148117.781315099</v>
      </c>
      <c r="K302" s="260">
        <v>4902494.70105989</v>
      </c>
      <c r="L302" s="260">
        <v>1457959.65187426</v>
      </c>
    </row>
    <row r="303" spans="2:12" s="230" customFormat="1" ht="8.85" customHeight="1" x14ac:dyDescent="0.15">
      <c r="B303" s="305">
        <v>45292</v>
      </c>
      <c r="C303" s="306">
        <v>54179</v>
      </c>
      <c r="D303" s="260">
        <v>292</v>
      </c>
      <c r="E303" s="307">
        <v>8887</v>
      </c>
      <c r="F303" s="308"/>
      <c r="G303" s="308"/>
      <c r="H303" s="261">
        <v>15539512.365011999</v>
      </c>
      <c r="I303" s="261"/>
      <c r="J303" s="260">
        <v>9551966.4341399204</v>
      </c>
      <c r="K303" s="260">
        <v>4603140.0536528099</v>
      </c>
      <c r="L303" s="260">
        <v>1363322.63300368</v>
      </c>
    </row>
    <row r="304" spans="2:12" s="230" customFormat="1" ht="8.85" customHeight="1" x14ac:dyDescent="0.15">
      <c r="B304" s="305">
        <v>45292</v>
      </c>
      <c r="C304" s="306">
        <v>54210</v>
      </c>
      <c r="D304" s="260">
        <v>293</v>
      </c>
      <c r="E304" s="307">
        <v>8918</v>
      </c>
      <c r="F304" s="308"/>
      <c r="G304" s="308"/>
      <c r="H304" s="261">
        <v>14645741.365689</v>
      </c>
      <c r="I304" s="261"/>
      <c r="J304" s="260">
        <v>8987306.2491781097</v>
      </c>
      <c r="K304" s="260">
        <v>4320012.8124783197</v>
      </c>
      <c r="L304" s="260">
        <v>1274048.9383193899</v>
      </c>
    </row>
    <row r="305" spans="2:12" s="230" customFormat="1" ht="8.85" customHeight="1" x14ac:dyDescent="0.15">
      <c r="B305" s="305">
        <v>45292</v>
      </c>
      <c r="C305" s="306">
        <v>54240</v>
      </c>
      <c r="D305" s="260">
        <v>294</v>
      </c>
      <c r="E305" s="307">
        <v>8948</v>
      </c>
      <c r="F305" s="308"/>
      <c r="G305" s="308"/>
      <c r="H305" s="261">
        <v>13818319.313813001</v>
      </c>
      <c r="I305" s="261"/>
      <c r="J305" s="260">
        <v>8465643.2871413697</v>
      </c>
      <c r="K305" s="260">
        <v>4059244.64267063</v>
      </c>
      <c r="L305" s="260">
        <v>1192236.4218959101</v>
      </c>
    </row>
    <row r="306" spans="2:12" s="230" customFormat="1" ht="8.85" customHeight="1" x14ac:dyDescent="0.15">
      <c r="B306" s="305">
        <v>45292</v>
      </c>
      <c r="C306" s="306">
        <v>54271</v>
      </c>
      <c r="D306" s="260">
        <v>295</v>
      </c>
      <c r="E306" s="307">
        <v>8979</v>
      </c>
      <c r="F306" s="308"/>
      <c r="G306" s="308"/>
      <c r="H306" s="261">
        <v>13112490.460015999</v>
      </c>
      <c r="I306" s="261"/>
      <c r="J306" s="260">
        <v>8019599.9599004304</v>
      </c>
      <c r="K306" s="260">
        <v>3835588.9535918701</v>
      </c>
      <c r="L306" s="260">
        <v>1121775.2081895799</v>
      </c>
    </row>
    <row r="307" spans="2:12" s="230" customFormat="1" ht="8.85" customHeight="1" x14ac:dyDescent="0.15">
      <c r="B307" s="305">
        <v>45292</v>
      </c>
      <c r="C307" s="306">
        <v>54302</v>
      </c>
      <c r="D307" s="260">
        <v>296</v>
      </c>
      <c r="E307" s="307">
        <v>9010</v>
      </c>
      <c r="F307" s="308"/>
      <c r="G307" s="308"/>
      <c r="H307" s="261">
        <v>12544659.909402</v>
      </c>
      <c r="I307" s="261"/>
      <c r="J307" s="260">
        <v>7659301.9471368603</v>
      </c>
      <c r="K307" s="260">
        <v>3653950.31610804</v>
      </c>
      <c r="L307" s="260">
        <v>1064125.95422026</v>
      </c>
    </row>
    <row r="308" spans="2:12" s="230" customFormat="1" ht="8.85" customHeight="1" x14ac:dyDescent="0.15">
      <c r="B308" s="305">
        <v>45292</v>
      </c>
      <c r="C308" s="306">
        <v>54332</v>
      </c>
      <c r="D308" s="260">
        <v>297</v>
      </c>
      <c r="E308" s="307">
        <v>9040</v>
      </c>
      <c r="F308" s="308"/>
      <c r="G308" s="308"/>
      <c r="H308" s="261">
        <v>12091092.925974</v>
      </c>
      <c r="I308" s="261"/>
      <c r="J308" s="260">
        <v>7370253.3720360203</v>
      </c>
      <c r="K308" s="260">
        <v>3507402.7045573802</v>
      </c>
      <c r="L308" s="260">
        <v>1017260.34244691</v>
      </c>
    </row>
    <row r="309" spans="2:12" s="230" customFormat="1" ht="8.85" customHeight="1" x14ac:dyDescent="0.15">
      <c r="B309" s="305">
        <v>45292</v>
      </c>
      <c r="C309" s="306">
        <v>54363</v>
      </c>
      <c r="D309" s="260">
        <v>298</v>
      </c>
      <c r="E309" s="307">
        <v>9071</v>
      </c>
      <c r="F309" s="308"/>
      <c r="G309" s="308"/>
      <c r="H309" s="261">
        <v>11661010.110839</v>
      </c>
      <c r="I309" s="261"/>
      <c r="J309" s="260">
        <v>7096036.0007093996</v>
      </c>
      <c r="K309" s="260">
        <v>3368318.2427165098</v>
      </c>
      <c r="L309" s="260">
        <v>972783.55113050796</v>
      </c>
    </row>
    <row r="310" spans="2:12" s="230" customFormat="1" ht="8.85" customHeight="1" x14ac:dyDescent="0.15">
      <c r="B310" s="305">
        <v>45292</v>
      </c>
      <c r="C310" s="306">
        <v>54393</v>
      </c>
      <c r="D310" s="260">
        <v>299</v>
      </c>
      <c r="E310" s="307">
        <v>9101</v>
      </c>
      <c r="F310" s="308"/>
      <c r="G310" s="308"/>
      <c r="H310" s="261">
        <v>11241409.626411</v>
      </c>
      <c r="I310" s="261"/>
      <c r="J310" s="260">
        <v>6829469.5341306096</v>
      </c>
      <c r="K310" s="260">
        <v>3233806.6261041299</v>
      </c>
      <c r="L310" s="260">
        <v>930107.68144258403</v>
      </c>
    </row>
    <row r="311" spans="2:12" s="230" customFormat="1" ht="8.85" customHeight="1" x14ac:dyDescent="0.15">
      <c r="B311" s="305">
        <v>45292</v>
      </c>
      <c r="C311" s="306">
        <v>54424</v>
      </c>
      <c r="D311" s="260">
        <v>300</v>
      </c>
      <c r="E311" s="307">
        <v>9132</v>
      </c>
      <c r="F311" s="308"/>
      <c r="G311" s="308"/>
      <c r="H311" s="261">
        <v>10832486.165022001</v>
      </c>
      <c r="I311" s="261"/>
      <c r="J311" s="260">
        <v>6569875.2127174903</v>
      </c>
      <c r="K311" s="260">
        <v>3102975.08274196</v>
      </c>
      <c r="L311" s="260">
        <v>888697.77376089699</v>
      </c>
    </row>
    <row r="312" spans="2:12" s="230" customFormat="1" ht="8.85" customHeight="1" x14ac:dyDescent="0.15">
      <c r="B312" s="305">
        <v>45292</v>
      </c>
      <c r="C312" s="306">
        <v>54455</v>
      </c>
      <c r="D312" s="260">
        <v>301</v>
      </c>
      <c r="E312" s="307">
        <v>9163</v>
      </c>
      <c r="F312" s="308"/>
      <c r="G312" s="308"/>
      <c r="H312" s="261">
        <v>10430707.317239</v>
      </c>
      <c r="I312" s="261"/>
      <c r="J312" s="260">
        <v>6315467.6680607703</v>
      </c>
      <c r="K312" s="260">
        <v>2975231.5891975202</v>
      </c>
      <c r="L312" s="260">
        <v>848502.64428355603</v>
      </c>
    </row>
    <row r="313" spans="2:12" s="230" customFormat="1" ht="8.85" customHeight="1" x14ac:dyDescent="0.15">
      <c r="B313" s="305">
        <v>45292</v>
      </c>
      <c r="C313" s="306">
        <v>54483</v>
      </c>
      <c r="D313" s="260">
        <v>302</v>
      </c>
      <c r="E313" s="307">
        <v>9191</v>
      </c>
      <c r="F313" s="308"/>
      <c r="G313" s="308"/>
      <c r="H313" s="261">
        <v>10040239.754814001</v>
      </c>
      <c r="I313" s="261"/>
      <c r="J313" s="260">
        <v>6069738.2541680001</v>
      </c>
      <c r="K313" s="260">
        <v>2852898.62598316</v>
      </c>
      <c r="L313" s="260">
        <v>810501.41001151805</v>
      </c>
    </row>
    <row r="314" spans="2:12" s="230" customFormat="1" ht="8.85" customHeight="1" x14ac:dyDescent="0.15">
      <c r="B314" s="305">
        <v>45292</v>
      </c>
      <c r="C314" s="306">
        <v>54514</v>
      </c>
      <c r="D314" s="260">
        <v>303</v>
      </c>
      <c r="E314" s="307">
        <v>9222</v>
      </c>
      <c r="F314" s="308"/>
      <c r="G314" s="308"/>
      <c r="H314" s="261">
        <v>9659474.030297</v>
      </c>
      <c r="I314" s="261"/>
      <c r="J314" s="260">
        <v>5829645.3904457605</v>
      </c>
      <c r="K314" s="260">
        <v>2733081.6567252502</v>
      </c>
      <c r="L314" s="260">
        <v>773172.96832452295</v>
      </c>
    </row>
    <row r="315" spans="2:12" s="230" customFormat="1" ht="8.85" customHeight="1" x14ac:dyDescent="0.15">
      <c r="B315" s="305">
        <v>45292</v>
      </c>
      <c r="C315" s="306">
        <v>54544</v>
      </c>
      <c r="D315" s="260">
        <v>304</v>
      </c>
      <c r="E315" s="307">
        <v>9252</v>
      </c>
      <c r="F315" s="308"/>
      <c r="G315" s="308"/>
      <c r="H315" s="261">
        <v>9282996.8627179991</v>
      </c>
      <c r="I315" s="261"/>
      <c r="J315" s="260">
        <v>5593239.58790241</v>
      </c>
      <c r="K315" s="260">
        <v>2615794.72421744</v>
      </c>
      <c r="L315" s="260">
        <v>736959.79829015397</v>
      </c>
    </row>
    <row r="316" spans="2:12" s="230" customFormat="1" ht="8.85" customHeight="1" x14ac:dyDescent="0.15">
      <c r="B316" s="305">
        <v>45292</v>
      </c>
      <c r="C316" s="306">
        <v>54575</v>
      </c>
      <c r="D316" s="260">
        <v>305</v>
      </c>
      <c r="E316" s="307">
        <v>9283</v>
      </c>
      <c r="F316" s="308"/>
      <c r="G316" s="308"/>
      <c r="H316" s="261">
        <v>8914169.3825889993</v>
      </c>
      <c r="I316" s="261"/>
      <c r="J316" s="260">
        <v>5361902.1014535204</v>
      </c>
      <c r="K316" s="260">
        <v>2501227.58590292</v>
      </c>
      <c r="L316" s="260">
        <v>701697.56153385597</v>
      </c>
    </row>
    <row r="317" spans="2:12" s="230" customFormat="1" ht="8.85" customHeight="1" x14ac:dyDescent="0.15">
      <c r="B317" s="305">
        <v>45292</v>
      </c>
      <c r="C317" s="306">
        <v>54605</v>
      </c>
      <c r="D317" s="260">
        <v>306</v>
      </c>
      <c r="E317" s="307">
        <v>9313</v>
      </c>
      <c r="F317" s="308"/>
      <c r="G317" s="308"/>
      <c r="H317" s="261">
        <v>8549924.3212250005</v>
      </c>
      <c r="I317" s="261"/>
      <c r="J317" s="260">
        <v>5134366.0636234302</v>
      </c>
      <c r="K317" s="260">
        <v>2389191.3079329198</v>
      </c>
      <c r="L317" s="260">
        <v>667519.20781545003</v>
      </c>
    </row>
    <row r="318" spans="2:12" s="230" customFormat="1" ht="8.85" customHeight="1" x14ac:dyDescent="0.15">
      <c r="B318" s="305">
        <v>45292</v>
      </c>
      <c r="C318" s="306">
        <v>54636</v>
      </c>
      <c r="D318" s="260">
        <v>307</v>
      </c>
      <c r="E318" s="307">
        <v>9344</v>
      </c>
      <c r="F318" s="308"/>
      <c r="G318" s="308"/>
      <c r="H318" s="261">
        <v>8191977.1727029998</v>
      </c>
      <c r="I318" s="261"/>
      <c r="J318" s="260">
        <v>4911069.3972854298</v>
      </c>
      <c r="K318" s="260">
        <v>2279471.9944389998</v>
      </c>
      <c r="L318" s="260">
        <v>634167.12022787496</v>
      </c>
    </row>
    <row r="319" spans="2:12" s="230" customFormat="1" ht="8.85" customHeight="1" x14ac:dyDescent="0.15">
      <c r="B319" s="305">
        <v>45292</v>
      </c>
      <c r="C319" s="306">
        <v>54667</v>
      </c>
      <c r="D319" s="260">
        <v>308</v>
      </c>
      <c r="E319" s="307">
        <v>9375</v>
      </c>
      <c r="F319" s="308"/>
      <c r="G319" s="308"/>
      <c r="H319" s="261">
        <v>7841067.1282489998</v>
      </c>
      <c r="I319" s="261"/>
      <c r="J319" s="260">
        <v>4692726.9870754601</v>
      </c>
      <c r="K319" s="260">
        <v>2172588.97445727</v>
      </c>
      <c r="L319" s="260">
        <v>601871.323070621</v>
      </c>
    </row>
    <row r="320" spans="2:12" s="230" customFormat="1" ht="8.85" customHeight="1" x14ac:dyDescent="0.15">
      <c r="B320" s="305">
        <v>45292</v>
      </c>
      <c r="C320" s="306">
        <v>54697</v>
      </c>
      <c r="D320" s="260">
        <v>309</v>
      </c>
      <c r="E320" s="307">
        <v>9405</v>
      </c>
      <c r="F320" s="308"/>
      <c r="G320" s="308"/>
      <c r="H320" s="261">
        <v>7492307.353662</v>
      </c>
      <c r="I320" s="261"/>
      <c r="J320" s="260">
        <v>4476640.9388718205</v>
      </c>
      <c r="K320" s="260">
        <v>2067446.6520869299</v>
      </c>
      <c r="L320" s="260">
        <v>570396.005479599</v>
      </c>
    </row>
    <row r="321" spans="2:12" s="230" customFormat="1" ht="8.85" customHeight="1" x14ac:dyDescent="0.15">
      <c r="B321" s="305">
        <v>45292</v>
      </c>
      <c r="C321" s="306">
        <v>54728</v>
      </c>
      <c r="D321" s="260">
        <v>310</v>
      </c>
      <c r="E321" s="307">
        <v>9436</v>
      </c>
      <c r="F321" s="308"/>
      <c r="G321" s="308"/>
      <c r="H321" s="261">
        <v>7149742.799013</v>
      </c>
      <c r="I321" s="261"/>
      <c r="J321" s="260">
        <v>4264713.6394329397</v>
      </c>
      <c r="K321" s="260">
        <v>1964563.2601969</v>
      </c>
      <c r="L321" s="260">
        <v>539715.38859616395</v>
      </c>
    </row>
    <row r="322" spans="2:12" s="230" customFormat="1" ht="8.85" customHeight="1" x14ac:dyDescent="0.15">
      <c r="B322" s="305">
        <v>45292</v>
      </c>
      <c r="C322" s="306">
        <v>54758</v>
      </c>
      <c r="D322" s="260">
        <v>311</v>
      </c>
      <c r="E322" s="307">
        <v>9466</v>
      </c>
      <c r="F322" s="308"/>
      <c r="G322" s="308"/>
      <c r="H322" s="261">
        <v>6812995.9801709997</v>
      </c>
      <c r="I322" s="261"/>
      <c r="J322" s="260">
        <v>4057178.8158351202</v>
      </c>
      <c r="K322" s="260">
        <v>1864361.21386393</v>
      </c>
      <c r="L322" s="260">
        <v>510087.78756900597</v>
      </c>
    </row>
    <row r="323" spans="2:12" s="230" customFormat="1" ht="8.85" customHeight="1" x14ac:dyDescent="0.15">
      <c r="B323" s="305">
        <v>45292</v>
      </c>
      <c r="C323" s="306">
        <v>54789</v>
      </c>
      <c r="D323" s="260">
        <v>312</v>
      </c>
      <c r="E323" s="307">
        <v>9497</v>
      </c>
      <c r="F323" s="308"/>
      <c r="G323" s="308"/>
      <c r="H323" s="261">
        <v>6486227.9533280004</v>
      </c>
      <c r="I323" s="261"/>
      <c r="J323" s="260">
        <v>3856035.3186482801</v>
      </c>
      <c r="K323" s="260">
        <v>1767425.0502092601</v>
      </c>
      <c r="L323" s="260">
        <v>481517.96201366</v>
      </c>
    </row>
    <row r="324" spans="2:12" s="230" customFormat="1" ht="8.85" customHeight="1" x14ac:dyDescent="0.15">
      <c r="B324" s="305">
        <v>45292</v>
      </c>
      <c r="C324" s="306">
        <v>54820</v>
      </c>
      <c r="D324" s="260">
        <v>313</v>
      </c>
      <c r="E324" s="307">
        <v>9528</v>
      </c>
      <c r="F324" s="308"/>
      <c r="G324" s="308"/>
      <c r="H324" s="261">
        <v>6163002.5140249999</v>
      </c>
      <c r="I324" s="261"/>
      <c r="J324" s="260">
        <v>3657664.9402358299</v>
      </c>
      <c r="K324" s="260">
        <v>1672237.71979295</v>
      </c>
      <c r="L324" s="260">
        <v>453655.43789040198</v>
      </c>
    </row>
    <row r="325" spans="2:12" s="230" customFormat="1" ht="8.85" customHeight="1" x14ac:dyDescent="0.15">
      <c r="B325" s="305">
        <v>45292</v>
      </c>
      <c r="C325" s="306">
        <v>54848</v>
      </c>
      <c r="D325" s="260">
        <v>314</v>
      </c>
      <c r="E325" s="307">
        <v>9556</v>
      </c>
      <c r="F325" s="308"/>
      <c r="G325" s="308"/>
      <c r="H325" s="261">
        <v>5842952.5287269996</v>
      </c>
      <c r="I325" s="261"/>
      <c r="J325" s="260">
        <v>3462406.5088197798</v>
      </c>
      <c r="K325" s="260">
        <v>1579331.3908895899</v>
      </c>
      <c r="L325" s="260">
        <v>426811.76722855901</v>
      </c>
    </row>
    <row r="326" spans="2:12" s="230" customFormat="1" ht="8.85" customHeight="1" x14ac:dyDescent="0.15">
      <c r="B326" s="305">
        <v>45292</v>
      </c>
      <c r="C326" s="306">
        <v>54879</v>
      </c>
      <c r="D326" s="260">
        <v>315</v>
      </c>
      <c r="E326" s="307">
        <v>9587</v>
      </c>
      <c r="F326" s="308"/>
      <c r="G326" s="308"/>
      <c r="H326" s="261">
        <v>5410831.3922579996</v>
      </c>
      <c r="I326" s="261"/>
      <c r="J326" s="260">
        <v>3200902.7360771098</v>
      </c>
      <c r="K326" s="260">
        <v>1456336.6618836699</v>
      </c>
      <c r="L326" s="260">
        <v>391905.645001975</v>
      </c>
    </row>
    <row r="327" spans="2:12" s="230" customFormat="1" ht="8.85" customHeight="1" x14ac:dyDescent="0.15">
      <c r="B327" s="305">
        <v>45292</v>
      </c>
      <c r="C327" s="306">
        <v>54909</v>
      </c>
      <c r="D327" s="260">
        <v>316</v>
      </c>
      <c r="E327" s="307">
        <v>9617</v>
      </c>
      <c r="F327" s="308"/>
      <c r="G327" s="308"/>
      <c r="H327" s="261">
        <v>5097395.9028319996</v>
      </c>
      <c r="I327" s="261"/>
      <c r="J327" s="260">
        <v>3010533.0726884301</v>
      </c>
      <c r="K327" s="260">
        <v>1366351.6160315301</v>
      </c>
      <c r="L327" s="260">
        <v>366183.09811963502</v>
      </c>
    </row>
    <row r="328" spans="2:12" s="230" customFormat="1" ht="8.85" customHeight="1" x14ac:dyDescent="0.15">
      <c r="B328" s="305">
        <v>45292</v>
      </c>
      <c r="C328" s="306">
        <v>54940</v>
      </c>
      <c r="D328" s="260">
        <v>317</v>
      </c>
      <c r="E328" s="307">
        <v>9648</v>
      </c>
      <c r="F328" s="308"/>
      <c r="G328" s="308"/>
      <c r="H328" s="261">
        <v>4786680.414512</v>
      </c>
      <c r="I328" s="261"/>
      <c r="J328" s="260">
        <v>2822228.9899513698</v>
      </c>
      <c r="K328" s="260">
        <v>1277630.9202181599</v>
      </c>
      <c r="L328" s="260">
        <v>340955.61990662501</v>
      </c>
    </row>
    <row r="329" spans="2:12" s="230" customFormat="1" ht="8.85" customHeight="1" x14ac:dyDescent="0.15">
      <c r="B329" s="305">
        <v>45292</v>
      </c>
      <c r="C329" s="306">
        <v>54970</v>
      </c>
      <c r="D329" s="260">
        <v>318</v>
      </c>
      <c r="E329" s="307">
        <v>9678</v>
      </c>
      <c r="F329" s="308"/>
      <c r="G329" s="308"/>
      <c r="H329" s="261">
        <v>4479264.2273260001</v>
      </c>
      <c r="I329" s="261"/>
      <c r="J329" s="260">
        <v>2636641.34699933</v>
      </c>
      <c r="K329" s="260">
        <v>1190677.0715733201</v>
      </c>
      <c r="L329" s="260">
        <v>316448.11543727602</v>
      </c>
    </row>
    <row r="330" spans="2:12" s="230" customFormat="1" ht="8.85" customHeight="1" x14ac:dyDescent="0.15">
      <c r="B330" s="305">
        <v>45292</v>
      </c>
      <c r="C330" s="306">
        <v>55001</v>
      </c>
      <c r="D330" s="260">
        <v>319</v>
      </c>
      <c r="E330" s="307">
        <v>9709</v>
      </c>
      <c r="F330" s="308"/>
      <c r="G330" s="308"/>
      <c r="H330" s="261">
        <v>4173305.9612960001</v>
      </c>
      <c r="I330" s="261"/>
      <c r="J330" s="260">
        <v>2452377.8291966598</v>
      </c>
      <c r="K330" s="260">
        <v>1104649.2613506899</v>
      </c>
      <c r="L330" s="260">
        <v>292340.87939866201</v>
      </c>
    </row>
    <row r="331" spans="2:12" s="230" customFormat="1" ht="8.85" customHeight="1" x14ac:dyDescent="0.15">
      <c r="B331" s="305">
        <v>45292</v>
      </c>
      <c r="C331" s="306">
        <v>55032</v>
      </c>
      <c r="D331" s="260">
        <v>320</v>
      </c>
      <c r="E331" s="307">
        <v>9740</v>
      </c>
      <c r="F331" s="308"/>
      <c r="G331" s="308"/>
      <c r="H331" s="261">
        <v>3869123.967003</v>
      </c>
      <c r="I331" s="261"/>
      <c r="J331" s="260">
        <v>2269773.80366199</v>
      </c>
      <c r="K331" s="260">
        <v>1019796.92358161</v>
      </c>
      <c r="L331" s="260">
        <v>268741.947231222</v>
      </c>
    </row>
    <row r="332" spans="2:12" s="230" customFormat="1" ht="8.85" customHeight="1" x14ac:dyDescent="0.15">
      <c r="B332" s="305">
        <v>45292</v>
      </c>
      <c r="C332" s="306">
        <v>55062</v>
      </c>
      <c r="D332" s="260">
        <v>321</v>
      </c>
      <c r="E332" s="307">
        <v>9770</v>
      </c>
      <c r="F332" s="308"/>
      <c r="G332" s="308"/>
      <c r="H332" s="261">
        <v>3566871.8568210001</v>
      </c>
      <c r="I332" s="261"/>
      <c r="J332" s="260">
        <v>2089026.7546924199</v>
      </c>
      <c r="K332" s="260">
        <v>936278.14839578699</v>
      </c>
      <c r="L332" s="260">
        <v>245721.259750392</v>
      </c>
    </row>
    <row r="333" spans="2:12" s="230" customFormat="1" ht="8.85" customHeight="1" x14ac:dyDescent="0.15">
      <c r="B333" s="305">
        <v>45292</v>
      </c>
      <c r="C333" s="306">
        <v>55093</v>
      </c>
      <c r="D333" s="260">
        <v>322</v>
      </c>
      <c r="E333" s="307">
        <v>9801</v>
      </c>
      <c r="F333" s="308"/>
      <c r="G333" s="308"/>
      <c r="H333" s="261">
        <v>3265417.1831390001</v>
      </c>
      <c r="I333" s="261"/>
      <c r="J333" s="260">
        <v>1909228.6717818601</v>
      </c>
      <c r="K333" s="260">
        <v>853518.47485926305</v>
      </c>
      <c r="L333" s="260">
        <v>223052.65202699101</v>
      </c>
    </row>
    <row r="334" spans="2:12" s="230" customFormat="1" ht="8.85" customHeight="1" x14ac:dyDescent="0.15">
      <c r="B334" s="305">
        <v>45292</v>
      </c>
      <c r="C334" s="306">
        <v>55123</v>
      </c>
      <c r="D334" s="260">
        <v>323</v>
      </c>
      <c r="E334" s="307">
        <v>9831</v>
      </c>
      <c r="F334" s="308"/>
      <c r="G334" s="308"/>
      <c r="H334" s="261">
        <v>2964518.2960669999</v>
      </c>
      <c r="I334" s="261"/>
      <c r="J334" s="260">
        <v>1730453.6425594499</v>
      </c>
      <c r="K334" s="260">
        <v>771693.27406260197</v>
      </c>
      <c r="L334" s="260">
        <v>200842.33582583899</v>
      </c>
    </row>
    <row r="335" spans="2:12" s="230" customFormat="1" ht="8.85" customHeight="1" x14ac:dyDescent="0.15">
      <c r="B335" s="305">
        <v>45292</v>
      </c>
      <c r="C335" s="306">
        <v>55154</v>
      </c>
      <c r="D335" s="260">
        <v>324</v>
      </c>
      <c r="E335" s="307">
        <v>9862</v>
      </c>
      <c r="F335" s="308"/>
      <c r="G335" s="308"/>
      <c r="H335" s="261">
        <v>2667118.5586100002</v>
      </c>
      <c r="I335" s="261"/>
      <c r="J335" s="260">
        <v>1554214.42269802</v>
      </c>
      <c r="K335" s="260">
        <v>691336.95635800494</v>
      </c>
      <c r="L335" s="260">
        <v>179166.554294865</v>
      </c>
    </row>
    <row r="336" spans="2:12" s="230" customFormat="1" ht="8.85" customHeight="1" x14ac:dyDescent="0.15">
      <c r="B336" s="305">
        <v>45292</v>
      </c>
      <c r="C336" s="306">
        <v>55185</v>
      </c>
      <c r="D336" s="260">
        <v>325</v>
      </c>
      <c r="E336" s="307">
        <v>9893</v>
      </c>
      <c r="F336" s="308"/>
      <c r="G336" s="308"/>
      <c r="H336" s="261">
        <v>2373336.2090340001</v>
      </c>
      <c r="I336" s="261"/>
      <c r="J336" s="260">
        <v>1380672.4455899701</v>
      </c>
      <c r="K336" s="260">
        <v>612581.09387860401</v>
      </c>
      <c r="L336" s="260">
        <v>158083.803597563</v>
      </c>
    </row>
    <row r="337" spans="2:12" s="230" customFormat="1" ht="8.85" customHeight="1" x14ac:dyDescent="0.15">
      <c r="B337" s="305">
        <v>45292</v>
      </c>
      <c r="C337" s="306">
        <v>55213</v>
      </c>
      <c r="D337" s="260">
        <v>326</v>
      </c>
      <c r="E337" s="307">
        <v>9921</v>
      </c>
      <c r="F337" s="308"/>
      <c r="G337" s="308"/>
      <c r="H337" s="261">
        <v>2086272.444994</v>
      </c>
      <c r="I337" s="261"/>
      <c r="J337" s="260">
        <v>1211815.5959626001</v>
      </c>
      <c r="K337" s="260">
        <v>536426.94564794796</v>
      </c>
      <c r="L337" s="260">
        <v>137901.625073295</v>
      </c>
    </row>
    <row r="338" spans="2:12" s="230" customFormat="1" ht="8.85" customHeight="1" x14ac:dyDescent="0.15">
      <c r="B338" s="305">
        <v>45292</v>
      </c>
      <c r="C338" s="306">
        <v>55244</v>
      </c>
      <c r="D338" s="260">
        <v>327</v>
      </c>
      <c r="E338" s="307">
        <v>9952</v>
      </c>
      <c r="F338" s="308"/>
      <c r="G338" s="308"/>
      <c r="H338" s="261">
        <v>1810200.3525980001</v>
      </c>
      <c r="I338" s="261"/>
      <c r="J338" s="260">
        <v>1049675.2076656099</v>
      </c>
      <c r="K338" s="260">
        <v>463471.54980484501</v>
      </c>
      <c r="L338" s="260">
        <v>118642.010793172</v>
      </c>
    </row>
    <row r="339" spans="2:12" s="230" customFormat="1" ht="8.85" customHeight="1" x14ac:dyDescent="0.15">
      <c r="B339" s="305">
        <v>45292</v>
      </c>
      <c r="C339" s="306">
        <v>55274</v>
      </c>
      <c r="D339" s="260">
        <v>328</v>
      </c>
      <c r="E339" s="307">
        <v>9982</v>
      </c>
      <c r="F339" s="308"/>
      <c r="G339" s="308"/>
      <c r="H339" s="261">
        <v>1546811.65053</v>
      </c>
      <c r="I339" s="261"/>
      <c r="J339" s="260">
        <v>895472.57471757499</v>
      </c>
      <c r="K339" s="260">
        <v>394412.07017472899</v>
      </c>
      <c r="L339" s="260">
        <v>100549.913001194</v>
      </c>
    </row>
    <row r="340" spans="2:12" s="230" customFormat="1" ht="8.85" customHeight="1" x14ac:dyDescent="0.15">
      <c r="B340" s="305">
        <v>45292</v>
      </c>
      <c r="C340" s="306">
        <v>55305</v>
      </c>
      <c r="D340" s="260">
        <v>329</v>
      </c>
      <c r="E340" s="307">
        <v>10013</v>
      </c>
      <c r="F340" s="308"/>
      <c r="G340" s="308"/>
      <c r="H340" s="261">
        <v>1314707.217864</v>
      </c>
      <c r="I340" s="261"/>
      <c r="J340" s="260">
        <v>759812.932463979</v>
      </c>
      <c r="K340" s="260">
        <v>333809.49200437003</v>
      </c>
      <c r="L340" s="260">
        <v>84739.676833560006</v>
      </c>
    </row>
    <row r="341" spans="2:12" s="230" customFormat="1" ht="8.85" customHeight="1" x14ac:dyDescent="0.15">
      <c r="B341" s="305">
        <v>45292</v>
      </c>
      <c r="C341" s="306">
        <v>55335</v>
      </c>
      <c r="D341" s="260">
        <v>330</v>
      </c>
      <c r="E341" s="307">
        <v>10043</v>
      </c>
      <c r="F341" s="308"/>
      <c r="G341" s="308"/>
      <c r="H341" s="261">
        <v>1106812.3924720001</v>
      </c>
      <c r="I341" s="261"/>
      <c r="J341" s="260">
        <v>638613.66520676599</v>
      </c>
      <c r="K341" s="260">
        <v>279872.33770594798</v>
      </c>
      <c r="L341" s="260">
        <v>70756.147792023097</v>
      </c>
    </row>
    <row r="342" spans="2:12" s="230" customFormat="1" ht="8.85" customHeight="1" x14ac:dyDescent="0.15">
      <c r="B342" s="305">
        <v>45292</v>
      </c>
      <c r="C342" s="306">
        <v>55366</v>
      </c>
      <c r="D342" s="260">
        <v>331</v>
      </c>
      <c r="E342" s="307">
        <v>10074</v>
      </c>
      <c r="F342" s="308"/>
      <c r="G342" s="308"/>
      <c r="H342" s="261">
        <v>928373.46250100003</v>
      </c>
      <c r="I342" s="261"/>
      <c r="J342" s="260">
        <v>534748.64289832301</v>
      </c>
      <c r="K342" s="260">
        <v>233757.49891541901</v>
      </c>
      <c r="L342" s="260">
        <v>58847.277631078803</v>
      </c>
    </row>
    <row r="343" spans="2:12" s="230" customFormat="1" ht="8.85" customHeight="1" x14ac:dyDescent="0.15">
      <c r="B343" s="305">
        <v>45292</v>
      </c>
      <c r="C343" s="306">
        <v>55397</v>
      </c>
      <c r="D343" s="260">
        <v>332</v>
      </c>
      <c r="E343" s="307">
        <v>10105</v>
      </c>
      <c r="F343" s="308"/>
      <c r="G343" s="308"/>
      <c r="H343" s="261">
        <v>777927.40704800002</v>
      </c>
      <c r="I343" s="261"/>
      <c r="J343" s="260">
        <v>447330.82385698002</v>
      </c>
      <c r="K343" s="260">
        <v>195046.77706576299</v>
      </c>
      <c r="L343" s="260">
        <v>48894.073679842397</v>
      </c>
    </row>
    <row r="344" spans="2:12" s="230" customFormat="1" ht="8.85" customHeight="1" x14ac:dyDescent="0.15">
      <c r="B344" s="305">
        <v>45292</v>
      </c>
      <c r="C344" s="306">
        <v>55427</v>
      </c>
      <c r="D344" s="260">
        <v>333</v>
      </c>
      <c r="E344" s="307">
        <v>10135</v>
      </c>
      <c r="F344" s="308"/>
      <c r="G344" s="308"/>
      <c r="H344" s="261">
        <v>654066.35183000006</v>
      </c>
      <c r="I344" s="261"/>
      <c r="J344" s="260">
        <v>375489.77953854599</v>
      </c>
      <c r="K344" s="260">
        <v>163319.42469873501</v>
      </c>
      <c r="L344" s="260">
        <v>40772.878126947697</v>
      </c>
    </row>
    <row r="345" spans="2:12" s="230" customFormat="1" ht="8.85" customHeight="1" x14ac:dyDescent="0.15">
      <c r="B345" s="305">
        <v>45292</v>
      </c>
      <c r="C345" s="306">
        <v>55458</v>
      </c>
      <c r="D345" s="260">
        <v>334</v>
      </c>
      <c r="E345" s="307">
        <v>10166</v>
      </c>
      <c r="F345" s="308"/>
      <c r="G345" s="308"/>
      <c r="H345" s="261">
        <v>551887.18539700005</v>
      </c>
      <c r="I345" s="261"/>
      <c r="J345" s="260">
        <v>316292.86994644499</v>
      </c>
      <c r="K345" s="260">
        <v>137221.83283685101</v>
      </c>
      <c r="L345" s="260">
        <v>34112.485414687202</v>
      </c>
    </row>
    <row r="346" spans="2:12" s="230" customFormat="1" ht="8.85" customHeight="1" x14ac:dyDescent="0.15">
      <c r="B346" s="305">
        <v>45292</v>
      </c>
      <c r="C346" s="306">
        <v>55488</v>
      </c>
      <c r="D346" s="260">
        <v>335</v>
      </c>
      <c r="E346" s="307">
        <v>10196</v>
      </c>
      <c r="F346" s="308"/>
      <c r="G346" s="308"/>
      <c r="H346" s="261">
        <v>467241.86933999998</v>
      </c>
      <c r="I346" s="261"/>
      <c r="J346" s="260">
        <v>267342.13070538698</v>
      </c>
      <c r="K346" s="260">
        <v>115699.36788402101</v>
      </c>
      <c r="L346" s="260">
        <v>28644.234262121401</v>
      </c>
    </row>
    <row r="347" spans="2:12" s="230" customFormat="1" ht="8.85" customHeight="1" x14ac:dyDescent="0.15">
      <c r="B347" s="305">
        <v>45292</v>
      </c>
      <c r="C347" s="306">
        <v>55519</v>
      </c>
      <c r="D347" s="260">
        <v>336</v>
      </c>
      <c r="E347" s="307">
        <v>10227</v>
      </c>
      <c r="F347" s="308"/>
      <c r="G347" s="308"/>
      <c r="H347" s="261">
        <v>393652.79879899998</v>
      </c>
      <c r="I347" s="261"/>
      <c r="J347" s="260">
        <v>224854.59906844</v>
      </c>
      <c r="K347" s="260">
        <v>97064.282573046003</v>
      </c>
      <c r="L347" s="260">
        <v>23928.8759975834</v>
      </c>
    </row>
    <row r="348" spans="2:12" s="230" customFormat="1" ht="8.85" customHeight="1" x14ac:dyDescent="0.15">
      <c r="B348" s="305">
        <v>45292</v>
      </c>
      <c r="C348" s="306">
        <v>55550</v>
      </c>
      <c r="D348" s="260">
        <v>337</v>
      </c>
      <c r="E348" s="307">
        <v>10258</v>
      </c>
      <c r="F348" s="308"/>
      <c r="G348" s="308"/>
      <c r="H348" s="261">
        <v>335335.12734200002</v>
      </c>
      <c r="I348" s="261"/>
      <c r="J348" s="260">
        <v>191218.65529949</v>
      </c>
      <c r="K348" s="260">
        <v>82334.533038435693</v>
      </c>
      <c r="L348" s="260">
        <v>20211.6373167579</v>
      </c>
    </row>
    <row r="349" spans="2:12" s="230" customFormat="1" ht="8.85" customHeight="1" x14ac:dyDescent="0.15">
      <c r="B349" s="305">
        <v>45292</v>
      </c>
      <c r="C349" s="306">
        <v>55579</v>
      </c>
      <c r="D349" s="260">
        <v>338</v>
      </c>
      <c r="E349" s="307">
        <v>10287</v>
      </c>
      <c r="F349" s="308"/>
      <c r="G349" s="308"/>
      <c r="H349" s="261">
        <v>285558.00725999998</v>
      </c>
      <c r="I349" s="261"/>
      <c r="J349" s="260">
        <v>162575.798094739</v>
      </c>
      <c r="K349" s="260">
        <v>69834.994508946096</v>
      </c>
      <c r="L349" s="260">
        <v>17075.291264889202</v>
      </c>
    </row>
    <row r="350" spans="2:12" s="230" customFormat="1" ht="8.85" customHeight="1" x14ac:dyDescent="0.15">
      <c r="B350" s="305">
        <v>45292</v>
      </c>
      <c r="C350" s="306">
        <v>55610</v>
      </c>
      <c r="D350" s="260">
        <v>339</v>
      </c>
      <c r="E350" s="307">
        <v>10318</v>
      </c>
      <c r="F350" s="308"/>
      <c r="G350" s="308"/>
      <c r="H350" s="261">
        <v>242620.426588</v>
      </c>
      <c r="I350" s="261"/>
      <c r="J350" s="260">
        <v>137896.00777169099</v>
      </c>
      <c r="K350" s="260">
        <v>59083.061994936703</v>
      </c>
      <c r="L350" s="260">
        <v>14385.1578348238</v>
      </c>
    </row>
    <row r="351" spans="2:12" s="230" customFormat="1" ht="8.85" customHeight="1" x14ac:dyDescent="0.15">
      <c r="B351" s="305">
        <v>45292</v>
      </c>
      <c r="C351" s="306">
        <v>55640</v>
      </c>
      <c r="D351" s="260">
        <v>340</v>
      </c>
      <c r="E351" s="307">
        <v>10348</v>
      </c>
      <c r="F351" s="308"/>
      <c r="G351" s="308"/>
      <c r="H351" s="261">
        <v>207368.82844300001</v>
      </c>
      <c r="I351" s="261"/>
      <c r="J351" s="260">
        <v>117666.91454312899</v>
      </c>
      <c r="K351" s="260">
        <v>50291.597883520997</v>
      </c>
      <c r="L351" s="260">
        <v>12194.4763166675</v>
      </c>
    </row>
    <row r="352" spans="2:12" s="230" customFormat="1" ht="8.85" customHeight="1" x14ac:dyDescent="0.15">
      <c r="B352" s="305">
        <v>45292</v>
      </c>
      <c r="C352" s="306">
        <v>55671</v>
      </c>
      <c r="D352" s="260">
        <v>341</v>
      </c>
      <c r="E352" s="307">
        <v>10379</v>
      </c>
      <c r="F352" s="308"/>
      <c r="G352" s="308"/>
      <c r="H352" s="261">
        <v>175297.22221099999</v>
      </c>
      <c r="I352" s="261"/>
      <c r="J352" s="260">
        <v>99299.875680096593</v>
      </c>
      <c r="K352" s="260">
        <v>42333.469826937799</v>
      </c>
      <c r="L352" s="260">
        <v>10221.3487425898</v>
      </c>
    </row>
    <row r="353" spans="2:12" s="230" customFormat="1" ht="8.85" customHeight="1" x14ac:dyDescent="0.15">
      <c r="B353" s="305">
        <v>45292</v>
      </c>
      <c r="C353" s="306">
        <v>55701</v>
      </c>
      <c r="D353" s="260">
        <v>342</v>
      </c>
      <c r="E353" s="307">
        <v>10409</v>
      </c>
      <c r="F353" s="308"/>
      <c r="G353" s="308"/>
      <c r="H353" s="261">
        <v>146749.910076</v>
      </c>
      <c r="I353" s="261"/>
      <c r="J353" s="260">
        <v>82992.352391550303</v>
      </c>
      <c r="K353" s="260">
        <v>35294.172481305999</v>
      </c>
      <c r="L353" s="260">
        <v>8486.7894324279296</v>
      </c>
    </row>
    <row r="354" spans="2:12" s="230" customFormat="1" ht="8.85" customHeight="1" x14ac:dyDescent="0.15">
      <c r="B354" s="305">
        <v>45292</v>
      </c>
      <c r="C354" s="306">
        <v>55732</v>
      </c>
      <c r="D354" s="260">
        <v>343</v>
      </c>
      <c r="E354" s="307">
        <v>10440</v>
      </c>
      <c r="F354" s="308"/>
      <c r="G354" s="308"/>
      <c r="H354" s="261">
        <v>121234.990349</v>
      </c>
      <c r="I354" s="261"/>
      <c r="J354" s="260">
        <v>68446.460081580706</v>
      </c>
      <c r="K354" s="260">
        <v>29034.210027704699</v>
      </c>
      <c r="L354" s="260">
        <v>6951.9566745124202</v>
      </c>
    </row>
    <row r="355" spans="2:12" s="230" customFormat="1" ht="8.85" customHeight="1" x14ac:dyDescent="0.15">
      <c r="B355" s="305">
        <v>45292</v>
      </c>
      <c r="C355" s="306">
        <v>55763</v>
      </c>
      <c r="D355" s="260">
        <v>344</v>
      </c>
      <c r="E355" s="307">
        <v>10471</v>
      </c>
      <c r="F355" s="308"/>
      <c r="G355" s="308"/>
      <c r="H355" s="261">
        <v>101991.724189</v>
      </c>
      <c r="I355" s="261"/>
      <c r="J355" s="260">
        <v>57484.495295980603</v>
      </c>
      <c r="K355" s="260">
        <v>24322.2550046127</v>
      </c>
      <c r="L355" s="260">
        <v>5799.0586329772696</v>
      </c>
    </row>
    <row r="356" spans="2:12" s="230" customFormat="1" ht="8.85" customHeight="1" x14ac:dyDescent="0.15">
      <c r="B356" s="305">
        <v>45292</v>
      </c>
      <c r="C356" s="306">
        <v>55793</v>
      </c>
      <c r="D356" s="260">
        <v>345</v>
      </c>
      <c r="E356" s="307">
        <v>10501</v>
      </c>
      <c r="F356" s="308"/>
      <c r="G356" s="308"/>
      <c r="H356" s="261">
        <v>86269.748814999999</v>
      </c>
      <c r="I356" s="261"/>
      <c r="J356" s="260">
        <v>48543.477314006399</v>
      </c>
      <c r="K356" s="260">
        <v>20488.669880667301</v>
      </c>
      <c r="L356" s="260">
        <v>4865.0074630163299</v>
      </c>
    </row>
    <row r="357" spans="2:12" s="230" customFormat="1" ht="8.85" customHeight="1" x14ac:dyDescent="0.15">
      <c r="B357" s="305">
        <v>45292</v>
      </c>
      <c r="C357" s="306">
        <v>55824</v>
      </c>
      <c r="D357" s="260">
        <v>346</v>
      </c>
      <c r="E357" s="307">
        <v>10532</v>
      </c>
      <c r="F357" s="308"/>
      <c r="G357" s="308"/>
      <c r="H357" s="261">
        <v>72347.607600000003</v>
      </c>
      <c r="I357" s="261"/>
      <c r="J357" s="260">
        <v>40640.5243665706</v>
      </c>
      <c r="K357" s="260">
        <v>17109.459016354798</v>
      </c>
      <c r="L357" s="260">
        <v>4045.4109268115399</v>
      </c>
    </row>
    <row r="358" spans="2:12" s="230" customFormat="1" ht="8.85" customHeight="1" x14ac:dyDescent="0.15">
      <c r="B358" s="305">
        <v>45292</v>
      </c>
      <c r="C358" s="306">
        <v>55854</v>
      </c>
      <c r="D358" s="260">
        <v>347</v>
      </c>
      <c r="E358" s="307">
        <v>10562</v>
      </c>
      <c r="F358" s="308"/>
      <c r="G358" s="308"/>
      <c r="H358" s="261">
        <v>59558.239999999998</v>
      </c>
      <c r="I358" s="261"/>
      <c r="J358" s="260">
        <v>33401.313391520402</v>
      </c>
      <c r="K358" s="260">
        <v>14027.1773057181</v>
      </c>
      <c r="L358" s="260">
        <v>3303.0316517435799</v>
      </c>
    </row>
    <row r="359" spans="2:12" s="230" customFormat="1" ht="8.85" customHeight="1" x14ac:dyDescent="0.15">
      <c r="B359" s="305">
        <v>45292</v>
      </c>
      <c r="C359" s="306">
        <v>55885</v>
      </c>
      <c r="D359" s="260">
        <v>348</v>
      </c>
      <c r="E359" s="307">
        <v>10593</v>
      </c>
      <c r="F359" s="308"/>
      <c r="G359" s="308"/>
      <c r="H359" s="261">
        <v>50670.55</v>
      </c>
      <c r="I359" s="261"/>
      <c r="J359" s="260">
        <v>28368.742560432001</v>
      </c>
      <c r="K359" s="260">
        <v>11883.405622298</v>
      </c>
      <c r="L359" s="260">
        <v>2786.37772601397</v>
      </c>
    </row>
    <row r="360" spans="2:12" s="230" customFormat="1" ht="8.85" customHeight="1" x14ac:dyDescent="0.15">
      <c r="B360" s="305">
        <v>45292</v>
      </c>
      <c r="C360" s="306">
        <v>55916</v>
      </c>
      <c r="D360" s="260">
        <v>349</v>
      </c>
      <c r="E360" s="307">
        <v>10624</v>
      </c>
      <c r="F360" s="308"/>
      <c r="G360" s="308"/>
      <c r="H360" s="261">
        <v>42225.89</v>
      </c>
      <c r="I360" s="261"/>
      <c r="J360" s="260">
        <v>23600.763827221599</v>
      </c>
      <c r="K360" s="260">
        <v>9861.0006398896003</v>
      </c>
      <c r="L360" s="260">
        <v>2302.3782553475899</v>
      </c>
    </row>
    <row r="361" spans="2:12" s="230" customFormat="1" ht="8.85" customHeight="1" x14ac:dyDescent="0.15">
      <c r="B361" s="305">
        <v>45292</v>
      </c>
      <c r="C361" s="306">
        <v>55944</v>
      </c>
      <c r="D361" s="260">
        <v>350</v>
      </c>
      <c r="E361" s="307">
        <v>10652</v>
      </c>
      <c r="F361" s="308"/>
      <c r="G361" s="308"/>
      <c r="H361" s="261">
        <v>33754.46</v>
      </c>
      <c r="I361" s="261"/>
      <c r="J361" s="260">
        <v>18837.0345574967</v>
      </c>
      <c r="K361" s="260">
        <v>7852.5114570733604</v>
      </c>
      <c r="L361" s="260">
        <v>1826.41421204687</v>
      </c>
    </row>
    <row r="362" spans="2:12" s="230" customFormat="1" ht="8.85" customHeight="1" x14ac:dyDescent="0.15">
      <c r="B362" s="305">
        <v>45292</v>
      </c>
      <c r="C362" s="306">
        <v>55975</v>
      </c>
      <c r="D362" s="260">
        <v>351</v>
      </c>
      <c r="E362" s="307">
        <v>10683</v>
      </c>
      <c r="F362" s="308"/>
      <c r="G362" s="308"/>
      <c r="H362" s="261">
        <v>25256.44</v>
      </c>
      <c r="I362" s="261"/>
      <c r="J362" s="260">
        <v>14070.7188016621</v>
      </c>
      <c r="K362" s="260">
        <v>5850.6810204813601</v>
      </c>
      <c r="L362" s="260">
        <v>1355.04506776567</v>
      </c>
    </row>
    <row r="363" spans="2:12" s="230" customFormat="1" ht="8.85" customHeight="1" x14ac:dyDescent="0.15">
      <c r="B363" s="305">
        <v>45292</v>
      </c>
      <c r="C363" s="306">
        <v>56005</v>
      </c>
      <c r="D363" s="260">
        <v>352</v>
      </c>
      <c r="E363" s="307">
        <v>10713</v>
      </c>
      <c r="F363" s="308"/>
      <c r="G363" s="308"/>
      <c r="H363" s="261">
        <v>16863.84</v>
      </c>
      <c r="I363" s="261"/>
      <c r="J363" s="260">
        <v>9379.6618649150405</v>
      </c>
      <c r="K363" s="260">
        <v>3890.5149348496502</v>
      </c>
      <c r="L363" s="260">
        <v>897.36781493396597</v>
      </c>
    </row>
    <row r="364" spans="2:12" s="230" customFormat="1" ht="8.85" customHeight="1" x14ac:dyDescent="0.15">
      <c r="B364" s="305">
        <v>45292</v>
      </c>
      <c r="C364" s="306">
        <v>56036</v>
      </c>
      <c r="D364" s="260">
        <v>353</v>
      </c>
      <c r="E364" s="307">
        <v>10744</v>
      </c>
      <c r="F364" s="308"/>
      <c r="G364" s="308"/>
      <c r="H364" s="261">
        <v>9835.74</v>
      </c>
      <c r="I364" s="261"/>
      <c r="J364" s="260">
        <v>5461.3565197251201</v>
      </c>
      <c r="K364" s="260">
        <v>2259.51134189394</v>
      </c>
      <c r="L364" s="260">
        <v>518.96079169575205</v>
      </c>
    </row>
    <row r="365" spans="2:12" s="230" customFormat="1" ht="8.85" customHeight="1" x14ac:dyDescent="0.15">
      <c r="B365" s="305">
        <v>45292</v>
      </c>
      <c r="C365" s="306">
        <v>56066</v>
      </c>
      <c r="D365" s="260">
        <v>354</v>
      </c>
      <c r="E365" s="307">
        <v>10774</v>
      </c>
      <c r="F365" s="308"/>
      <c r="G365" s="308"/>
      <c r="H365" s="261">
        <v>5414.01</v>
      </c>
      <c r="I365" s="261"/>
      <c r="J365" s="260">
        <v>3001.2287797112599</v>
      </c>
      <c r="K365" s="260">
        <v>1238.63362899293</v>
      </c>
      <c r="L365" s="260">
        <v>283.32113452292498</v>
      </c>
    </row>
    <row r="366" spans="2:12" s="230" customFormat="1" ht="8.85" customHeight="1" x14ac:dyDescent="0.15">
      <c r="B366" s="305">
        <v>45292</v>
      </c>
      <c r="C366" s="306">
        <v>56097</v>
      </c>
      <c r="D366" s="260">
        <v>355</v>
      </c>
      <c r="E366" s="307">
        <v>10805</v>
      </c>
      <c r="F366" s="308"/>
      <c r="G366" s="308"/>
      <c r="H366" s="261">
        <v>1961.47</v>
      </c>
      <c r="I366" s="261"/>
      <c r="J366" s="260">
        <v>0</v>
      </c>
      <c r="K366" s="260">
        <v>0</v>
      </c>
      <c r="L366" s="260">
        <v>0</v>
      </c>
    </row>
    <row r="367" spans="2:12" s="230" customFormat="1" ht="8.85" customHeight="1" x14ac:dyDescent="0.15">
      <c r="B367" s="305">
        <v>45292</v>
      </c>
      <c r="C367" s="306">
        <v>56128</v>
      </c>
      <c r="D367" s="260">
        <v>356</v>
      </c>
      <c r="E367" s="307">
        <v>10836</v>
      </c>
      <c r="F367" s="308"/>
      <c r="G367" s="308"/>
      <c r="H367" s="261">
        <v>0</v>
      </c>
      <c r="I367" s="261"/>
      <c r="J367" s="260">
        <v>0</v>
      </c>
      <c r="K367" s="260">
        <v>0</v>
      </c>
      <c r="L367" s="260">
        <v>0</v>
      </c>
    </row>
    <row r="368" spans="2:12" s="230" customFormat="1" ht="8.85" customHeight="1" x14ac:dyDescent="0.15">
      <c r="B368" s="305">
        <v>45292</v>
      </c>
      <c r="C368" s="306">
        <v>56158</v>
      </c>
      <c r="D368" s="260">
        <v>357</v>
      </c>
      <c r="E368" s="307">
        <v>10866</v>
      </c>
      <c r="F368" s="308"/>
      <c r="G368" s="308"/>
      <c r="H368" s="261">
        <v>0</v>
      </c>
      <c r="I368" s="261"/>
      <c r="J368" s="260">
        <v>0</v>
      </c>
      <c r="K368" s="260">
        <v>0</v>
      </c>
      <c r="L368" s="260">
        <v>0</v>
      </c>
    </row>
    <row r="369" spans="2:12" s="230" customFormat="1" ht="8.85" customHeight="1" x14ac:dyDescent="0.15">
      <c r="B369" s="305">
        <v>45292</v>
      </c>
      <c r="C369" s="306">
        <v>56189</v>
      </c>
      <c r="D369" s="260">
        <v>358</v>
      </c>
      <c r="E369" s="307">
        <v>10897</v>
      </c>
      <c r="F369" s="308"/>
      <c r="G369" s="308"/>
      <c r="H369" s="261">
        <v>0</v>
      </c>
      <c r="I369" s="261"/>
      <c r="J369" s="260">
        <v>0</v>
      </c>
      <c r="K369" s="260">
        <v>0</v>
      </c>
      <c r="L369" s="260">
        <v>0</v>
      </c>
    </row>
    <row r="370" spans="2:12" s="230" customFormat="1" ht="8.85" customHeight="1" x14ac:dyDescent="0.15">
      <c r="B370" s="305">
        <v>45292</v>
      </c>
      <c r="C370" s="306">
        <v>56219</v>
      </c>
      <c r="D370" s="260">
        <v>359</v>
      </c>
      <c r="E370" s="307">
        <v>10927</v>
      </c>
      <c r="F370" s="308"/>
      <c r="G370" s="308"/>
      <c r="H370" s="261">
        <v>0</v>
      </c>
      <c r="I370" s="261"/>
      <c r="J370" s="260">
        <v>0</v>
      </c>
      <c r="K370" s="260">
        <v>0</v>
      </c>
      <c r="L370" s="260">
        <v>0</v>
      </c>
    </row>
    <row r="371" spans="2:12" s="230" customFormat="1" ht="8.85" customHeight="1" x14ac:dyDescent="0.15">
      <c r="B371" s="305">
        <v>45292</v>
      </c>
      <c r="C371" s="306">
        <v>56250</v>
      </c>
      <c r="D371" s="260">
        <v>360</v>
      </c>
      <c r="E371" s="307">
        <v>10958</v>
      </c>
      <c r="F371" s="308"/>
      <c r="G371" s="308"/>
      <c r="H371" s="261">
        <v>0</v>
      </c>
      <c r="I371" s="261"/>
      <c r="J371" s="260">
        <v>0</v>
      </c>
      <c r="K371" s="260">
        <v>0</v>
      </c>
      <c r="L371" s="260">
        <v>0</v>
      </c>
    </row>
    <row r="372" spans="2:12" s="230" customFormat="1" ht="8.85" customHeight="1" x14ac:dyDescent="0.15">
      <c r="B372" s="305">
        <v>45292</v>
      </c>
      <c r="C372" s="306">
        <v>56281</v>
      </c>
      <c r="D372" s="260">
        <v>361</v>
      </c>
      <c r="E372" s="307">
        <v>10989</v>
      </c>
      <c r="F372" s="308"/>
      <c r="G372" s="308"/>
      <c r="H372" s="261">
        <v>0</v>
      </c>
      <c r="I372" s="261"/>
      <c r="J372" s="260">
        <v>0</v>
      </c>
      <c r="K372" s="260">
        <v>0</v>
      </c>
      <c r="L372" s="260">
        <v>0</v>
      </c>
    </row>
    <row r="373" spans="2:12" s="230" customFormat="1" ht="8.85" customHeight="1" x14ac:dyDescent="0.15">
      <c r="B373" s="305">
        <v>45292</v>
      </c>
      <c r="C373" s="306">
        <v>56309</v>
      </c>
      <c r="D373" s="260">
        <v>362</v>
      </c>
      <c r="E373" s="307">
        <v>11017</v>
      </c>
      <c r="F373" s="308"/>
      <c r="G373" s="308"/>
      <c r="H373" s="261">
        <v>0</v>
      </c>
      <c r="I373" s="261"/>
      <c r="J373" s="260">
        <v>0</v>
      </c>
      <c r="K373" s="260">
        <v>0</v>
      </c>
      <c r="L373" s="260">
        <v>0</v>
      </c>
    </row>
    <row r="374" spans="2:12" s="230" customFormat="1" ht="8.85" customHeight="1" x14ac:dyDescent="0.15">
      <c r="B374" s="305">
        <v>45292</v>
      </c>
      <c r="C374" s="306">
        <v>56340</v>
      </c>
      <c r="D374" s="260">
        <v>363</v>
      </c>
      <c r="E374" s="307">
        <v>11048</v>
      </c>
      <c r="F374" s="308"/>
      <c r="G374" s="308"/>
      <c r="H374" s="261">
        <v>0</v>
      </c>
      <c r="I374" s="261"/>
      <c r="J374" s="260">
        <v>0</v>
      </c>
      <c r="K374" s="260">
        <v>0</v>
      </c>
      <c r="L374" s="260">
        <v>0</v>
      </c>
    </row>
    <row r="375" spans="2:12" s="230" customFormat="1" ht="11.85" customHeight="1" x14ac:dyDescent="0.15">
      <c r="B375" s="309"/>
      <c r="C375" s="310"/>
      <c r="D375" s="311"/>
      <c r="E375" s="312"/>
      <c r="F375" s="313"/>
      <c r="G375" s="313"/>
      <c r="H375" s="314">
        <v>1415040452972.4199</v>
      </c>
      <c r="I375" s="314"/>
      <c r="J375" s="315">
        <v>1263474323712.0701</v>
      </c>
      <c r="K375" s="315">
        <v>1081088617608.88</v>
      </c>
      <c r="L375" s="315">
        <v>861109093305.91101</v>
      </c>
    </row>
    <row r="376" spans="2:12" s="230" customFormat="1" ht="22.95" customHeight="1" x14ac:dyDescent="0.15"/>
  </sheetData>
  <mergeCells count="738">
    <mergeCell ref="F374:G374"/>
    <mergeCell ref="H374:I374"/>
    <mergeCell ref="F375:G375"/>
    <mergeCell ref="H375:I375"/>
    <mergeCell ref="F371:G371"/>
    <mergeCell ref="H371:I371"/>
    <mergeCell ref="F372:G372"/>
    <mergeCell ref="H372:I372"/>
    <mergeCell ref="F373:G373"/>
    <mergeCell ref="H373:I373"/>
    <mergeCell ref="F368:G368"/>
    <mergeCell ref="H368:I368"/>
    <mergeCell ref="F369:G369"/>
    <mergeCell ref="H369:I369"/>
    <mergeCell ref="F370:G370"/>
    <mergeCell ref="H370:I370"/>
    <mergeCell ref="F365:G365"/>
    <mergeCell ref="H365:I365"/>
    <mergeCell ref="F366:G366"/>
    <mergeCell ref="H366:I366"/>
    <mergeCell ref="F367:G367"/>
    <mergeCell ref="H367:I367"/>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02:G302"/>
    <mergeCell ref="H302:I302"/>
    <mergeCell ref="F303:G303"/>
    <mergeCell ref="H303:I303"/>
    <mergeCell ref="F304:G304"/>
    <mergeCell ref="H304:I304"/>
    <mergeCell ref="F299:G299"/>
    <mergeCell ref="H299:I299"/>
    <mergeCell ref="F300:G300"/>
    <mergeCell ref="H300:I300"/>
    <mergeCell ref="F301:G301"/>
    <mergeCell ref="H301:I301"/>
    <mergeCell ref="F296:G296"/>
    <mergeCell ref="H296:I296"/>
    <mergeCell ref="F297:G297"/>
    <mergeCell ref="H297:I297"/>
    <mergeCell ref="F298:G298"/>
    <mergeCell ref="H298:I298"/>
    <mergeCell ref="F293:G293"/>
    <mergeCell ref="H293:I293"/>
    <mergeCell ref="F294:G294"/>
    <mergeCell ref="H294:I294"/>
    <mergeCell ref="F295:G295"/>
    <mergeCell ref="H295:I295"/>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00:G200"/>
    <mergeCell ref="H200:I200"/>
    <mergeCell ref="F201:G201"/>
    <mergeCell ref="H201:I201"/>
    <mergeCell ref="F202:G202"/>
    <mergeCell ref="H202:I202"/>
    <mergeCell ref="F197:G197"/>
    <mergeCell ref="H197:I197"/>
    <mergeCell ref="F198:G198"/>
    <mergeCell ref="H198:I198"/>
    <mergeCell ref="F199:G199"/>
    <mergeCell ref="H199:I199"/>
    <mergeCell ref="F194:G194"/>
    <mergeCell ref="H194:I194"/>
    <mergeCell ref="F195:G195"/>
    <mergeCell ref="H195:I195"/>
    <mergeCell ref="F196:G196"/>
    <mergeCell ref="H196:I196"/>
    <mergeCell ref="F191:G191"/>
    <mergeCell ref="H191:I191"/>
    <mergeCell ref="F192:G192"/>
    <mergeCell ref="H192:I192"/>
    <mergeCell ref="F193:G193"/>
    <mergeCell ref="H193:I193"/>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04:G104"/>
    <mergeCell ref="H104:I104"/>
    <mergeCell ref="F105:G105"/>
    <mergeCell ref="H105:I105"/>
    <mergeCell ref="F106:G106"/>
    <mergeCell ref="H106:I106"/>
    <mergeCell ref="F101:G101"/>
    <mergeCell ref="H101:I101"/>
    <mergeCell ref="F102:G102"/>
    <mergeCell ref="H102:I102"/>
    <mergeCell ref="F103:G103"/>
    <mergeCell ref="H103:I103"/>
    <mergeCell ref="F98:G98"/>
    <mergeCell ref="H98:I98"/>
    <mergeCell ref="F99:G99"/>
    <mergeCell ref="H99:I99"/>
    <mergeCell ref="F100:G100"/>
    <mergeCell ref="H100:I100"/>
    <mergeCell ref="F95:G95"/>
    <mergeCell ref="H95:I95"/>
    <mergeCell ref="F96:G96"/>
    <mergeCell ref="H96:I96"/>
    <mergeCell ref="F97:G97"/>
    <mergeCell ref="H97:I97"/>
    <mergeCell ref="F92:G92"/>
    <mergeCell ref="H92:I92"/>
    <mergeCell ref="F93:G93"/>
    <mergeCell ref="H93:I93"/>
    <mergeCell ref="F94:G94"/>
    <mergeCell ref="H94:I94"/>
    <mergeCell ref="F89:G89"/>
    <mergeCell ref="H89:I89"/>
    <mergeCell ref="F90:G90"/>
    <mergeCell ref="H90:I90"/>
    <mergeCell ref="F91:G91"/>
    <mergeCell ref="H91:I91"/>
    <mergeCell ref="F86:G86"/>
    <mergeCell ref="H86:I86"/>
    <mergeCell ref="F87:G87"/>
    <mergeCell ref="H87:I87"/>
    <mergeCell ref="F88:G88"/>
    <mergeCell ref="H88:I88"/>
    <mergeCell ref="F83:G83"/>
    <mergeCell ref="H83:I83"/>
    <mergeCell ref="F84:G84"/>
    <mergeCell ref="H84:I84"/>
    <mergeCell ref="F85:G85"/>
    <mergeCell ref="H85:I85"/>
    <mergeCell ref="F80:G80"/>
    <mergeCell ref="H80:I80"/>
    <mergeCell ref="F81:G81"/>
    <mergeCell ref="H81:I81"/>
    <mergeCell ref="F82:G82"/>
    <mergeCell ref="H82:I82"/>
    <mergeCell ref="F77:G77"/>
    <mergeCell ref="H77:I77"/>
    <mergeCell ref="F78:G78"/>
    <mergeCell ref="H78:I78"/>
    <mergeCell ref="F79:G79"/>
    <mergeCell ref="H79:I79"/>
    <mergeCell ref="F74:G74"/>
    <mergeCell ref="H74:I74"/>
    <mergeCell ref="F75:G75"/>
    <mergeCell ref="H75:I75"/>
    <mergeCell ref="F76:G76"/>
    <mergeCell ref="H76:I76"/>
    <mergeCell ref="F71:G71"/>
    <mergeCell ref="H71:I71"/>
    <mergeCell ref="F72:G72"/>
    <mergeCell ref="H72:I72"/>
    <mergeCell ref="F73:G73"/>
    <mergeCell ref="H73:I73"/>
    <mergeCell ref="F68:G68"/>
    <mergeCell ref="H68:I68"/>
    <mergeCell ref="F69:G69"/>
    <mergeCell ref="H69:I69"/>
    <mergeCell ref="F70:G70"/>
    <mergeCell ref="H70:I70"/>
    <mergeCell ref="F65:G65"/>
    <mergeCell ref="H65:I65"/>
    <mergeCell ref="F66:G66"/>
    <mergeCell ref="H66:I66"/>
    <mergeCell ref="F67:G67"/>
    <mergeCell ref="H67:I67"/>
    <mergeCell ref="F62:G62"/>
    <mergeCell ref="H62:I62"/>
    <mergeCell ref="F63:G63"/>
    <mergeCell ref="H63:I63"/>
    <mergeCell ref="F64:G64"/>
    <mergeCell ref="H64:I64"/>
    <mergeCell ref="F59:G59"/>
    <mergeCell ref="H59:I59"/>
    <mergeCell ref="F60:G60"/>
    <mergeCell ref="H60:I60"/>
    <mergeCell ref="F61:G61"/>
    <mergeCell ref="H61:I61"/>
    <mergeCell ref="F56:G56"/>
    <mergeCell ref="H56:I56"/>
    <mergeCell ref="F57:G57"/>
    <mergeCell ref="H57:I57"/>
    <mergeCell ref="F58:G58"/>
    <mergeCell ref="H58:I58"/>
    <mergeCell ref="F53:G53"/>
    <mergeCell ref="H53:I53"/>
    <mergeCell ref="F54:G54"/>
    <mergeCell ref="H54:I54"/>
    <mergeCell ref="F55:G55"/>
    <mergeCell ref="H55:I55"/>
    <mergeCell ref="F50:G50"/>
    <mergeCell ref="H50:I50"/>
    <mergeCell ref="F51:G51"/>
    <mergeCell ref="H51:I51"/>
    <mergeCell ref="F52:G52"/>
    <mergeCell ref="H52:I52"/>
    <mergeCell ref="F47:G47"/>
    <mergeCell ref="H47:I47"/>
    <mergeCell ref="F48:G48"/>
    <mergeCell ref="H48:I48"/>
    <mergeCell ref="F49:G49"/>
    <mergeCell ref="H49:I49"/>
    <mergeCell ref="F44:G44"/>
    <mergeCell ref="H44:I44"/>
    <mergeCell ref="F45:G45"/>
    <mergeCell ref="H45:I45"/>
    <mergeCell ref="F46:G46"/>
    <mergeCell ref="H46:I46"/>
    <mergeCell ref="F41:G41"/>
    <mergeCell ref="H41:I41"/>
    <mergeCell ref="F42:G42"/>
    <mergeCell ref="H42:I42"/>
    <mergeCell ref="F43:G43"/>
    <mergeCell ref="H43:I43"/>
    <mergeCell ref="F38:G38"/>
    <mergeCell ref="H38:I38"/>
    <mergeCell ref="F39:G39"/>
    <mergeCell ref="H39:I39"/>
    <mergeCell ref="F40:G40"/>
    <mergeCell ref="H40:I40"/>
    <mergeCell ref="F35:G35"/>
    <mergeCell ref="H35:I35"/>
    <mergeCell ref="F36:G36"/>
    <mergeCell ref="H36:I36"/>
    <mergeCell ref="F37:G37"/>
    <mergeCell ref="H37:I37"/>
    <mergeCell ref="F32:G32"/>
    <mergeCell ref="H32:I32"/>
    <mergeCell ref="F33:G33"/>
    <mergeCell ref="H33:I33"/>
    <mergeCell ref="F34:G34"/>
    <mergeCell ref="H34:I34"/>
    <mergeCell ref="F29:G29"/>
    <mergeCell ref="H29:I29"/>
    <mergeCell ref="F30:G30"/>
    <mergeCell ref="H30:I30"/>
    <mergeCell ref="F31:G31"/>
    <mergeCell ref="H31:I31"/>
    <mergeCell ref="F26:G26"/>
    <mergeCell ref="H26:I26"/>
    <mergeCell ref="F27:G27"/>
    <mergeCell ref="H27:I27"/>
    <mergeCell ref="F28:G28"/>
    <mergeCell ref="H28:I28"/>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F14:G14"/>
    <mergeCell ref="H14:I14"/>
    <mergeCell ref="F15:G15"/>
    <mergeCell ref="H15:I15"/>
    <mergeCell ref="F16:G16"/>
    <mergeCell ref="H16:I16"/>
    <mergeCell ref="F11:G11"/>
    <mergeCell ref="H11:I11"/>
    <mergeCell ref="F12:G12"/>
    <mergeCell ref="H12:I12"/>
    <mergeCell ref="F13:G13"/>
    <mergeCell ref="H13:I13"/>
    <mergeCell ref="B1:F3"/>
    <mergeCell ref="H2:L2"/>
    <mergeCell ref="B5:L5"/>
    <mergeCell ref="B7:D8"/>
    <mergeCell ref="G8:H8"/>
    <mergeCell ref="B10:E10"/>
    <mergeCell ref="F10:G10"/>
    <mergeCell ref="H10:L10"/>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7FEC-1ED9-401F-977C-1373C1A46B36}">
  <dimension ref="A1:A3"/>
  <sheetViews>
    <sheetView zoomScaleNormal="100" workbookViewId="0"/>
  </sheetViews>
  <sheetFormatPr defaultRowHeight="13.2" x14ac:dyDescent="0.25"/>
  <cols>
    <col min="1" max="1" width="143.77734375" style="269" customWidth="1"/>
    <col min="2" max="2" width="18.88671875" style="269" customWidth="1"/>
    <col min="3" max="16384" width="8.88671875" style="269"/>
  </cols>
  <sheetData>
    <row r="1" s="230" customFormat="1" ht="335.25" customHeight="1" x14ac:dyDescent="0.15"/>
    <row r="2" s="230" customFormat="1" ht="53.7" customHeight="1" x14ac:dyDescent="0.15"/>
    <row r="3" s="230" customFormat="1" ht="22.95" customHeight="1" x14ac:dyDescent="0.15"/>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901C8-1909-40D8-BF7A-F313B11F9102}">
  <sheetPr>
    <tabColor rgb="FF243386"/>
  </sheetPr>
  <dimension ref="A1:N112"/>
  <sheetViews>
    <sheetView view="pageBreakPreview" zoomScale="60" zoomScaleNormal="80" workbookViewId="0">
      <selection activeCell="C15" sqref="C15"/>
    </sheetView>
  </sheetViews>
  <sheetFormatPr defaultColWidth="8.88671875" defaultRowHeight="14.4" outlineLevelRow="1" x14ac:dyDescent="0.3"/>
  <cols>
    <col min="1" max="1" width="13.33203125" style="30" customWidth="1"/>
    <col min="2" max="2" width="60.5546875" style="30" bestFit="1" customWidth="1"/>
    <col min="3" max="3" width="38.6640625" style="30" customWidth="1"/>
    <col min="4" max="7" width="41" style="30" customWidth="1"/>
    <col min="8" max="8" width="7.33203125" style="30" customWidth="1"/>
    <col min="9" max="9" width="92" style="30" customWidth="1"/>
    <col min="10" max="11" width="47.6640625" style="30" customWidth="1"/>
    <col min="12" max="12" width="7.33203125" style="30" customWidth="1"/>
    <col min="13" max="13" width="25.6640625" style="30" customWidth="1"/>
    <col min="14" max="14" width="25.6640625" style="27" customWidth="1"/>
    <col min="15" max="16384" width="8.88671875" style="28"/>
  </cols>
  <sheetData>
    <row r="1" spans="1:13" ht="45" customHeight="1" x14ac:dyDescent="0.3">
      <c r="A1" s="176" t="s">
        <v>838</v>
      </c>
      <c r="B1" s="176"/>
    </row>
    <row r="2" spans="1:13" ht="31.2" x14ac:dyDescent="0.3">
      <c r="A2" s="1" t="s">
        <v>839</v>
      </c>
      <c r="B2" s="1"/>
      <c r="C2" s="27"/>
      <c r="D2" s="27"/>
      <c r="E2" s="27"/>
      <c r="F2" s="25" t="s">
        <v>1369</v>
      </c>
      <c r="G2" s="66"/>
      <c r="H2" s="27"/>
      <c r="I2" s="1"/>
      <c r="J2" s="27"/>
      <c r="K2" s="27"/>
      <c r="L2" s="27"/>
      <c r="M2" s="27"/>
    </row>
    <row r="3" spans="1:13" ht="15" thickBot="1" x14ac:dyDescent="0.35">
      <c r="A3" s="27"/>
      <c r="B3" s="29"/>
      <c r="C3" s="29"/>
      <c r="D3" s="27"/>
      <c r="E3" s="27"/>
      <c r="F3" s="27"/>
      <c r="G3" s="27"/>
      <c r="H3" s="27"/>
      <c r="L3" s="27"/>
      <c r="M3" s="27"/>
    </row>
    <row r="4" spans="1:13" ht="18.600000000000001" thickBot="1" x14ac:dyDescent="0.35">
      <c r="A4" s="31"/>
      <c r="B4" s="32" t="s">
        <v>174</v>
      </c>
      <c r="C4" s="33" t="s">
        <v>248</v>
      </c>
      <c r="D4" s="31"/>
      <c r="E4" s="31"/>
      <c r="F4" s="27"/>
      <c r="G4" s="27"/>
      <c r="H4" s="27"/>
      <c r="I4" s="37" t="s">
        <v>840</v>
      </c>
      <c r="J4" s="108" t="s">
        <v>841</v>
      </c>
      <c r="L4" s="27"/>
      <c r="M4" s="27"/>
    </row>
    <row r="5" spans="1:13" ht="15" thickBot="1" x14ac:dyDescent="0.35">
      <c r="H5" s="27"/>
      <c r="I5" s="116" t="s">
        <v>842</v>
      </c>
      <c r="J5" s="30" t="s">
        <v>843</v>
      </c>
      <c r="L5" s="27"/>
      <c r="M5" s="27"/>
    </row>
    <row r="6" spans="1:13" ht="18" x14ac:dyDescent="0.3">
      <c r="A6" s="34"/>
      <c r="B6" s="35" t="s">
        <v>844</v>
      </c>
      <c r="C6" s="34"/>
      <c r="E6" s="36"/>
      <c r="F6" s="36"/>
      <c r="G6" s="36"/>
      <c r="H6" s="27"/>
      <c r="I6" s="116" t="s">
        <v>845</v>
      </c>
      <c r="J6" s="30" t="s">
        <v>846</v>
      </c>
      <c r="L6" s="27"/>
      <c r="M6" s="27"/>
    </row>
    <row r="7" spans="1:13" x14ac:dyDescent="0.3">
      <c r="B7" s="15" t="s">
        <v>847</v>
      </c>
      <c r="H7" s="27"/>
      <c r="I7" s="116" t="s">
        <v>848</v>
      </c>
      <c r="J7" s="30" t="s">
        <v>849</v>
      </c>
      <c r="L7" s="27"/>
      <c r="M7" s="27"/>
    </row>
    <row r="8" spans="1:13" x14ac:dyDescent="0.3">
      <c r="B8" s="15" t="s">
        <v>850</v>
      </c>
      <c r="H8" s="27"/>
      <c r="I8" s="116" t="s">
        <v>851</v>
      </c>
      <c r="J8" s="30" t="s">
        <v>852</v>
      </c>
      <c r="L8" s="27"/>
      <c r="M8" s="27"/>
    </row>
    <row r="9" spans="1:13" ht="15" thickBot="1" x14ac:dyDescent="0.35">
      <c r="B9" s="17" t="s">
        <v>853</v>
      </c>
      <c r="H9" s="27"/>
      <c r="L9" s="27"/>
      <c r="M9" s="27"/>
    </row>
    <row r="10" spans="1:13" x14ac:dyDescent="0.3">
      <c r="B10" s="18"/>
      <c r="H10" s="27"/>
      <c r="I10" s="117" t="s">
        <v>854</v>
      </c>
      <c r="L10" s="27"/>
      <c r="M10" s="27"/>
    </row>
    <row r="11" spans="1:13" x14ac:dyDescent="0.3">
      <c r="B11" s="18"/>
      <c r="H11" s="27"/>
      <c r="I11" s="117" t="s">
        <v>855</v>
      </c>
      <c r="L11" s="27"/>
      <c r="M11" s="27"/>
    </row>
    <row r="12" spans="1:13" ht="36" x14ac:dyDescent="0.3">
      <c r="A12" s="37" t="s">
        <v>320</v>
      </c>
      <c r="B12" s="37" t="s">
        <v>856</v>
      </c>
      <c r="C12" s="38"/>
      <c r="D12" s="38"/>
      <c r="E12" s="38"/>
      <c r="F12" s="38"/>
      <c r="G12" s="38"/>
      <c r="H12" s="27"/>
      <c r="L12" s="27"/>
      <c r="M12" s="27"/>
    </row>
    <row r="13" spans="1:13" ht="15" customHeight="1" x14ac:dyDescent="0.3">
      <c r="A13" s="45"/>
      <c r="B13" s="46" t="s">
        <v>857</v>
      </c>
      <c r="C13" s="45" t="s">
        <v>858</v>
      </c>
      <c r="D13" s="45" t="s">
        <v>859</v>
      </c>
      <c r="E13" s="47"/>
      <c r="F13" s="48"/>
      <c r="G13" s="48"/>
      <c r="H13" s="27"/>
      <c r="L13" s="27"/>
      <c r="M13" s="27"/>
    </row>
    <row r="14" spans="1:13" x14ac:dyDescent="0.3">
      <c r="A14" s="30" t="s">
        <v>860</v>
      </c>
      <c r="B14" s="42" t="s">
        <v>861</v>
      </c>
      <c r="C14" s="118"/>
      <c r="D14" s="118"/>
      <c r="E14" s="36"/>
      <c r="F14" s="36"/>
      <c r="G14" s="36"/>
      <c r="H14" s="27"/>
      <c r="L14" s="27"/>
      <c r="M14" s="27"/>
    </row>
    <row r="15" spans="1:13" x14ac:dyDescent="0.3">
      <c r="A15" s="30" t="s">
        <v>862</v>
      </c>
      <c r="B15" s="42" t="s">
        <v>310</v>
      </c>
      <c r="C15" s="121" t="s">
        <v>1368</v>
      </c>
      <c r="D15" s="121" t="s">
        <v>1809</v>
      </c>
      <c r="E15" s="36"/>
      <c r="F15" s="36"/>
      <c r="G15" s="36"/>
      <c r="H15" s="27"/>
      <c r="L15" s="27"/>
      <c r="M15" s="27"/>
    </row>
    <row r="16" spans="1:13" x14ac:dyDescent="0.3">
      <c r="A16" s="30" t="s">
        <v>863</v>
      </c>
      <c r="B16" s="42" t="s">
        <v>864</v>
      </c>
      <c r="E16" s="36"/>
      <c r="F16" s="36"/>
      <c r="G16" s="36"/>
      <c r="H16" s="27"/>
      <c r="L16" s="27"/>
      <c r="M16" s="27"/>
    </row>
    <row r="17" spans="1:13" x14ac:dyDescent="0.3">
      <c r="A17" s="30" t="s">
        <v>865</v>
      </c>
      <c r="B17" s="42" t="s">
        <v>866</v>
      </c>
      <c r="E17" s="36"/>
      <c r="F17" s="36"/>
      <c r="G17" s="36"/>
      <c r="H17" s="27"/>
      <c r="L17" s="27"/>
      <c r="M17" s="27"/>
    </row>
    <row r="18" spans="1:13" x14ac:dyDescent="0.3">
      <c r="A18" s="30" t="s">
        <v>867</v>
      </c>
      <c r="B18" s="42" t="s">
        <v>868</v>
      </c>
      <c r="E18" s="36"/>
      <c r="F18" s="36"/>
      <c r="G18" s="36"/>
      <c r="H18" s="27"/>
      <c r="L18" s="27"/>
      <c r="M18" s="27"/>
    </row>
    <row r="19" spans="1:13" x14ac:dyDescent="0.3">
      <c r="A19" s="30" t="s">
        <v>869</v>
      </c>
      <c r="B19" s="42" t="s">
        <v>870</v>
      </c>
      <c r="E19" s="36"/>
      <c r="F19" s="36"/>
      <c r="G19" s="36"/>
      <c r="H19" s="27"/>
      <c r="L19" s="27"/>
      <c r="M19" s="27"/>
    </row>
    <row r="20" spans="1:13" x14ac:dyDescent="0.3">
      <c r="A20" s="30" t="s">
        <v>871</v>
      </c>
      <c r="B20" s="42" t="s">
        <v>872</v>
      </c>
      <c r="E20" s="36"/>
      <c r="F20" s="36"/>
      <c r="G20" s="36"/>
      <c r="H20" s="27"/>
      <c r="L20" s="27"/>
      <c r="M20" s="27"/>
    </row>
    <row r="21" spans="1:13" x14ac:dyDescent="0.3">
      <c r="A21" s="30" t="s">
        <v>873</v>
      </c>
      <c r="B21" s="42" t="s">
        <v>874</v>
      </c>
      <c r="E21" s="36"/>
      <c r="F21" s="36"/>
      <c r="G21" s="36"/>
      <c r="H21" s="27"/>
      <c r="L21" s="27"/>
      <c r="M21" s="27"/>
    </row>
    <row r="22" spans="1:13" x14ac:dyDescent="0.3">
      <c r="A22" s="30" t="s">
        <v>875</v>
      </c>
      <c r="B22" s="42" t="s">
        <v>876</v>
      </c>
      <c r="E22" s="36"/>
      <c r="F22" s="36"/>
      <c r="G22" s="36"/>
      <c r="H22" s="27"/>
      <c r="L22" s="27"/>
      <c r="M22" s="27"/>
    </row>
    <row r="23" spans="1:13" ht="28.8" x14ac:dyDescent="0.3">
      <c r="A23" s="30" t="s">
        <v>877</v>
      </c>
      <c r="B23" s="42" t="s">
        <v>878</v>
      </c>
      <c r="C23" s="121" t="s">
        <v>1810</v>
      </c>
      <c r="E23" s="36"/>
      <c r="F23" s="36"/>
      <c r="G23" s="36"/>
      <c r="H23" s="27"/>
      <c r="L23" s="27"/>
      <c r="M23" s="27"/>
    </row>
    <row r="24" spans="1:13" x14ac:dyDescent="0.3">
      <c r="A24" s="30" t="s">
        <v>879</v>
      </c>
      <c r="B24" s="42" t="s">
        <v>880</v>
      </c>
      <c r="C24" s="121" t="s">
        <v>1811</v>
      </c>
      <c r="E24" s="36"/>
      <c r="F24" s="36"/>
      <c r="G24" s="36"/>
      <c r="H24" s="27"/>
      <c r="L24" s="27"/>
      <c r="M24" s="27"/>
    </row>
    <row r="25" spans="1:13" outlineLevel="1" x14ac:dyDescent="0.3">
      <c r="A25" s="30" t="s">
        <v>881</v>
      </c>
      <c r="B25" s="41" t="s">
        <v>882</v>
      </c>
      <c r="E25" s="36"/>
      <c r="F25" s="36"/>
      <c r="G25" s="36"/>
      <c r="H25" s="27"/>
      <c r="L25" s="27"/>
      <c r="M25" s="27"/>
    </row>
    <row r="26" spans="1:13" outlineLevel="1" x14ac:dyDescent="0.3">
      <c r="A26" s="30" t="s">
        <v>883</v>
      </c>
      <c r="B26" s="119"/>
      <c r="C26" s="43"/>
      <c r="D26" s="43"/>
      <c r="E26" s="36"/>
      <c r="F26" s="36"/>
      <c r="G26" s="36"/>
      <c r="H26" s="27"/>
      <c r="L26" s="27"/>
      <c r="M26" s="27"/>
    </row>
    <row r="27" spans="1:13" outlineLevel="1" x14ac:dyDescent="0.3">
      <c r="A27" s="30" t="s">
        <v>884</v>
      </c>
      <c r="B27" s="119"/>
      <c r="C27" s="43"/>
      <c r="D27" s="43"/>
      <c r="E27" s="36"/>
      <c r="F27" s="36"/>
      <c r="G27" s="36"/>
      <c r="H27" s="27"/>
      <c r="L27" s="27"/>
      <c r="M27" s="27"/>
    </row>
    <row r="28" spans="1:13" outlineLevel="1" x14ac:dyDescent="0.3">
      <c r="A28" s="30" t="s">
        <v>885</v>
      </c>
      <c r="B28" s="119"/>
      <c r="C28" s="43"/>
      <c r="D28" s="43"/>
      <c r="E28" s="36"/>
      <c r="F28" s="36"/>
      <c r="G28" s="36"/>
      <c r="H28" s="27"/>
      <c r="L28" s="27"/>
      <c r="M28" s="27"/>
    </row>
    <row r="29" spans="1:13" outlineLevel="1" x14ac:dyDescent="0.3">
      <c r="A29" s="30" t="s">
        <v>886</v>
      </c>
      <c r="B29" s="119"/>
      <c r="C29" s="43"/>
      <c r="D29" s="43"/>
      <c r="E29" s="36"/>
      <c r="F29" s="36"/>
      <c r="G29" s="36"/>
      <c r="H29" s="27"/>
      <c r="L29" s="27"/>
      <c r="M29" s="27"/>
    </row>
    <row r="30" spans="1:13" outlineLevel="1" x14ac:dyDescent="0.3">
      <c r="A30" s="30" t="s">
        <v>887</v>
      </c>
      <c r="B30" s="119"/>
      <c r="C30" s="43"/>
      <c r="D30" s="43"/>
      <c r="E30" s="36"/>
      <c r="F30" s="36"/>
      <c r="G30" s="36"/>
      <c r="H30" s="27"/>
      <c r="L30" s="27"/>
      <c r="M30" s="27"/>
    </row>
    <row r="31" spans="1:13" outlineLevel="1" x14ac:dyDescent="0.3">
      <c r="A31" s="30" t="s">
        <v>888</v>
      </c>
      <c r="B31" s="119"/>
      <c r="C31" s="43"/>
      <c r="D31" s="43"/>
      <c r="E31" s="36"/>
      <c r="F31" s="36"/>
      <c r="G31" s="36"/>
      <c r="H31" s="27"/>
      <c r="L31" s="27"/>
      <c r="M31" s="27"/>
    </row>
    <row r="32" spans="1:13" outlineLevel="1" x14ac:dyDescent="0.3">
      <c r="A32" s="30" t="s">
        <v>889</v>
      </c>
      <c r="B32" s="119"/>
      <c r="C32" s="43"/>
      <c r="D32" s="43"/>
      <c r="E32" s="36"/>
      <c r="F32" s="36"/>
      <c r="G32" s="36"/>
      <c r="H32" s="27"/>
      <c r="L32" s="27"/>
      <c r="M32" s="27"/>
    </row>
    <row r="33" spans="1:13" ht="18" x14ac:dyDescent="0.3">
      <c r="A33" s="38"/>
      <c r="B33" s="37" t="s">
        <v>850</v>
      </c>
      <c r="C33" s="38"/>
      <c r="D33" s="38"/>
      <c r="E33" s="38"/>
      <c r="F33" s="38"/>
      <c r="G33" s="38"/>
      <c r="H33" s="27"/>
      <c r="L33" s="27"/>
      <c r="M33" s="27"/>
    </row>
    <row r="34" spans="1:13" ht="15" customHeight="1" x14ac:dyDescent="0.3">
      <c r="A34" s="45"/>
      <c r="B34" s="46" t="s">
        <v>890</v>
      </c>
      <c r="C34" s="45" t="s">
        <v>891</v>
      </c>
      <c r="D34" s="45" t="s">
        <v>859</v>
      </c>
      <c r="E34" s="45" t="s">
        <v>892</v>
      </c>
      <c r="F34" s="48"/>
      <c r="G34" s="48"/>
      <c r="H34" s="27"/>
      <c r="L34" s="27"/>
      <c r="M34" s="27"/>
    </row>
    <row r="35" spans="1:13" x14ac:dyDescent="0.3">
      <c r="A35" s="30" t="s">
        <v>893</v>
      </c>
      <c r="B35" s="118"/>
      <c r="C35" s="118"/>
      <c r="D35" s="118"/>
      <c r="E35" s="118"/>
      <c r="F35" s="120"/>
      <c r="G35" s="120"/>
      <c r="H35" s="27"/>
      <c r="L35" s="27"/>
      <c r="M35" s="27"/>
    </row>
    <row r="36" spans="1:13" x14ac:dyDescent="0.3">
      <c r="A36" s="30" t="s">
        <v>894</v>
      </c>
      <c r="B36" s="42"/>
      <c r="H36" s="27"/>
      <c r="L36" s="27"/>
      <c r="M36" s="27"/>
    </row>
    <row r="37" spans="1:13" x14ac:dyDescent="0.3">
      <c r="A37" s="30" t="s">
        <v>895</v>
      </c>
      <c r="B37" s="42"/>
      <c r="H37" s="27"/>
      <c r="L37" s="27"/>
      <c r="M37" s="27"/>
    </row>
    <row r="38" spans="1:13" x14ac:dyDescent="0.3">
      <c r="A38" s="30" t="s">
        <v>896</v>
      </c>
      <c r="B38" s="42"/>
      <c r="H38" s="27"/>
      <c r="L38" s="27"/>
      <c r="M38" s="27"/>
    </row>
    <row r="39" spans="1:13" x14ac:dyDescent="0.3">
      <c r="A39" s="30" t="s">
        <v>897</v>
      </c>
      <c r="B39" s="42"/>
      <c r="H39" s="27"/>
      <c r="L39" s="27"/>
      <c r="M39" s="27"/>
    </row>
    <row r="40" spans="1:13" x14ac:dyDescent="0.3">
      <c r="A40" s="30" t="s">
        <v>898</v>
      </c>
      <c r="B40" s="42"/>
      <c r="H40" s="27"/>
      <c r="L40" s="27"/>
      <c r="M40" s="27"/>
    </row>
    <row r="41" spans="1:13" x14ac:dyDescent="0.3">
      <c r="A41" s="30" t="s">
        <v>899</v>
      </c>
      <c r="B41" s="42"/>
      <c r="H41" s="27"/>
      <c r="L41" s="27"/>
      <c r="M41" s="27"/>
    </row>
    <row r="42" spans="1:13" x14ac:dyDescent="0.3">
      <c r="A42" s="30" t="s">
        <v>900</v>
      </c>
      <c r="B42" s="42"/>
      <c r="H42" s="27"/>
      <c r="L42" s="27"/>
      <c r="M42" s="27"/>
    </row>
    <row r="43" spans="1:13" x14ac:dyDescent="0.3">
      <c r="A43" s="30" t="s">
        <v>901</v>
      </c>
      <c r="B43" s="42"/>
      <c r="H43" s="27"/>
      <c r="L43" s="27"/>
      <c r="M43" s="27"/>
    </row>
    <row r="44" spans="1:13" x14ac:dyDescent="0.3">
      <c r="A44" s="30" t="s">
        <v>902</v>
      </c>
      <c r="B44" s="42"/>
      <c r="H44" s="27"/>
      <c r="L44" s="27"/>
      <c r="M44" s="27"/>
    </row>
    <row r="45" spans="1:13" x14ac:dyDescent="0.3">
      <c r="A45" s="30" t="s">
        <v>903</v>
      </c>
      <c r="B45" s="42"/>
      <c r="H45" s="27"/>
      <c r="L45" s="27"/>
      <c r="M45" s="27"/>
    </row>
    <row r="46" spans="1:13" x14ac:dyDescent="0.3">
      <c r="A46" s="30" t="s">
        <v>904</v>
      </c>
      <c r="B46" s="42"/>
      <c r="H46" s="27"/>
      <c r="L46" s="27"/>
      <c r="M46" s="27"/>
    </row>
    <row r="47" spans="1:13" x14ac:dyDescent="0.3">
      <c r="A47" s="30" t="s">
        <v>905</v>
      </c>
      <c r="B47" s="42"/>
      <c r="H47" s="27"/>
      <c r="L47" s="27"/>
      <c r="M47" s="27"/>
    </row>
    <row r="48" spans="1:13" x14ac:dyDescent="0.3">
      <c r="A48" s="30" t="s">
        <v>906</v>
      </c>
      <c r="B48" s="42"/>
      <c r="H48" s="27"/>
      <c r="L48" s="27"/>
      <c r="M48" s="27"/>
    </row>
    <row r="49" spans="1:13" x14ac:dyDescent="0.3">
      <c r="A49" s="30" t="s">
        <v>907</v>
      </c>
      <c r="B49" s="42"/>
      <c r="H49" s="27"/>
      <c r="L49" s="27"/>
      <c r="M49" s="27"/>
    </row>
    <row r="50" spans="1:13" x14ac:dyDescent="0.3">
      <c r="A50" s="30" t="s">
        <v>908</v>
      </c>
      <c r="B50" s="42"/>
      <c r="H50" s="27"/>
      <c r="L50" s="27"/>
      <c r="M50" s="27"/>
    </row>
    <row r="51" spans="1:13" x14ac:dyDescent="0.3">
      <c r="A51" s="30" t="s">
        <v>909</v>
      </c>
      <c r="B51" s="42"/>
      <c r="H51" s="27"/>
      <c r="L51" s="27"/>
      <c r="M51" s="27"/>
    </row>
    <row r="52" spans="1:13" x14ac:dyDescent="0.3">
      <c r="A52" s="30" t="s">
        <v>910</v>
      </c>
      <c r="B52" s="42"/>
      <c r="H52" s="27"/>
      <c r="L52" s="27"/>
      <c r="M52" s="27"/>
    </row>
    <row r="53" spans="1:13" x14ac:dyDescent="0.3">
      <c r="A53" s="30" t="s">
        <v>911</v>
      </c>
      <c r="B53" s="42"/>
      <c r="H53" s="27"/>
      <c r="L53" s="27"/>
      <c r="M53" s="27"/>
    </row>
    <row r="54" spans="1:13" x14ac:dyDescent="0.3">
      <c r="A54" s="30" t="s">
        <v>912</v>
      </c>
      <c r="B54" s="42"/>
      <c r="H54" s="27"/>
      <c r="L54" s="27"/>
      <c r="M54" s="27"/>
    </row>
    <row r="55" spans="1:13" x14ac:dyDescent="0.3">
      <c r="A55" s="30" t="s">
        <v>913</v>
      </c>
      <c r="B55" s="42"/>
      <c r="H55" s="27"/>
      <c r="L55" s="27"/>
      <c r="M55" s="27"/>
    </row>
    <row r="56" spans="1:13" x14ac:dyDescent="0.3">
      <c r="A56" s="30" t="s">
        <v>914</v>
      </c>
      <c r="B56" s="42"/>
      <c r="H56" s="27"/>
      <c r="L56" s="27"/>
      <c r="M56" s="27"/>
    </row>
    <row r="57" spans="1:13" x14ac:dyDescent="0.3">
      <c r="A57" s="30" t="s">
        <v>915</v>
      </c>
      <c r="B57" s="42"/>
      <c r="H57" s="27"/>
      <c r="L57" s="27"/>
      <c r="M57" s="27"/>
    </row>
    <row r="58" spans="1:13" x14ac:dyDescent="0.3">
      <c r="A58" s="30" t="s">
        <v>916</v>
      </c>
      <c r="B58" s="42"/>
      <c r="H58" s="27"/>
      <c r="L58" s="27"/>
      <c r="M58" s="27"/>
    </row>
    <row r="59" spans="1:13" x14ac:dyDescent="0.3">
      <c r="A59" s="30" t="s">
        <v>917</v>
      </c>
      <c r="B59" s="42"/>
      <c r="H59" s="27"/>
      <c r="L59" s="27"/>
      <c r="M59" s="27"/>
    </row>
    <row r="60" spans="1:13" outlineLevel="1" x14ac:dyDescent="0.3">
      <c r="A60" s="30" t="s">
        <v>918</v>
      </c>
      <c r="B60" s="42"/>
      <c r="E60" s="42"/>
      <c r="F60" s="42"/>
      <c r="G60" s="42"/>
      <c r="H60" s="27"/>
      <c r="L60" s="27"/>
      <c r="M60" s="27"/>
    </row>
    <row r="61" spans="1:13" outlineLevel="1" x14ac:dyDescent="0.3">
      <c r="A61" s="30" t="s">
        <v>919</v>
      </c>
      <c r="B61" s="42"/>
      <c r="E61" s="42"/>
      <c r="F61" s="42"/>
      <c r="G61" s="42"/>
      <c r="H61" s="27"/>
      <c r="L61" s="27"/>
      <c r="M61" s="27"/>
    </row>
    <row r="62" spans="1:13" outlineLevel="1" x14ac:dyDescent="0.3">
      <c r="A62" s="30" t="s">
        <v>920</v>
      </c>
      <c r="B62" s="42"/>
      <c r="E62" s="42"/>
      <c r="F62" s="42"/>
      <c r="G62" s="42"/>
      <c r="H62" s="27"/>
      <c r="L62" s="27"/>
      <c r="M62" s="27"/>
    </row>
    <row r="63" spans="1:13" outlineLevel="1" x14ac:dyDescent="0.3">
      <c r="A63" s="30" t="s">
        <v>921</v>
      </c>
      <c r="B63" s="42"/>
      <c r="E63" s="42"/>
      <c r="F63" s="42"/>
      <c r="G63" s="42"/>
      <c r="H63" s="27"/>
      <c r="L63" s="27"/>
      <c r="M63" s="27"/>
    </row>
    <row r="64" spans="1:13" outlineLevel="1" x14ac:dyDescent="0.3">
      <c r="A64" s="30" t="s">
        <v>922</v>
      </c>
      <c r="B64" s="42"/>
      <c r="E64" s="42"/>
      <c r="F64" s="42"/>
      <c r="G64" s="42"/>
      <c r="H64" s="27"/>
      <c r="L64" s="27"/>
      <c r="M64" s="27"/>
    </row>
    <row r="65" spans="1:14" outlineLevel="1" x14ac:dyDescent="0.3">
      <c r="A65" s="30" t="s">
        <v>923</v>
      </c>
      <c r="B65" s="42"/>
      <c r="E65" s="42"/>
      <c r="F65" s="42"/>
      <c r="G65" s="42"/>
      <c r="H65" s="27"/>
      <c r="L65" s="27"/>
      <c r="M65" s="27"/>
    </row>
    <row r="66" spans="1:14" outlineLevel="1" x14ac:dyDescent="0.3">
      <c r="A66" s="30" t="s">
        <v>924</v>
      </c>
      <c r="B66" s="42"/>
      <c r="E66" s="42"/>
      <c r="F66" s="42"/>
      <c r="G66" s="42"/>
      <c r="H66" s="27"/>
      <c r="L66" s="27"/>
      <c r="M66" s="27"/>
    </row>
    <row r="67" spans="1:14" outlineLevel="1" x14ac:dyDescent="0.3">
      <c r="A67" s="30" t="s">
        <v>925</v>
      </c>
      <c r="B67" s="42"/>
      <c r="E67" s="42"/>
      <c r="F67" s="42"/>
      <c r="G67" s="42"/>
      <c r="H67" s="27"/>
      <c r="L67" s="27"/>
      <c r="M67" s="27"/>
    </row>
    <row r="68" spans="1:14" outlineLevel="1" x14ac:dyDescent="0.3">
      <c r="A68" s="30" t="s">
        <v>926</v>
      </c>
      <c r="B68" s="42"/>
      <c r="E68" s="42"/>
      <c r="F68" s="42"/>
      <c r="G68" s="42"/>
      <c r="H68" s="27"/>
      <c r="L68" s="27"/>
      <c r="M68" s="27"/>
    </row>
    <row r="69" spans="1:14" outlineLevel="1" x14ac:dyDescent="0.3">
      <c r="A69" s="30" t="s">
        <v>927</v>
      </c>
      <c r="B69" s="42"/>
      <c r="E69" s="42"/>
      <c r="F69" s="42"/>
      <c r="G69" s="42"/>
      <c r="H69" s="27"/>
      <c r="L69" s="27"/>
      <c r="M69" s="27"/>
    </row>
    <row r="70" spans="1:14" outlineLevel="1" x14ac:dyDescent="0.3">
      <c r="A70" s="30" t="s">
        <v>928</v>
      </c>
      <c r="B70" s="42"/>
      <c r="E70" s="42"/>
      <c r="F70" s="42"/>
      <c r="G70" s="42"/>
      <c r="H70" s="27"/>
      <c r="L70" s="27"/>
      <c r="M70" s="27"/>
    </row>
    <row r="71" spans="1:14" outlineLevel="1" x14ac:dyDescent="0.3">
      <c r="A71" s="30" t="s">
        <v>929</v>
      </c>
      <c r="B71" s="42"/>
      <c r="E71" s="42"/>
      <c r="F71" s="42"/>
      <c r="G71" s="42"/>
      <c r="H71" s="27"/>
      <c r="L71" s="27"/>
      <c r="M71" s="27"/>
    </row>
    <row r="72" spans="1:14" outlineLevel="1" x14ac:dyDescent="0.3">
      <c r="A72" s="30" t="s">
        <v>930</v>
      </c>
      <c r="B72" s="42"/>
      <c r="E72" s="42"/>
      <c r="F72" s="42"/>
      <c r="G72" s="42"/>
      <c r="H72" s="27"/>
      <c r="L72" s="27"/>
      <c r="M72" s="27"/>
    </row>
    <row r="73" spans="1:14" ht="18" x14ac:dyDescent="0.3">
      <c r="A73" s="38"/>
      <c r="B73" s="37" t="s">
        <v>853</v>
      </c>
      <c r="C73" s="38"/>
      <c r="D73" s="38"/>
      <c r="E73" s="38"/>
      <c r="F73" s="38"/>
      <c r="G73" s="38"/>
      <c r="H73" s="27"/>
    </row>
    <row r="74" spans="1:14" ht="15" customHeight="1" x14ac:dyDescent="0.3">
      <c r="A74" s="45"/>
      <c r="B74" s="46" t="s">
        <v>931</v>
      </c>
      <c r="C74" s="45" t="s">
        <v>932</v>
      </c>
      <c r="D74" s="45"/>
      <c r="E74" s="48"/>
      <c r="F74" s="48"/>
      <c r="G74" s="48"/>
      <c r="H74" s="28"/>
      <c r="I74" s="28"/>
      <c r="J74" s="28"/>
      <c r="K74" s="28"/>
      <c r="L74" s="28"/>
      <c r="M74" s="28"/>
      <c r="N74" s="28"/>
    </row>
    <row r="75" spans="1:14" s="149" customFormat="1" x14ac:dyDescent="0.3">
      <c r="A75" s="148" t="s">
        <v>933</v>
      </c>
      <c r="B75" s="148" t="s">
        <v>1415</v>
      </c>
      <c r="C75" s="164">
        <v>4.9311537230686104</v>
      </c>
      <c r="D75" s="148"/>
      <c r="E75" s="148"/>
      <c r="F75" s="148"/>
      <c r="G75" s="148"/>
      <c r="H75" s="146"/>
      <c r="I75" s="148"/>
      <c r="J75" s="148"/>
      <c r="K75" s="148"/>
      <c r="L75" s="148"/>
      <c r="M75" s="148"/>
      <c r="N75" s="146"/>
    </row>
    <row r="76" spans="1:14" s="149" customFormat="1" x14ac:dyDescent="0.3">
      <c r="A76" s="148" t="s">
        <v>934</v>
      </c>
      <c r="B76" s="148" t="s">
        <v>1416</v>
      </c>
      <c r="C76" s="164">
        <v>14.5185314596641</v>
      </c>
      <c r="D76" s="148"/>
      <c r="E76" s="148"/>
      <c r="F76" s="148"/>
      <c r="G76" s="148"/>
      <c r="H76" s="146"/>
      <c r="I76" s="148"/>
      <c r="J76" s="148"/>
      <c r="K76" s="148"/>
      <c r="L76" s="148"/>
      <c r="M76" s="148"/>
      <c r="N76" s="146"/>
    </row>
    <row r="77" spans="1:14" outlineLevel="1" x14ac:dyDescent="0.3">
      <c r="A77" s="30" t="s">
        <v>935</v>
      </c>
      <c r="H77" s="27"/>
    </row>
    <row r="78" spans="1:14" outlineLevel="1" x14ac:dyDescent="0.3">
      <c r="A78" s="30" t="s">
        <v>936</v>
      </c>
      <c r="H78" s="27"/>
    </row>
    <row r="79" spans="1:14" outlineLevel="1" x14ac:dyDescent="0.3">
      <c r="A79" s="30" t="s">
        <v>937</v>
      </c>
      <c r="H79" s="27"/>
    </row>
    <row r="80" spans="1:14" outlineLevel="1" x14ac:dyDescent="0.3">
      <c r="A80" s="30" t="s">
        <v>938</v>
      </c>
      <c r="H80" s="27"/>
    </row>
    <row r="81" spans="1:8" x14ac:dyDescent="0.3">
      <c r="A81" s="45"/>
      <c r="B81" s="46" t="s">
        <v>939</v>
      </c>
      <c r="C81" s="45" t="s">
        <v>357</v>
      </c>
      <c r="D81" s="45" t="s">
        <v>358</v>
      </c>
      <c r="E81" s="48" t="s">
        <v>940</v>
      </c>
      <c r="F81" s="48" t="s">
        <v>941</v>
      </c>
      <c r="G81" s="48" t="s">
        <v>942</v>
      </c>
      <c r="H81" s="27"/>
    </row>
    <row r="82" spans="1:8" x14ac:dyDescent="0.3">
      <c r="A82" s="30" t="s">
        <v>943</v>
      </c>
      <c r="B82" s="30" t="s">
        <v>944</v>
      </c>
      <c r="C82" s="122">
        <v>1.34752648589745E-3</v>
      </c>
      <c r="G82" s="122">
        <v>1.34752648589745E-3</v>
      </c>
      <c r="H82" s="27"/>
    </row>
    <row r="83" spans="1:8" x14ac:dyDescent="0.3">
      <c r="A83" s="30" t="s">
        <v>945</v>
      </c>
      <c r="B83" s="30" t="s">
        <v>946</v>
      </c>
      <c r="C83" s="122">
        <v>9.2446524150463405E-5</v>
      </c>
      <c r="G83" s="122">
        <v>9.2446524150463405E-5</v>
      </c>
      <c r="H83" s="27"/>
    </row>
    <row r="84" spans="1:8" x14ac:dyDescent="0.3">
      <c r="A84" s="30" t="s">
        <v>947</v>
      </c>
      <c r="B84" s="30" t="s">
        <v>948</v>
      </c>
      <c r="C84" s="122">
        <v>2.8094821592365102E-4</v>
      </c>
      <c r="G84" s="122">
        <v>2.8094821592365102E-4</v>
      </c>
      <c r="H84" s="27"/>
    </row>
    <row r="85" spans="1:8" x14ac:dyDescent="0.3">
      <c r="A85" s="30" t="s">
        <v>949</v>
      </c>
      <c r="B85" s="30" t="s">
        <v>950</v>
      </c>
      <c r="C85" s="122">
        <v>2.6797735134490101E-4</v>
      </c>
      <c r="G85" s="122">
        <v>2.6797735134490101E-4</v>
      </c>
      <c r="H85" s="27"/>
    </row>
    <row r="86" spans="1:8" x14ac:dyDescent="0.3">
      <c r="A86" s="30" t="s">
        <v>951</v>
      </c>
      <c r="B86" s="30" t="s">
        <v>952</v>
      </c>
      <c r="C86" s="122">
        <v>0</v>
      </c>
      <c r="G86" s="122">
        <v>0</v>
      </c>
      <c r="H86" s="27"/>
    </row>
    <row r="87" spans="1:8" outlineLevel="1" x14ac:dyDescent="0.3">
      <c r="A87" s="30" t="s">
        <v>953</v>
      </c>
      <c r="H87" s="27"/>
    </row>
    <row r="88" spans="1:8" outlineLevel="1" x14ac:dyDescent="0.3">
      <c r="A88" s="30" t="s">
        <v>954</v>
      </c>
      <c r="H88" s="27"/>
    </row>
    <row r="89" spans="1:8" outlineLevel="1" x14ac:dyDescent="0.3">
      <c r="A89" s="30" t="s">
        <v>955</v>
      </c>
      <c r="H89" s="27"/>
    </row>
    <row r="90" spans="1:8" outlineLevel="1" x14ac:dyDescent="0.3">
      <c r="A90" s="30" t="s">
        <v>956</v>
      </c>
      <c r="H90" s="27"/>
    </row>
    <row r="91" spans="1:8" x14ac:dyDescent="0.3">
      <c r="H91" s="27"/>
    </row>
    <row r="92" spans="1:8" x14ac:dyDescent="0.3">
      <c r="H92" s="27"/>
    </row>
    <row r="93" spans="1:8" x14ac:dyDescent="0.3">
      <c r="H93" s="27"/>
    </row>
    <row r="94" spans="1:8" x14ac:dyDescent="0.3">
      <c r="H94" s="27"/>
    </row>
    <row r="95" spans="1:8" x14ac:dyDescent="0.3">
      <c r="H95" s="27"/>
    </row>
    <row r="96" spans="1:8" x14ac:dyDescent="0.3">
      <c r="H96" s="27"/>
    </row>
    <row r="97" spans="8:8" x14ac:dyDescent="0.3">
      <c r="H97" s="27"/>
    </row>
    <row r="98" spans="8:8" x14ac:dyDescent="0.3">
      <c r="H98" s="27"/>
    </row>
    <row r="99" spans="8:8" x14ac:dyDescent="0.3">
      <c r="H99" s="27"/>
    </row>
    <row r="100" spans="8:8" x14ac:dyDescent="0.3">
      <c r="H100" s="27"/>
    </row>
    <row r="101" spans="8:8" x14ac:dyDescent="0.3">
      <c r="H101" s="27"/>
    </row>
    <row r="102" spans="8:8" x14ac:dyDescent="0.3">
      <c r="H102" s="27"/>
    </row>
    <row r="103" spans="8:8" x14ac:dyDescent="0.3">
      <c r="H103" s="27"/>
    </row>
    <row r="104" spans="8:8" x14ac:dyDescent="0.3">
      <c r="H104" s="27"/>
    </row>
    <row r="105" spans="8:8" x14ac:dyDescent="0.3">
      <c r="H105" s="27"/>
    </row>
    <row r="106" spans="8:8" x14ac:dyDescent="0.3">
      <c r="H106" s="27"/>
    </row>
    <row r="107" spans="8:8" x14ac:dyDescent="0.3">
      <c r="H107" s="27"/>
    </row>
    <row r="108" spans="8:8" x14ac:dyDescent="0.3">
      <c r="H108" s="27"/>
    </row>
    <row r="109" spans="8:8" x14ac:dyDescent="0.3">
      <c r="H109" s="27"/>
    </row>
    <row r="110" spans="8:8" x14ac:dyDescent="0.3">
      <c r="H110" s="27"/>
    </row>
    <row r="111" spans="8:8" x14ac:dyDescent="0.3">
      <c r="H111" s="27"/>
    </row>
    <row r="112" spans="8:8" x14ac:dyDescent="0.3">
      <c r="H112" s="2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D395A14B-C7F7-4C4B-A7D3-354E45573F8B}"/>
    <hyperlink ref="B7" location="'E. Optional ECB-ECAIs data'!B12" display="1. Additional information on the programme" xr:uid="{3E7FD23E-C530-428E-9234-735CDEC5BFED}"/>
    <hyperlink ref="B9" location="'E. Optional ECB-ECAIs data'!B73" display="3.  Additional information on the asset distribution" xr:uid="{74ED83A4-4805-4C8A-86CF-58DDF540E707}"/>
  </hyperlinks>
  <pageMargins left="0.70866141732283472" right="0.70866141732283472" top="0.74803149606299213" bottom="0.74803149606299213" header="0.31496062992125984" footer="0.31496062992125984"/>
  <pageSetup paperSize="9" scale="34"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E48A-0EAB-4B7A-9391-653897E16322}">
  <sheetPr>
    <tabColor rgb="FF847A75"/>
  </sheetPr>
  <dimension ref="B1:J43"/>
  <sheetViews>
    <sheetView view="pageBreakPreview" zoomScale="60" zoomScaleNormal="80" workbookViewId="0">
      <selection activeCell="P13" sqref="P13"/>
    </sheetView>
  </sheetViews>
  <sheetFormatPr defaultColWidth="9.109375" defaultRowHeight="14.4" x14ac:dyDescent="0.3"/>
  <cols>
    <col min="1" max="1" width="9.109375" style="127"/>
    <col min="2" max="10" width="12.44140625" style="127" customWidth="1"/>
    <col min="11" max="16384" width="9.109375" style="127"/>
  </cols>
  <sheetData>
    <row r="1" spans="2:10" ht="15" thickBot="1" x14ac:dyDescent="0.35"/>
    <row r="2" spans="2:10" x14ac:dyDescent="0.3">
      <c r="B2" s="128"/>
      <c r="C2" s="129"/>
      <c r="D2" s="129"/>
      <c r="E2" s="129"/>
      <c r="F2" s="129"/>
      <c r="G2" s="129"/>
      <c r="H2" s="129"/>
      <c r="I2" s="129"/>
      <c r="J2" s="130"/>
    </row>
    <row r="3" spans="2:10" x14ac:dyDescent="0.3">
      <c r="B3" s="131"/>
      <c r="C3" s="132"/>
      <c r="D3" s="132"/>
      <c r="E3" s="132"/>
      <c r="F3" s="132"/>
      <c r="G3" s="132"/>
      <c r="H3" s="132"/>
      <c r="I3" s="132"/>
      <c r="J3" s="133"/>
    </row>
    <row r="4" spans="2:10" x14ac:dyDescent="0.3">
      <c r="B4" s="131"/>
      <c r="C4" s="132"/>
      <c r="D4" s="132"/>
      <c r="E4" s="132"/>
      <c r="F4" s="132"/>
      <c r="G4" s="132"/>
      <c r="H4" s="132"/>
      <c r="I4" s="132"/>
      <c r="J4" s="133"/>
    </row>
    <row r="5" spans="2:10" ht="31.2" x14ac:dyDescent="0.35">
      <c r="B5" s="131"/>
      <c r="C5" s="132"/>
      <c r="D5" s="132"/>
      <c r="E5" s="134"/>
      <c r="F5" s="135" t="s">
        <v>161</v>
      </c>
      <c r="G5" s="132"/>
      <c r="H5" s="132"/>
      <c r="I5" s="132"/>
      <c r="J5" s="133"/>
    </row>
    <row r="6" spans="2:10" ht="41.25" customHeight="1" x14ac:dyDescent="0.3">
      <c r="B6" s="131"/>
      <c r="C6" s="132"/>
      <c r="D6" s="175" t="s">
        <v>1420</v>
      </c>
      <c r="E6" s="175"/>
      <c r="F6" s="175"/>
      <c r="G6" s="175"/>
      <c r="H6" s="175"/>
      <c r="I6" s="132"/>
      <c r="J6" s="133"/>
    </row>
    <row r="7" spans="2:10" ht="25.8" x14ac:dyDescent="0.3">
      <c r="B7" s="131"/>
      <c r="C7" s="132"/>
      <c r="D7" s="132"/>
      <c r="E7" s="132"/>
      <c r="F7" s="136" t="s">
        <v>373</v>
      </c>
      <c r="G7" s="132"/>
      <c r="H7" s="132"/>
      <c r="I7" s="132"/>
      <c r="J7" s="133"/>
    </row>
    <row r="8" spans="2:10" ht="25.8" x14ac:dyDescent="0.3">
      <c r="B8" s="131"/>
      <c r="C8" s="132"/>
      <c r="D8" s="132"/>
      <c r="E8" s="132"/>
      <c r="F8" s="136" t="s">
        <v>1368</v>
      </c>
      <c r="G8" s="132"/>
      <c r="H8" s="132"/>
      <c r="I8" s="132"/>
      <c r="J8" s="133"/>
    </row>
    <row r="9" spans="2:10" ht="21" x14ac:dyDescent="0.3">
      <c r="B9" s="131"/>
      <c r="C9" s="132"/>
      <c r="D9" s="132"/>
      <c r="E9" s="132"/>
      <c r="F9" s="137" t="str">
        <f>"Reporting Date: "&amp;DAY('A. HTT General'!C18)&amp;"/"&amp;MONTH('A. HTT General'!C18)&amp;"/"&amp;YEAR('A. HTT General'!C18)</f>
        <v>Reporting Date: 31/1/2024</v>
      </c>
      <c r="G9" s="132"/>
      <c r="H9" s="132"/>
      <c r="I9" s="132"/>
      <c r="J9" s="133"/>
    </row>
    <row r="10" spans="2:10" ht="21" x14ac:dyDescent="0.3">
      <c r="B10" s="131"/>
      <c r="C10" s="132"/>
      <c r="D10" s="132"/>
      <c r="E10" s="132"/>
      <c r="F10" s="137" t="str">
        <f>"Cut-off Date: "&amp;DAY('A. HTT General'!C18)&amp;"/"&amp;MONTH('A. HTT General'!C18)&amp;"/"&amp;YEAR('A. HTT General'!C18)</f>
        <v>Cut-off Date: 31/1/2024</v>
      </c>
      <c r="G10" s="132"/>
      <c r="H10" s="132"/>
      <c r="I10" s="132"/>
      <c r="J10" s="133"/>
    </row>
    <row r="11" spans="2:10" ht="21" x14ac:dyDescent="0.3">
      <c r="B11" s="131"/>
      <c r="C11" s="132"/>
      <c r="D11" s="132"/>
      <c r="E11" s="132"/>
      <c r="F11" s="137"/>
      <c r="G11" s="132"/>
      <c r="H11" s="132"/>
      <c r="I11" s="132"/>
      <c r="J11" s="133"/>
    </row>
    <row r="12" spans="2:10" x14ac:dyDescent="0.3">
      <c r="B12" s="131"/>
      <c r="C12" s="132"/>
      <c r="D12" s="132"/>
      <c r="E12" s="132"/>
      <c r="F12" s="132"/>
      <c r="G12" s="132"/>
      <c r="H12" s="132"/>
      <c r="I12" s="132"/>
      <c r="J12" s="133"/>
    </row>
    <row r="13" spans="2:10" x14ac:dyDescent="0.3">
      <c r="B13" s="131"/>
      <c r="C13" s="132"/>
      <c r="D13" s="132"/>
      <c r="E13" s="132"/>
      <c r="F13" s="132"/>
      <c r="G13" s="132"/>
      <c r="H13" s="132"/>
      <c r="I13" s="132"/>
      <c r="J13" s="133"/>
    </row>
    <row r="14" spans="2:10" x14ac:dyDescent="0.3">
      <c r="B14" s="131"/>
      <c r="C14" s="132"/>
      <c r="D14" s="132"/>
      <c r="E14" s="132"/>
      <c r="F14" s="132"/>
      <c r="G14" s="132"/>
      <c r="H14" s="132"/>
      <c r="I14" s="132"/>
      <c r="J14" s="133"/>
    </row>
    <row r="15" spans="2:10" x14ac:dyDescent="0.3">
      <c r="B15" s="131"/>
      <c r="C15" s="132"/>
      <c r="D15" s="132"/>
      <c r="E15" s="132"/>
      <c r="F15" s="132"/>
      <c r="G15" s="132"/>
      <c r="H15" s="132"/>
      <c r="I15" s="132"/>
      <c r="J15" s="133"/>
    </row>
    <row r="16" spans="2:10" x14ac:dyDescent="0.3">
      <c r="B16" s="131"/>
      <c r="C16" s="132"/>
      <c r="D16" s="132"/>
      <c r="E16" s="132"/>
      <c r="F16" s="132"/>
      <c r="G16" s="132"/>
      <c r="H16" s="132"/>
      <c r="I16" s="132"/>
      <c r="J16" s="133"/>
    </row>
    <row r="17" spans="2:10" x14ac:dyDescent="0.3">
      <c r="B17" s="131"/>
      <c r="C17" s="132"/>
      <c r="D17" s="132"/>
      <c r="E17" s="132"/>
      <c r="F17" s="132"/>
      <c r="G17" s="132"/>
      <c r="H17" s="132"/>
      <c r="I17" s="132"/>
      <c r="J17" s="133"/>
    </row>
    <row r="18" spans="2:10" x14ac:dyDescent="0.3">
      <c r="B18" s="131"/>
      <c r="C18" s="132"/>
      <c r="D18" s="132"/>
      <c r="E18" s="132"/>
      <c r="F18" s="132"/>
      <c r="G18" s="132"/>
      <c r="H18" s="132"/>
      <c r="I18" s="132"/>
      <c r="J18" s="133"/>
    </row>
    <row r="19" spans="2:10" x14ac:dyDescent="0.3">
      <c r="B19" s="131"/>
      <c r="C19" s="132"/>
      <c r="D19" s="132"/>
      <c r="E19" s="132"/>
      <c r="F19" s="132"/>
      <c r="G19" s="132"/>
      <c r="H19" s="132"/>
      <c r="I19" s="132"/>
      <c r="J19" s="133"/>
    </row>
    <row r="20" spans="2:10" x14ac:dyDescent="0.3">
      <c r="B20" s="131"/>
      <c r="C20" s="132"/>
      <c r="D20" s="132"/>
      <c r="E20" s="132"/>
      <c r="F20" s="132"/>
      <c r="G20" s="132"/>
      <c r="H20" s="132"/>
      <c r="I20" s="132"/>
      <c r="J20" s="133"/>
    </row>
    <row r="21" spans="2:10" x14ac:dyDescent="0.3">
      <c r="B21" s="131"/>
      <c r="C21" s="132"/>
      <c r="D21" s="132"/>
      <c r="E21" s="132"/>
      <c r="F21" s="132"/>
      <c r="G21" s="132"/>
      <c r="H21" s="132"/>
      <c r="I21" s="132"/>
      <c r="J21" s="133"/>
    </row>
    <row r="22" spans="2:10" x14ac:dyDescent="0.3">
      <c r="B22" s="131"/>
      <c r="C22" s="132"/>
      <c r="D22" s="132"/>
      <c r="E22" s="132"/>
      <c r="F22" s="138" t="s">
        <v>162</v>
      </c>
      <c r="G22" s="132"/>
      <c r="H22" s="132"/>
      <c r="I22" s="132"/>
      <c r="J22" s="133"/>
    </row>
    <row r="23" spans="2:10" x14ac:dyDescent="0.3">
      <c r="B23" s="131"/>
      <c r="C23" s="132"/>
      <c r="D23" s="132"/>
      <c r="E23" s="132"/>
      <c r="F23" s="139"/>
      <c r="G23" s="132"/>
      <c r="H23" s="132"/>
      <c r="I23" s="132"/>
      <c r="J23" s="133"/>
    </row>
    <row r="24" spans="2:10" x14ac:dyDescent="0.3">
      <c r="B24" s="131"/>
      <c r="C24" s="132"/>
      <c r="D24" s="171" t="s">
        <v>163</v>
      </c>
      <c r="E24" s="172" t="s">
        <v>164</v>
      </c>
      <c r="F24" s="172"/>
      <c r="G24" s="172"/>
      <c r="H24" s="172"/>
      <c r="I24" s="132"/>
      <c r="J24" s="133"/>
    </row>
    <row r="25" spans="2:10" x14ac:dyDescent="0.3">
      <c r="B25" s="131"/>
      <c r="C25" s="132"/>
      <c r="D25" s="132"/>
      <c r="H25" s="132"/>
      <c r="I25" s="132"/>
      <c r="J25" s="133"/>
    </row>
    <row r="26" spans="2:10" x14ac:dyDescent="0.3">
      <c r="B26" s="131"/>
      <c r="C26" s="132"/>
      <c r="D26" s="171" t="s">
        <v>165</v>
      </c>
      <c r="E26" s="172"/>
      <c r="F26" s="172"/>
      <c r="G26" s="172"/>
      <c r="H26" s="172"/>
      <c r="I26" s="132"/>
      <c r="J26" s="133"/>
    </row>
    <row r="27" spans="2:10" x14ac:dyDescent="0.3">
      <c r="B27" s="131"/>
      <c r="C27" s="132"/>
      <c r="D27" s="126"/>
      <c r="E27" s="126"/>
      <c r="F27" s="126"/>
      <c r="G27" s="126"/>
      <c r="H27" s="126"/>
      <c r="I27" s="132"/>
      <c r="J27" s="133"/>
    </row>
    <row r="28" spans="2:10" x14ac:dyDescent="0.3">
      <c r="B28" s="131"/>
      <c r="C28" s="132"/>
      <c r="D28" s="171" t="s">
        <v>166</v>
      </c>
      <c r="E28" s="172" t="s">
        <v>164</v>
      </c>
      <c r="F28" s="172"/>
      <c r="G28" s="172"/>
      <c r="H28" s="172"/>
      <c r="I28" s="132"/>
      <c r="J28" s="133"/>
    </row>
    <row r="29" spans="2:10" x14ac:dyDescent="0.3">
      <c r="B29" s="131"/>
      <c r="C29" s="132"/>
      <c r="D29" s="126"/>
      <c r="E29" s="126"/>
      <c r="F29" s="126"/>
      <c r="G29" s="126"/>
      <c r="H29" s="126"/>
      <c r="I29" s="132"/>
      <c r="J29" s="133"/>
    </row>
    <row r="30" spans="2:10" x14ac:dyDescent="0.3">
      <c r="B30" s="131"/>
      <c r="C30" s="132"/>
      <c r="D30" s="171" t="s">
        <v>167</v>
      </c>
      <c r="E30" s="172" t="s">
        <v>164</v>
      </c>
      <c r="F30" s="172"/>
      <c r="G30" s="172"/>
      <c r="H30" s="172"/>
      <c r="I30" s="132"/>
      <c r="J30" s="133"/>
    </row>
    <row r="31" spans="2:10" x14ac:dyDescent="0.3">
      <c r="B31" s="131"/>
      <c r="C31" s="132"/>
      <c r="D31" s="126"/>
      <c r="E31" s="126"/>
      <c r="F31" s="126"/>
      <c r="G31" s="126"/>
      <c r="H31" s="126"/>
      <c r="I31" s="132"/>
      <c r="J31" s="133"/>
    </row>
    <row r="32" spans="2:10" x14ac:dyDescent="0.3">
      <c r="B32" s="131"/>
      <c r="C32" s="132"/>
      <c r="D32" s="171" t="s">
        <v>168</v>
      </c>
      <c r="E32" s="172" t="s">
        <v>164</v>
      </c>
      <c r="F32" s="172"/>
      <c r="G32" s="172"/>
      <c r="H32" s="172"/>
      <c r="I32" s="132"/>
      <c r="J32" s="133"/>
    </row>
    <row r="33" spans="2:10" x14ac:dyDescent="0.3">
      <c r="B33" s="131"/>
      <c r="C33" s="132"/>
      <c r="I33" s="132"/>
      <c r="J33" s="133"/>
    </row>
    <row r="34" spans="2:10" x14ac:dyDescent="0.3">
      <c r="B34" s="131"/>
      <c r="C34" s="132"/>
      <c r="D34" s="171" t="s">
        <v>169</v>
      </c>
      <c r="E34" s="172" t="s">
        <v>164</v>
      </c>
      <c r="F34" s="172"/>
      <c r="G34" s="172"/>
      <c r="H34" s="172"/>
      <c r="I34" s="132"/>
      <c r="J34" s="133"/>
    </row>
    <row r="35" spans="2:10" x14ac:dyDescent="0.3">
      <c r="B35" s="131"/>
      <c r="C35" s="132"/>
      <c r="D35" s="132"/>
      <c r="E35" s="132"/>
      <c r="F35" s="132"/>
      <c r="G35" s="132"/>
      <c r="H35" s="132"/>
      <c r="I35" s="132"/>
      <c r="J35" s="133"/>
    </row>
    <row r="36" spans="2:10" x14ac:dyDescent="0.3">
      <c r="B36" s="131"/>
      <c r="C36" s="132"/>
      <c r="D36" s="173" t="s">
        <v>170</v>
      </c>
      <c r="E36" s="174"/>
      <c r="F36" s="174"/>
      <c r="G36" s="174"/>
      <c r="H36" s="174"/>
      <c r="I36" s="132"/>
      <c r="J36" s="133"/>
    </row>
    <row r="37" spans="2:10" x14ac:dyDescent="0.3">
      <c r="B37" s="131"/>
      <c r="C37" s="132"/>
      <c r="D37" s="132"/>
      <c r="E37" s="132"/>
      <c r="F37" s="139"/>
      <c r="G37" s="132"/>
      <c r="H37" s="132"/>
      <c r="I37" s="132"/>
      <c r="J37" s="133"/>
    </row>
    <row r="38" spans="2:10" x14ac:dyDescent="0.3">
      <c r="B38" s="131"/>
      <c r="C38" s="132"/>
      <c r="D38" s="173" t="s">
        <v>171</v>
      </c>
      <c r="E38" s="174"/>
      <c r="F38" s="174"/>
      <c r="G38" s="174"/>
      <c r="H38" s="174"/>
      <c r="I38" s="132"/>
      <c r="J38" s="133"/>
    </row>
    <row r="39" spans="2:10" x14ac:dyDescent="0.3">
      <c r="B39" s="131"/>
      <c r="C39" s="132"/>
      <c r="I39" s="132"/>
      <c r="J39" s="133"/>
    </row>
    <row r="40" spans="2:10" x14ac:dyDescent="0.3">
      <c r="B40" s="131"/>
      <c r="C40" s="132"/>
      <c r="D40" s="173" t="s">
        <v>172</v>
      </c>
      <c r="E40" s="174" t="s">
        <v>164</v>
      </c>
      <c r="F40" s="174"/>
      <c r="G40" s="174"/>
      <c r="H40" s="174"/>
      <c r="I40" s="132"/>
      <c r="J40" s="133"/>
    </row>
    <row r="41" spans="2:10" x14ac:dyDescent="0.3">
      <c r="B41" s="131"/>
      <c r="C41" s="132"/>
      <c r="D41" s="132"/>
      <c r="E41" s="126"/>
      <c r="F41" s="126"/>
      <c r="G41" s="126"/>
      <c r="H41" s="126"/>
      <c r="I41" s="132"/>
      <c r="J41" s="133"/>
    </row>
    <row r="42" spans="2:10" x14ac:dyDescent="0.3">
      <c r="B42" s="131"/>
      <c r="C42" s="132"/>
      <c r="D42" s="173" t="s">
        <v>173</v>
      </c>
      <c r="E42" s="174"/>
      <c r="F42" s="174"/>
      <c r="G42" s="174"/>
      <c r="H42" s="174"/>
      <c r="I42" s="132"/>
      <c r="J42" s="133"/>
    </row>
    <row r="43" spans="2:10" ht="15" thickBot="1" x14ac:dyDescent="0.35">
      <c r="B43" s="140"/>
      <c r="C43" s="141"/>
      <c r="D43" s="141"/>
      <c r="E43" s="141"/>
      <c r="F43" s="141"/>
      <c r="G43" s="141"/>
      <c r="H43" s="141"/>
      <c r="I43" s="141"/>
      <c r="J43" s="142"/>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AC92435F-CCDD-40AB-A9BC-B80F1B456C46}"/>
    <hyperlink ref="D26:H26" location="'B1. HTT Mortgage Assets'!A1" display="Worksheet B1: HTT Mortgage Assets" xr:uid="{DA5BAFAC-3910-4D68-86AB-D3883A3BC833}"/>
    <hyperlink ref="D28:H28" location="'B2. HTT Public Sector Assets'!A1" display="Worksheet C: HTT Public Sector Assets" xr:uid="{535A5873-FCEE-43BB-B9F1-54EBA6CC6B0D}"/>
    <hyperlink ref="D32:H32" location="'C. HTT Harmonised Glossary'!A1" display="Worksheet C: HTT Harmonised Glossary" xr:uid="{826106EE-5CCE-4AEC-A8FD-D024F627498E}"/>
    <hyperlink ref="D30:H30" location="'B3. HTT Shipping Assets'!A1" display="Worksheet B3: HTT Shipping Assets" xr:uid="{61C05002-5A8D-411B-9113-B07793BFFEF0}"/>
    <hyperlink ref="D34:H34" location="Disclaimer!A1" display="Disclaimer" xr:uid="{24838A98-6B04-4DEA-B6AA-B56C3347DAF8}"/>
    <hyperlink ref="D40:H40" location="'F1. Sustainable M data'!A1" display="Worksheet F1: Sustainable M data" xr:uid="{B488D3BE-8EC8-4F36-9FF7-FA30DE61EFF6}"/>
    <hyperlink ref="D42:H42" location="'G1. Crisis M Payment Holidays'!A1" display="Worksheet G1. Crisis M Payment Holidays" xr:uid="{4A1B1CF7-7FDD-4A63-928A-52149E61EF1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1CC-C3BB-4CA5-8D0D-FA1D8C6213FB}">
  <sheetPr>
    <tabColor theme="9" tint="-0.249977111117893"/>
  </sheetPr>
  <dimension ref="A1:N413"/>
  <sheetViews>
    <sheetView view="pageBreakPreview" zoomScale="60" zoomScaleNormal="100" workbookViewId="0"/>
  </sheetViews>
  <sheetFormatPr defaultColWidth="8.88671875" defaultRowHeight="14.4" outlineLevelRow="1" x14ac:dyDescent="0.3"/>
  <cols>
    <col min="1" max="1" width="13.33203125" style="30" customWidth="1"/>
    <col min="2" max="2" width="60.6640625" style="30" customWidth="1"/>
    <col min="3" max="3" width="40.5546875" style="30" customWidth="1"/>
    <col min="4" max="4" width="49.6640625" style="30" customWidth="1"/>
    <col min="5" max="5" width="6.6640625" style="30" customWidth="1"/>
    <col min="6" max="6" width="41.6640625" style="30" customWidth="1"/>
    <col min="7" max="7" width="41.6640625" style="27" customWidth="1"/>
    <col min="8" max="8" width="7.33203125" style="30" customWidth="1"/>
    <col min="9" max="10" width="38.109375" style="30" customWidth="1"/>
    <col min="11" max="11" width="47.6640625" style="30" customWidth="1"/>
    <col min="12" max="12" width="7.33203125" style="30" customWidth="1"/>
    <col min="13" max="13" width="25.6640625" style="30" customWidth="1"/>
    <col min="14" max="14" width="25.6640625" style="27" customWidth="1"/>
    <col min="15" max="16384" width="8.88671875" style="28"/>
  </cols>
  <sheetData>
    <row r="1" spans="1:14" ht="31.2" x14ac:dyDescent="0.3">
      <c r="A1" s="1" t="s">
        <v>1036</v>
      </c>
      <c r="B1" s="1"/>
      <c r="C1" s="27"/>
      <c r="D1" s="27"/>
      <c r="E1" s="27"/>
      <c r="F1" s="25" t="s">
        <v>1369</v>
      </c>
      <c r="H1" s="27"/>
      <c r="I1" s="1"/>
      <c r="J1" s="27"/>
      <c r="K1" s="27"/>
      <c r="L1" s="27"/>
      <c r="M1" s="27"/>
    </row>
    <row r="2" spans="1:14" ht="15" thickBot="1" x14ac:dyDescent="0.35">
      <c r="A2" s="27"/>
      <c r="B2" s="29"/>
      <c r="C2" s="29"/>
      <c r="D2" s="27"/>
      <c r="E2" s="27"/>
      <c r="F2" s="27"/>
      <c r="H2" s="27"/>
      <c r="L2" s="27"/>
      <c r="M2" s="27"/>
    </row>
    <row r="3" spans="1:14" ht="18.600000000000001" thickBot="1" x14ac:dyDescent="0.35">
      <c r="A3" s="31"/>
      <c r="B3" s="32" t="s">
        <v>174</v>
      </c>
      <c r="C3" s="33" t="s">
        <v>248</v>
      </c>
      <c r="D3" s="31"/>
      <c r="E3" s="31"/>
      <c r="F3" s="27"/>
      <c r="G3" s="31"/>
      <c r="H3" s="27"/>
      <c r="L3" s="27"/>
      <c r="M3" s="27"/>
    </row>
    <row r="4" spans="1:14" ht="15" thickBot="1" x14ac:dyDescent="0.35">
      <c r="H4" s="27"/>
      <c r="L4" s="27"/>
      <c r="M4" s="27"/>
    </row>
    <row r="5" spans="1:14" ht="18" x14ac:dyDescent="0.3">
      <c r="A5" s="34"/>
      <c r="B5" s="35" t="s">
        <v>175</v>
      </c>
      <c r="C5" s="34"/>
      <c r="E5" s="36"/>
      <c r="F5" s="36"/>
      <c r="H5" s="27"/>
      <c r="L5" s="27"/>
      <c r="M5" s="27"/>
    </row>
    <row r="6" spans="1:14" x14ac:dyDescent="0.3">
      <c r="B6" s="15" t="s">
        <v>176</v>
      </c>
      <c r="C6" s="36"/>
      <c r="D6" s="36"/>
      <c r="H6" s="27"/>
      <c r="L6" s="27"/>
      <c r="M6" s="27"/>
    </row>
    <row r="7" spans="1:14" x14ac:dyDescent="0.3">
      <c r="B7" s="16" t="s">
        <v>177</v>
      </c>
      <c r="C7" s="36"/>
      <c r="D7" s="36"/>
      <c r="H7" s="27"/>
      <c r="L7" s="27"/>
      <c r="M7" s="27"/>
    </row>
    <row r="8" spans="1:14" x14ac:dyDescent="0.3">
      <c r="B8" s="16" t="s">
        <v>178</v>
      </c>
      <c r="C8" s="36"/>
      <c r="D8" s="36"/>
      <c r="F8" s="30" t="s">
        <v>179</v>
      </c>
      <c r="H8" s="27"/>
      <c r="L8" s="27"/>
      <c r="M8" s="27"/>
    </row>
    <row r="9" spans="1:14" x14ac:dyDescent="0.3">
      <c r="B9" s="15" t="s">
        <v>180</v>
      </c>
      <c r="H9" s="27"/>
      <c r="L9" s="27"/>
      <c r="M9" s="27"/>
    </row>
    <row r="10" spans="1:14" x14ac:dyDescent="0.3">
      <c r="B10" s="15" t="s">
        <v>181</v>
      </c>
      <c r="H10" s="27"/>
      <c r="L10" s="27"/>
      <c r="M10" s="27"/>
    </row>
    <row r="11" spans="1:14" ht="15" thickBot="1" x14ac:dyDescent="0.35">
      <c r="B11" s="17" t="s">
        <v>182</v>
      </c>
      <c r="H11" s="27"/>
      <c r="L11" s="27"/>
      <c r="M11" s="27"/>
    </row>
    <row r="12" spans="1:14" x14ac:dyDescent="0.3">
      <c r="B12" s="18"/>
      <c r="H12" s="27"/>
      <c r="L12" s="27"/>
      <c r="M12" s="27"/>
    </row>
    <row r="13" spans="1:14" ht="36" x14ac:dyDescent="0.3">
      <c r="A13" s="37" t="s">
        <v>320</v>
      </c>
      <c r="B13" s="37" t="s">
        <v>176</v>
      </c>
      <c r="C13" s="38"/>
      <c r="D13" s="38"/>
      <c r="E13" s="38"/>
      <c r="F13" s="38"/>
      <c r="G13" s="39"/>
      <c r="H13" s="27"/>
      <c r="L13" s="27"/>
      <c r="M13" s="27"/>
    </row>
    <row r="14" spans="1:14" s="149" customFormat="1" x14ac:dyDescent="0.3">
      <c r="A14" s="148" t="s">
        <v>1365</v>
      </c>
      <c r="B14" s="169" t="s">
        <v>183</v>
      </c>
      <c r="C14" s="148" t="s">
        <v>373</v>
      </c>
      <c r="D14" s="148"/>
      <c r="E14" s="160"/>
      <c r="F14" s="160"/>
      <c r="G14" s="146"/>
      <c r="H14" s="146"/>
      <c r="I14" s="148"/>
      <c r="J14" s="148"/>
      <c r="K14" s="148"/>
      <c r="L14" s="146"/>
      <c r="M14" s="146"/>
      <c r="N14" s="146"/>
    </row>
    <row r="15" spans="1:14" s="149" customFormat="1" x14ac:dyDescent="0.3">
      <c r="A15" s="148" t="s">
        <v>1037</v>
      </c>
      <c r="B15" s="169" t="s">
        <v>184</v>
      </c>
      <c r="C15" s="148" t="s">
        <v>1800</v>
      </c>
      <c r="D15" s="148"/>
      <c r="E15" s="160"/>
      <c r="F15" s="160"/>
      <c r="G15" s="146"/>
      <c r="H15" s="146"/>
      <c r="I15" s="148"/>
      <c r="J15" s="148"/>
      <c r="K15" s="148"/>
      <c r="L15" s="146"/>
      <c r="M15" s="146"/>
      <c r="N15" s="146"/>
    </row>
    <row r="16" spans="1:14" s="149" customFormat="1" x14ac:dyDescent="0.3">
      <c r="A16" s="148" t="s">
        <v>1366</v>
      </c>
      <c r="B16" s="169" t="s">
        <v>1370</v>
      </c>
      <c r="C16" s="148" t="s">
        <v>1801</v>
      </c>
      <c r="D16" s="148"/>
      <c r="E16" s="160"/>
      <c r="F16" s="160"/>
      <c r="G16" s="146"/>
      <c r="H16" s="146"/>
      <c r="I16" s="148"/>
      <c r="J16" s="148"/>
      <c r="K16" s="148"/>
      <c r="L16" s="146"/>
      <c r="M16" s="146"/>
      <c r="N16" s="146"/>
    </row>
    <row r="17" spans="1:14" s="149" customFormat="1" ht="28.8" x14ac:dyDescent="0.3">
      <c r="A17" s="148" t="s">
        <v>1038</v>
      </c>
      <c r="B17" s="169" t="s">
        <v>185</v>
      </c>
      <c r="C17" s="148" t="s">
        <v>1802</v>
      </c>
      <c r="D17" s="148"/>
      <c r="E17" s="160"/>
      <c r="F17" s="160"/>
      <c r="G17" s="146"/>
      <c r="H17" s="146"/>
      <c r="I17" s="148"/>
      <c r="J17" s="148"/>
      <c r="K17" s="148"/>
      <c r="L17" s="146"/>
      <c r="M17" s="146"/>
      <c r="N17" s="146"/>
    </row>
    <row r="18" spans="1:14" s="149" customFormat="1" outlineLevel="1" x14ac:dyDescent="0.3">
      <c r="A18" s="148" t="s">
        <v>1371</v>
      </c>
      <c r="B18" s="169" t="s">
        <v>186</v>
      </c>
      <c r="C18" s="170">
        <v>45322</v>
      </c>
      <c r="D18" s="148"/>
      <c r="E18" s="160"/>
      <c r="F18" s="160"/>
      <c r="G18" s="146"/>
      <c r="H18" s="146"/>
      <c r="I18" s="148"/>
      <c r="J18" s="148"/>
      <c r="K18" s="148"/>
      <c r="L18" s="146"/>
      <c r="M18" s="146"/>
      <c r="N18" s="146"/>
    </row>
    <row r="19" spans="1:14" s="149" customFormat="1" outlineLevel="1" x14ac:dyDescent="0.3">
      <c r="A19" s="148" t="s">
        <v>1039</v>
      </c>
      <c r="B19" s="147" t="s">
        <v>187</v>
      </c>
      <c r="C19" s="148"/>
      <c r="D19" s="148"/>
      <c r="E19" s="160"/>
      <c r="F19" s="160"/>
      <c r="G19" s="146"/>
      <c r="H19" s="146"/>
      <c r="I19" s="148"/>
      <c r="J19" s="148"/>
      <c r="K19" s="148"/>
      <c r="L19" s="146"/>
      <c r="M19" s="146"/>
      <c r="N19" s="146"/>
    </row>
    <row r="20" spans="1:14" s="149" customFormat="1" outlineLevel="1" x14ac:dyDescent="0.3">
      <c r="A20" s="148" t="s">
        <v>1372</v>
      </c>
      <c r="B20" s="147" t="s">
        <v>188</v>
      </c>
      <c r="C20" s="148"/>
      <c r="D20" s="148"/>
      <c r="E20" s="160"/>
      <c r="F20" s="160"/>
      <c r="G20" s="146"/>
      <c r="H20" s="146"/>
      <c r="I20" s="148"/>
      <c r="J20" s="148"/>
      <c r="K20" s="148"/>
      <c r="L20" s="146"/>
      <c r="M20" s="146"/>
      <c r="N20" s="146"/>
    </row>
    <row r="21" spans="1:14" s="149" customFormat="1" outlineLevel="1" x14ac:dyDescent="0.3">
      <c r="A21" s="148" t="s">
        <v>1040</v>
      </c>
      <c r="B21" s="147"/>
      <c r="C21" s="148"/>
      <c r="D21" s="148"/>
      <c r="E21" s="160"/>
      <c r="F21" s="160"/>
      <c r="G21" s="146"/>
      <c r="H21" s="146"/>
      <c r="I21" s="148"/>
      <c r="J21" s="148"/>
      <c r="K21" s="148"/>
      <c r="L21" s="146"/>
      <c r="M21" s="146"/>
      <c r="N21" s="146"/>
    </row>
    <row r="22" spans="1:14" s="149" customFormat="1" outlineLevel="1" x14ac:dyDescent="0.3">
      <c r="A22" s="148" t="s">
        <v>1041</v>
      </c>
      <c r="B22" s="147"/>
      <c r="C22" s="148"/>
      <c r="D22" s="148"/>
      <c r="E22" s="160"/>
      <c r="F22" s="160"/>
      <c r="G22" s="146"/>
      <c r="H22" s="146"/>
      <c r="I22" s="148"/>
      <c r="J22" s="148"/>
      <c r="K22" s="148"/>
      <c r="L22" s="146"/>
      <c r="M22" s="146"/>
      <c r="N22" s="146"/>
    </row>
    <row r="23" spans="1:14" s="149" customFormat="1" outlineLevel="1" x14ac:dyDescent="0.3">
      <c r="A23" s="148" t="s">
        <v>1373</v>
      </c>
      <c r="B23" s="147"/>
      <c r="C23" s="148"/>
      <c r="D23" s="148"/>
      <c r="E23" s="160"/>
      <c r="F23" s="160"/>
      <c r="G23" s="146"/>
      <c r="H23" s="146"/>
      <c r="I23" s="148"/>
      <c r="J23" s="148"/>
      <c r="K23" s="148"/>
      <c r="L23" s="146"/>
      <c r="M23" s="146"/>
      <c r="N23" s="146"/>
    </row>
    <row r="24" spans="1:14" s="149" customFormat="1" outlineLevel="1" x14ac:dyDescent="0.3">
      <c r="A24" s="148" t="s">
        <v>1374</v>
      </c>
      <c r="B24" s="147"/>
      <c r="C24" s="148"/>
      <c r="D24" s="148"/>
      <c r="E24" s="160"/>
      <c r="F24" s="160"/>
      <c r="G24" s="146"/>
      <c r="H24" s="146"/>
      <c r="I24" s="148"/>
      <c r="J24" s="148"/>
      <c r="K24" s="148"/>
      <c r="L24" s="146"/>
      <c r="M24" s="146"/>
      <c r="N24" s="146"/>
    </row>
    <row r="25" spans="1:14" s="149" customFormat="1" outlineLevel="1" x14ac:dyDescent="0.3">
      <c r="A25" s="148" t="s">
        <v>1375</v>
      </c>
      <c r="B25" s="147"/>
      <c r="C25" s="148"/>
      <c r="D25" s="148"/>
      <c r="E25" s="160"/>
      <c r="F25" s="160"/>
      <c r="G25" s="146"/>
      <c r="H25" s="146"/>
      <c r="I25" s="148"/>
      <c r="J25" s="148"/>
      <c r="K25" s="148"/>
      <c r="L25" s="146"/>
      <c r="M25" s="146"/>
      <c r="N25" s="146"/>
    </row>
    <row r="26" spans="1:14" ht="18" x14ac:dyDescent="0.3">
      <c r="A26" s="38"/>
      <c r="B26" s="37" t="s">
        <v>177</v>
      </c>
      <c r="C26" s="38"/>
      <c r="D26" s="38"/>
      <c r="E26" s="38"/>
      <c r="F26" s="38"/>
      <c r="G26" s="39"/>
      <c r="H26" s="27"/>
      <c r="L26" s="27"/>
      <c r="M26" s="27"/>
    </row>
    <row r="27" spans="1:14" x14ac:dyDescent="0.3">
      <c r="A27" s="30" t="s">
        <v>1042</v>
      </c>
      <c r="B27" s="19" t="s">
        <v>189</v>
      </c>
      <c r="C27" s="30" t="s">
        <v>1351</v>
      </c>
      <c r="D27" s="42"/>
      <c r="E27" s="42"/>
      <c r="F27" s="42"/>
      <c r="H27" s="27"/>
      <c r="L27" s="27"/>
      <c r="M27" s="27"/>
    </row>
    <row r="28" spans="1:14" x14ac:dyDescent="0.3">
      <c r="A28" s="30" t="s">
        <v>1043</v>
      </c>
      <c r="B28" s="20" t="s">
        <v>190</v>
      </c>
      <c r="C28" s="30" t="s">
        <v>1351</v>
      </c>
      <c r="D28" s="42"/>
      <c r="E28" s="42"/>
      <c r="F28" s="42"/>
      <c r="H28" s="27"/>
      <c r="L28" s="27"/>
    </row>
    <row r="29" spans="1:14" x14ac:dyDescent="0.3">
      <c r="A29" s="30" t="s">
        <v>1367</v>
      </c>
      <c r="B29" s="19" t="s">
        <v>191</v>
      </c>
      <c r="C29" s="30" t="s">
        <v>1351</v>
      </c>
      <c r="E29" s="42"/>
      <c r="F29" s="42"/>
      <c r="H29" s="27"/>
      <c r="L29" s="27"/>
    </row>
    <row r="30" spans="1:14" outlineLevel="1" x14ac:dyDescent="0.3">
      <c r="A30" s="30" t="s">
        <v>1044</v>
      </c>
      <c r="B30" s="19" t="s">
        <v>192</v>
      </c>
      <c r="C30" s="30" t="s">
        <v>1411</v>
      </c>
      <c r="E30" s="42"/>
      <c r="F30" s="42"/>
      <c r="H30" s="27"/>
      <c r="L30" s="27"/>
    </row>
    <row r="31" spans="1:14" outlineLevel="1" x14ac:dyDescent="0.3">
      <c r="A31" s="30" t="s">
        <v>1045</v>
      </c>
      <c r="B31" s="19"/>
      <c r="E31" s="42"/>
      <c r="F31" s="42"/>
      <c r="H31" s="27"/>
      <c r="L31" s="27"/>
      <c r="M31" s="27"/>
    </row>
    <row r="32" spans="1:14" outlineLevel="1" x14ac:dyDescent="0.3">
      <c r="A32" s="30" t="s">
        <v>1046</v>
      </c>
      <c r="B32" s="19"/>
      <c r="E32" s="42"/>
      <c r="F32" s="42"/>
      <c r="H32" s="27"/>
      <c r="L32" s="27"/>
      <c r="M32" s="27"/>
    </row>
    <row r="33" spans="1:14" outlineLevel="1" x14ac:dyDescent="0.3">
      <c r="A33" s="30" t="s">
        <v>1047</v>
      </c>
      <c r="B33" s="19"/>
      <c r="E33" s="42"/>
      <c r="F33" s="42"/>
      <c r="H33" s="27"/>
      <c r="L33" s="27"/>
      <c r="M33" s="27"/>
    </row>
    <row r="34" spans="1:14" outlineLevel="1" x14ac:dyDescent="0.3">
      <c r="A34" s="30" t="s">
        <v>1048</v>
      </c>
      <c r="B34" s="19"/>
      <c r="E34" s="42"/>
      <c r="F34" s="42"/>
      <c r="H34" s="27"/>
      <c r="L34" s="27"/>
      <c r="M34" s="27"/>
    </row>
    <row r="35" spans="1:14" outlineLevel="1" x14ac:dyDescent="0.3">
      <c r="A35" s="30" t="s">
        <v>1049</v>
      </c>
      <c r="B35" s="44"/>
      <c r="E35" s="42"/>
      <c r="F35" s="42"/>
      <c r="H35" s="27"/>
      <c r="L35" s="27"/>
      <c r="M35" s="27"/>
    </row>
    <row r="36" spans="1:14" ht="18" x14ac:dyDescent="0.3">
      <c r="A36" s="37"/>
      <c r="B36" s="37" t="s">
        <v>178</v>
      </c>
      <c r="C36" s="37"/>
      <c r="D36" s="38"/>
      <c r="E36" s="38"/>
      <c r="F36" s="38"/>
      <c r="G36" s="39"/>
      <c r="H36" s="27"/>
      <c r="L36" s="27"/>
      <c r="M36" s="27"/>
    </row>
    <row r="37" spans="1:14" ht="15" customHeight="1" x14ac:dyDescent="0.3">
      <c r="A37" s="45"/>
      <c r="B37" s="46" t="s">
        <v>193</v>
      </c>
      <c r="C37" s="45" t="s">
        <v>194</v>
      </c>
      <c r="D37" s="47"/>
      <c r="E37" s="47"/>
      <c r="F37" s="47"/>
      <c r="G37" s="48"/>
      <c r="H37" s="27"/>
      <c r="L37" s="27"/>
      <c r="M37" s="27"/>
    </row>
    <row r="38" spans="1:14" x14ac:dyDescent="0.3">
      <c r="A38" s="30" t="s">
        <v>1050</v>
      </c>
      <c r="B38" s="42" t="s">
        <v>195</v>
      </c>
      <c r="C38" s="103">
        <v>15278.846587039699</v>
      </c>
      <c r="F38" s="42"/>
      <c r="H38" s="27"/>
      <c r="L38" s="27"/>
      <c r="M38" s="27"/>
    </row>
    <row r="39" spans="1:14" x14ac:dyDescent="0.3">
      <c r="A39" s="30" t="s">
        <v>1051</v>
      </c>
      <c r="B39" s="42" t="s">
        <v>196</v>
      </c>
      <c r="C39" s="103">
        <v>11500</v>
      </c>
      <c r="F39" s="42"/>
      <c r="H39" s="27"/>
      <c r="L39" s="27"/>
      <c r="M39" s="27"/>
      <c r="N39" s="28"/>
    </row>
    <row r="40" spans="1:14" outlineLevel="1" x14ac:dyDescent="0.3">
      <c r="A40" s="30" t="s">
        <v>1052</v>
      </c>
      <c r="B40" s="49" t="s">
        <v>197</v>
      </c>
      <c r="C40" s="103">
        <v>14753.020112775201</v>
      </c>
      <c r="F40" s="42"/>
      <c r="H40" s="27"/>
      <c r="L40" s="27"/>
      <c r="M40" s="27"/>
      <c r="N40" s="28"/>
    </row>
    <row r="41" spans="1:14" outlineLevel="1" x14ac:dyDescent="0.3">
      <c r="A41" s="30" t="s">
        <v>1053</v>
      </c>
      <c r="B41" s="49" t="s">
        <v>198</v>
      </c>
      <c r="C41" s="103">
        <v>10613.746235000001</v>
      </c>
      <c r="F41" s="42"/>
      <c r="H41" s="27"/>
      <c r="L41" s="27"/>
      <c r="M41" s="27"/>
      <c r="N41" s="28"/>
    </row>
    <row r="42" spans="1:14" outlineLevel="1" x14ac:dyDescent="0.3">
      <c r="A42" s="30" t="s">
        <v>1054</v>
      </c>
      <c r="B42" s="49"/>
      <c r="C42" s="50"/>
      <c r="F42" s="42"/>
      <c r="H42" s="27"/>
      <c r="L42" s="27"/>
      <c r="M42" s="27"/>
      <c r="N42" s="28"/>
    </row>
    <row r="43" spans="1:14" outlineLevel="1" x14ac:dyDescent="0.3">
      <c r="A43" s="28" t="s">
        <v>1055</v>
      </c>
      <c r="B43" s="42"/>
      <c r="F43" s="42"/>
      <c r="H43" s="27"/>
      <c r="L43" s="27"/>
      <c r="M43" s="27"/>
      <c r="N43" s="28"/>
    </row>
    <row r="44" spans="1:14" ht="15" customHeight="1" x14ac:dyDescent="0.3">
      <c r="A44" s="45"/>
      <c r="B44" s="45" t="s">
        <v>199</v>
      </c>
      <c r="C44" s="45" t="s">
        <v>200</v>
      </c>
      <c r="D44" s="45" t="s">
        <v>201</v>
      </c>
      <c r="E44" s="45"/>
      <c r="F44" s="45" t="s">
        <v>202</v>
      </c>
      <c r="G44" s="45" t="s">
        <v>203</v>
      </c>
      <c r="I44" s="27"/>
      <c r="J44" s="27"/>
      <c r="K44" s="28"/>
      <c r="L44" s="28"/>
      <c r="M44" s="28"/>
      <c r="N44" s="28"/>
    </row>
    <row r="45" spans="1:14" s="149" customFormat="1" x14ac:dyDescent="0.3">
      <c r="A45" s="148" t="s">
        <v>1056</v>
      </c>
      <c r="B45" s="158" t="s">
        <v>204</v>
      </c>
      <c r="C45" s="163">
        <v>0.05</v>
      </c>
      <c r="D45" s="51">
        <f>IF(OR(C38="[For completion]",C39="[For completion]"),"Please complete G.3.1.1 and G.3.1.2",(C38/C39-1-MAX(C45,F45)))</f>
        <v>0.27859535539475649</v>
      </c>
      <c r="E45" s="51"/>
      <c r="F45" s="51">
        <v>0.05</v>
      </c>
      <c r="G45" s="148" t="s">
        <v>843</v>
      </c>
      <c r="H45" s="146"/>
      <c r="I45" s="148"/>
      <c r="J45" s="148"/>
      <c r="K45" s="148"/>
      <c r="L45" s="146"/>
      <c r="M45" s="146"/>
    </row>
    <row r="46" spans="1:14" s="149" customFormat="1" outlineLevel="1" x14ac:dyDescent="0.3">
      <c r="A46" s="148"/>
      <c r="B46" s="148"/>
      <c r="C46" s="51"/>
      <c r="D46" s="51"/>
      <c r="E46" s="51"/>
      <c r="F46" s="51"/>
      <c r="G46" s="52"/>
      <c r="H46" s="146"/>
      <c r="I46" s="148"/>
      <c r="J46" s="148"/>
      <c r="K46" s="148"/>
      <c r="L46" s="146"/>
      <c r="M46" s="146"/>
    </row>
    <row r="47" spans="1:14" s="149" customFormat="1" outlineLevel="1" x14ac:dyDescent="0.3">
      <c r="A47" s="165" t="s">
        <v>1377</v>
      </c>
      <c r="B47" s="165" t="s">
        <v>1378</v>
      </c>
      <c r="C47" s="166">
        <f>IF(OR(C38="[For completion]",C39="[For completion]"),"", C38-C39)</f>
        <v>3778.8465870396994</v>
      </c>
      <c r="D47" s="51"/>
      <c r="E47" s="51"/>
      <c r="F47" s="51"/>
      <c r="G47" s="52"/>
      <c r="H47" s="146"/>
      <c r="I47" s="148"/>
      <c r="J47" s="148"/>
      <c r="K47" s="148"/>
      <c r="L47" s="146"/>
      <c r="M47" s="146"/>
    </row>
    <row r="48" spans="1:14" s="149" customFormat="1" outlineLevel="1" x14ac:dyDescent="0.3">
      <c r="A48" s="148" t="s">
        <v>1057</v>
      </c>
      <c r="B48" s="148"/>
      <c r="C48" s="52"/>
      <c r="D48" s="52"/>
      <c r="E48" s="52"/>
      <c r="F48" s="52"/>
      <c r="G48" s="52"/>
      <c r="H48" s="146"/>
      <c r="I48" s="148"/>
      <c r="J48" s="148"/>
      <c r="K48" s="148"/>
      <c r="L48" s="146"/>
      <c r="M48" s="146"/>
    </row>
    <row r="49" spans="1:14" s="149" customFormat="1" outlineLevel="1" x14ac:dyDescent="0.3">
      <c r="A49" s="148" t="s">
        <v>1058</v>
      </c>
      <c r="B49" s="147" t="s">
        <v>205</v>
      </c>
      <c r="C49" s="148"/>
      <c r="D49" s="163">
        <v>0</v>
      </c>
      <c r="E49" s="52"/>
      <c r="F49" s="52"/>
      <c r="G49" s="52"/>
      <c r="H49" s="146"/>
      <c r="I49" s="148"/>
      <c r="J49" s="148"/>
      <c r="K49" s="148"/>
      <c r="L49" s="146"/>
      <c r="M49" s="146"/>
    </row>
    <row r="50" spans="1:14" s="149" customFormat="1" outlineLevel="1" x14ac:dyDescent="0.3">
      <c r="A50" s="148" t="s">
        <v>1059</v>
      </c>
      <c r="B50" s="147" t="s">
        <v>206</v>
      </c>
      <c r="C50" s="148"/>
      <c r="D50" s="163">
        <v>0</v>
      </c>
      <c r="E50" s="52"/>
      <c r="F50" s="52"/>
      <c r="G50" s="52"/>
      <c r="H50" s="146"/>
      <c r="I50" s="148"/>
      <c r="J50" s="148"/>
      <c r="K50" s="148"/>
      <c r="L50" s="146"/>
      <c r="M50" s="146"/>
    </row>
    <row r="51" spans="1:14" s="149" customFormat="1" outlineLevel="1" x14ac:dyDescent="0.3">
      <c r="A51" s="148" t="s">
        <v>1060</v>
      </c>
      <c r="B51" s="147"/>
      <c r="C51" s="52"/>
      <c r="D51" s="52"/>
      <c r="E51" s="52"/>
      <c r="F51" s="52"/>
      <c r="G51" s="52"/>
      <c r="H51" s="146"/>
      <c r="I51" s="148"/>
      <c r="J51" s="148"/>
      <c r="K51" s="148"/>
      <c r="L51" s="146"/>
      <c r="M51" s="146"/>
    </row>
    <row r="52" spans="1:14" ht="15" customHeight="1" x14ac:dyDescent="0.3">
      <c r="A52" s="45"/>
      <c r="B52" s="46" t="s">
        <v>207</v>
      </c>
      <c r="C52" s="45" t="s">
        <v>194</v>
      </c>
      <c r="D52" s="45"/>
      <c r="E52" s="47"/>
      <c r="F52" s="48" t="s">
        <v>208</v>
      </c>
      <c r="G52" s="48"/>
      <c r="H52" s="27"/>
      <c r="L52" s="27"/>
      <c r="M52" s="27"/>
      <c r="N52" s="28"/>
    </row>
    <row r="53" spans="1:14" x14ac:dyDescent="0.3">
      <c r="A53" s="30" t="s">
        <v>1061</v>
      </c>
      <c r="B53" s="42" t="s">
        <v>209</v>
      </c>
      <c r="C53" s="103">
        <v>15278.846587039799</v>
      </c>
      <c r="E53" s="53"/>
      <c r="F53" s="54">
        <f>IF($C$58=0,"",IF(C53="[for completion]","",C53/$C$58))</f>
        <v>0.95551006879841227</v>
      </c>
      <c r="G53" s="55"/>
      <c r="H53" s="27"/>
      <c r="L53" s="27"/>
      <c r="M53" s="27"/>
      <c r="N53" s="28"/>
    </row>
    <row r="54" spans="1:14" x14ac:dyDescent="0.3">
      <c r="A54" s="30" t="s">
        <v>1062</v>
      </c>
      <c r="B54" s="42" t="s">
        <v>210</v>
      </c>
      <c r="C54" s="103" t="s">
        <v>1803</v>
      </c>
      <c r="E54" s="53"/>
      <c r="F54" s="51" t="s">
        <v>1803</v>
      </c>
      <c r="G54" s="55"/>
      <c r="H54" s="27"/>
      <c r="L54" s="27"/>
      <c r="M54" s="27"/>
      <c r="N54" s="28"/>
    </row>
    <row r="55" spans="1:14" x14ac:dyDescent="0.3">
      <c r="A55" s="30" t="s">
        <v>1063</v>
      </c>
      <c r="B55" s="42" t="s">
        <v>211</v>
      </c>
      <c r="C55" s="103" t="s">
        <v>1803</v>
      </c>
      <c r="E55" s="53"/>
      <c r="F55" s="51" t="s">
        <v>1803</v>
      </c>
      <c r="G55" s="55"/>
      <c r="H55" s="27"/>
      <c r="L55" s="27"/>
      <c r="M55" s="27"/>
      <c r="N55" s="28"/>
    </row>
    <row r="56" spans="1:14" x14ac:dyDescent="0.3">
      <c r="A56" s="30" t="s">
        <v>1064</v>
      </c>
      <c r="B56" s="42" t="s">
        <v>212</v>
      </c>
      <c r="C56" s="103">
        <v>91.5</v>
      </c>
      <c r="E56" s="53"/>
      <c r="F56" s="51">
        <v>5.7222363479463197E-3</v>
      </c>
      <c r="G56" s="55"/>
      <c r="H56" s="27"/>
      <c r="L56" s="27"/>
      <c r="M56" s="27"/>
      <c r="N56" s="28"/>
    </row>
    <row r="57" spans="1:14" x14ac:dyDescent="0.3">
      <c r="A57" s="30" t="s">
        <v>1065</v>
      </c>
      <c r="B57" s="30" t="s">
        <v>213</v>
      </c>
      <c r="C57" s="103">
        <v>619.90520199000002</v>
      </c>
      <c r="E57" s="53"/>
      <c r="F57" s="51">
        <v>3.8767694853641399E-2</v>
      </c>
      <c r="G57" s="55"/>
      <c r="H57" s="27"/>
      <c r="L57" s="27"/>
      <c r="M57" s="27"/>
      <c r="N57" s="28"/>
    </row>
    <row r="58" spans="1:14" x14ac:dyDescent="0.3">
      <c r="A58" s="30" t="s">
        <v>1066</v>
      </c>
      <c r="B58" s="56" t="s">
        <v>214</v>
      </c>
      <c r="C58" s="57">
        <f>SUM(C53:C57)</f>
        <v>15990.2517890298</v>
      </c>
      <c r="D58" s="53"/>
      <c r="E58" s="53"/>
      <c r="F58" s="58">
        <f>SUM(F53:F57)</f>
        <v>1</v>
      </c>
      <c r="G58" s="55"/>
      <c r="H58" s="27"/>
      <c r="L58" s="27"/>
      <c r="M58" s="27"/>
      <c r="N58" s="28"/>
    </row>
    <row r="59" spans="1:14" outlineLevel="1" x14ac:dyDescent="0.3">
      <c r="A59" s="30" t="s">
        <v>1067</v>
      </c>
      <c r="B59" s="59"/>
      <c r="C59" s="50"/>
      <c r="E59" s="53"/>
      <c r="F59" s="54"/>
      <c r="G59" s="55"/>
      <c r="H59" s="27"/>
      <c r="L59" s="27"/>
      <c r="M59" s="27"/>
      <c r="N59" s="28"/>
    </row>
    <row r="60" spans="1:14" outlineLevel="1" x14ac:dyDescent="0.3">
      <c r="A60" s="30" t="s">
        <v>1068</v>
      </c>
      <c r="B60" s="59"/>
      <c r="C60" s="50"/>
      <c r="E60" s="53"/>
      <c r="F60" s="54"/>
      <c r="G60" s="55"/>
      <c r="H60" s="27"/>
      <c r="L60" s="27"/>
      <c r="M60" s="27"/>
      <c r="N60" s="28"/>
    </row>
    <row r="61" spans="1:14" outlineLevel="1" x14ac:dyDescent="0.3">
      <c r="A61" s="30" t="s">
        <v>1069</v>
      </c>
      <c r="B61" s="59"/>
      <c r="C61" s="50"/>
      <c r="E61" s="53"/>
      <c r="F61" s="54"/>
      <c r="G61" s="55"/>
      <c r="H61" s="27"/>
      <c r="L61" s="27"/>
      <c r="M61" s="27"/>
      <c r="N61" s="28"/>
    </row>
    <row r="62" spans="1:14" outlineLevel="1" x14ac:dyDescent="0.3">
      <c r="A62" s="30" t="s">
        <v>1070</v>
      </c>
      <c r="B62" s="59"/>
      <c r="C62" s="50"/>
      <c r="E62" s="53"/>
      <c r="F62" s="54"/>
      <c r="G62" s="55"/>
      <c r="H62" s="27"/>
      <c r="L62" s="27"/>
      <c r="M62" s="27"/>
      <c r="N62" s="28"/>
    </row>
    <row r="63" spans="1:14" outlineLevel="1" x14ac:dyDescent="0.3">
      <c r="A63" s="30" t="s">
        <v>1071</v>
      </c>
      <c r="B63" s="59"/>
      <c r="C63" s="50"/>
      <c r="E63" s="53"/>
      <c r="F63" s="54"/>
      <c r="G63" s="55"/>
      <c r="H63" s="27"/>
      <c r="L63" s="27"/>
      <c r="M63" s="27"/>
      <c r="N63" s="28"/>
    </row>
    <row r="64" spans="1:14" outlineLevel="1" x14ac:dyDescent="0.3">
      <c r="A64" s="30" t="s">
        <v>1072</v>
      </c>
      <c r="B64" s="59"/>
      <c r="C64" s="60"/>
      <c r="D64" s="28"/>
      <c r="E64" s="28"/>
      <c r="F64" s="54"/>
      <c r="G64" s="61"/>
      <c r="H64" s="27"/>
      <c r="L64" s="27"/>
      <c r="M64" s="27"/>
      <c r="N64" s="28"/>
    </row>
    <row r="65" spans="1:14" ht="15" customHeight="1" x14ac:dyDescent="0.3">
      <c r="A65" s="45"/>
      <c r="B65" s="46" t="s">
        <v>216</v>
      </c>
      <c r="C65" s="62" t="s">
        <v>217</v>
      </c>
      <c r="D65" s="62" t="s">
        <v>218</v>
      </c>
      <c r="E65" s="47"/>
      <c r="F65" s="48" t="s">
        <v>219</v>
      </c>
      <c r="G65" s="63" t="s">
        <v>220</v>
      </c>
      <c r="H65" s="27"/>
      <c r="L65" s="27"/>
      <c r="M65" s="27"/>
      <c r="N65" s="28"/>
    </row>
    <row r="66" spans="1:14" x14ac:dyDescent="0.3">
      <c r="A66" s="30" t="s">
        <v>1073</v>
      </c>
      <c r="B66" s="42" t="s">
        <v>221</v>
      </c>
      <c r="C66" s="103">
        <v>7.5973907026471403</v>
      </c>
      <c r="D66" s="50" t="s">
        <v>843</v>
      </c>
      <c r="E66" s="40"/>
      <c r="F66" s="65"/>
      <c r="G66" s="66"/>
      <c r="H66" s="27"/>
      <c r="L66" s="27"/>
      <c r="M66" s="27"/>
      <c r="N66" s="28"/>
    </row>
    <row r="67" spans="1:14" x14ac:dyDescent="0.3">
      <c r="B67" s="42"/>
      <c r="E67" s="40"/>
      <c r="F67" s="65"/>
      <c r="G67" s="66"/>
      <c r="H67" s="27"/>
      <c r="L67" s="27"/>
      <c r="M67" s="27"/>
      <c r="N67" s="28"/>
    </row>
    <row r="68" spans="1:14" x14ac:dyDescent="0.3">
      <c r="B68" s="42" t="s">
        <v>222</v>
      </c>
      <c r="C68" s="40"/>
      <c r="D68" s="40"/>
      <c r="E68" s="40"/>
      <c r="F68" s="66"/>
      <c r="G68" s="66"/>
      <c r="H68" s="27"/>
      <c r="L68" s="27"/>
      <c r="M68" s="27"/>
      <c r="N68" s="28"/>
    </row>
    <row r="69" spans="1:14" x14ac:dyDescent="0.3">
      <c r="B69" s="42" t="s">
        <v>223</v>
      </c>
      <c r="E69" s="40"/>
      <c r="F69" s="66"/>
      <c r="G69" s="66"/>
      <c r="H69" s="27"/>
      <c r="L69" s="27"/>
      <c r="M69" s="27"/>
      <c r="N69" s="28"/>
    </row>
    <row r="70" spans="1:14" x14ac:dyDescent="0.3">
      <c r="A70" s="30" t="s">
        <v>1074</v>
      </c>
      <c r="B70" s="67" t="s">
        <v>224</v>
      </c>
      <c r="C70" s="103">
        <v>369.40720448000201</v>
      </c>
      <c r="D70" s="50" t="s">
        <v>843</v>
      </c>
      <c r="E70" s="67"/>
      <c r="F70" s="54">
        <f t="shared" ref="F70:F76" si="0">IF($C$77=0,"",IF(C70="[for completion]","",C70/$C$77))</f>
        <v>2.417768922382817E-2</v>
      </c>
      <c r="G70" s="54" t="str">
        <f>IF($D$77=0,"",IF(D70="[Mark as ND1 if not relevant]","",D70/$D$77))</f>
        <v/>
      </c>
      <c r="H70" s="27"/>
      <c r="L70" s="27"/>
      <c r="M70" s="27"/>
      <c r="N70" s="28"/>
    </row>
    <row r="71" spans="1:14" x14ac:dyDescent="0.3">
      <c r="A71" s="30" t="s">
        <v>1075</v>
      </c>
      <c r="B71" s="67" t="s">
        <v>225</v>
      </c>
      <c r="C71" s="103">
        <v>490.64643573000097</v>
      </c>
      <c r="D71" s="50" t="s">
        <v>843</v>
      </c>
      <c r="E71" s="67"/>
      <c r="F71" s="54">
        <f t="shared" si="0"/>
        <v>3.2112792869206583E-2</v>
      </c>
      <c r="G71" s="54" t="str">
        <f t="shared" ref="G71:G76" si="1">IF($D$77=0,"",IF(D71="[Mark as ND1 if not relevant]","",D71/$D$77))</f>
        <v/>
      </c>
      <c r="H71" s="27"/>
      <c r="L71" s="27"/>
      <c r="M71" s="27"/>
      <c r="N71" s="28"/>
    </row>
    <row r="72" spans="1:14" x14ac:dyDescent="0.3">
      <c r="A72" s="30" t="s">
        <v>1076</v>
      </c>
      <c r="B72" s="67" t="s">
        <v>226</v>
      </c>
      <c r="C72" s="103">
        <v>767.86590206000506</v>
      </c>
      <c r="D72" s="50" t="s">
        <v>843</v>
      </c>
      <c r="E72" s="67"/>
      <c r="F72" s="54">
        <f t="shared" si="0"/>
        <v>5.0256797702997472E-2</v>
      </c>
      <c r="G72" s="54" t="str">
        <f t="shared" si="1"/>
        <v/>
      </c>
      <c r="H72" s="27"/>
      <c r="L72" s="27"/>
      <c r="M72" s="27"/>
      <c r="N72" s="28"/>
    </row>
    <row r="73" spans="1:14" x14ac:dyDescent="0.3">
      <c r="A73" s="30" t="s">
        <v>1077</v>
      </c>
      <c r="B73" s="67" t="s">
        <v>227</v>
      </c>
      <c r="C73" s="103">
        <v>814.95056171999602</v>
      </c>
      <c r="D73" s="50" t="s">
        <v>843</v>
      </c>
      <c r="E73" s="67"/>
      <c r="F73" s="54">
        <f t="shared" si="0"/>
        <v>5.3338487108788711E-2</v>
      </c>
      <c r="G73" s="54" t="str">
        <f t="shared" si="1"/>
        <v/>
      </c>
      <c r="H73" s="27"/>
      <c r="L73" s="27"/>
      <c r="M73" s="27"/>
      <c r="N73" s="28"/>
    </row>
    <row r="74" spans="1:14" x14ac:dyDescent="0.3">
      <c r="A74" s="30" t="s">
        <v>1078</v>
      </c>
      <c r="B74" s="67" t="s">
        <v>228</v>
      </c>
      <c r="C74" s="103">
        <v>979.27356677999501</v>
      </c>
      <c r="D74" s="50" t="s">
        <v>843</v>
      </c>
      <c r="E74" s="67"/>
      <c r="F74" s="54">
        <f t="shared" si="0"/>
        <v>6.409342231439398E-2</v>
      </c>
      <c r="G74" s="54" t="str">
        <f t="shared" si="1"/>
        <v/>
      </c>
      <c r="H74" s="27"/>
      <c r="L74" s="27"/>
      <c r="M74" s="27"/>
      <c r="N74" s="28"/>
    </row>
    <row r="75" spans="1:14" x14ac:dyDescent="0.3">
      <c r="A75" s="30" t="s">
        <v>1079</v>
      </c>
      <c r="B75" s="67" t="s">
        <v>229</v>
      </c>
      <c r="C75" s="103">
        <v>7693.4183520200304</v>
      </c>
      <c r="D75" s="50" t="s">
        <v>843</v>
      </c>
      <c r="E75" s="67"/>
      <c r="F75" s="54">
        <f t="shared" si="0"/>
        <v>0.50353397477960193</v>
      </c>
      <c r="G75" s="54" t="str">
        <f t="shared" si="1"/>
        <v/>
      </c>
      <c r="H75" s="27"/>
      <c r="L75" s="27"/>
      <c r="M75" s="27"/>
      <c r="N75" s="28"/>
    </row>
    <row r="76" spans="1:14" x14ac:dyDescent="0.3">
      <c r="A76" s="30" t="s">
        <v>1080</v>
      </c>
      <c r="B76" s="67" t="s">
        <v>230</v>
      </c>
      <c r="C76" s="103">
        <v>4163.2845642500197</v>
      </c>
      <c r="D76" s="50" t="s">
        <v>843</v>
      </c>
      <c r="E76" s="67"/>
      <c r="F76" s="54">
        <f t="shared" si="0"/>
        <v>0.27248683600118323</v>
      </c>
      <c r="G76" s="54" t="str">
        <f t="shared" si="1"/>
        <v/>
      </c>
      <c r="H76" s="27"/>
      <c r="L76" s="27"/>
      <c r="M76" s="27"/>
      <c r="N76" s="28"/>
    </row>
    <row r="77" spans="1:14" x14ac:dyDescent="0.3">
      <c r="A77" s="30" t="s">
        <v>1081</v>
      </c>
      <c r="B77" s="68" t="s">
        <v>214</v>
      </c>
      <c r="C77" s="57">
        <f>SUM(C70:C76)</f>
        <v>15278.846587040049</v>
      </c>
      <c r="D77" s="57">
        <f>SUM(D70:D76)</f>
        <v>0</v>
      </c>
      <c r="E77" s="42"/>
      <c r="F77" s="58">
        <f>SUM(F70:F76)</f>
        <v>1</v>
      </c>
      <c r="G77" s="58">
        <f>SUM(G70:G76)</f>
        <v>0</v>
      </c>
      <c r="H77" s="27"/>
      <c r="L77" s="27"/>
      <c r="M77" s="27"/>
      <c r="N77" s="28"/>
    </row>
    <row r="78" spans="1:14" outlineLevel="1" x14ac:dyDescent="0.3">
      <c r="A78" s="30" t="s">
        <v>1082</v>
      </c>
      <c r="B78" s="69" t="s">
        <v>231</v>
      </c>
      <c r="C78" s="103">
        <v>28.471267810000001</v>
      </c>
      <c r="D78" s="57"/>
      <c r="E78" s="42"/>
      <c r="F78" s="54">
        <f>IF($C$77=0,"",IF(C78="[for completion]","",C78/$C$77))</f>
        <v>1.8634435294448298E-3</v>
      </c>
      <c r="G78" s="54" t="str">
        <f t="shared" ref="G78:G87" si="2">IF($D$77=0,"",IF(D78="[for completion]","",D78/$D$77))</f>
        <v/>
      </c>
      <c r="H78" s="27"/>
      <c r="L78" s="27"/>
      <c r="M78" s="27"/>
      <c r="N78" s="28"/>
    </row>
    <row r="79" spans="1:14" outlineLevel="1" x14ac:dyDescent="0.3">
      <c r="A79" s="30" t="s">
        <v>1083</v>
      </c>
      <c r="B79" s="69" t="s">
        <v>232</v>
      </c>
      <c r="C79" s="103">
        <v>150.00038169999999</v>
      </c>
      <c r="D79" s="57"/>
      <c r="E79" s="42"/>
      <c r="F79" s="54">
        <f t="shared" ref="F79:F87" si="3">IF($C$77=0,"",IF(C79="[for completion]","",C79/$C$77))</f>
        <v>9.8175199839518369E-3</v>
      </c>
      <c r="G79" s="54" t="str">
        <f t="shared" si="2"/>
        <v/>
      </c>
      <c r="H79" s="27"/>
      <c r="L79" s="27"/>
      <c r="M79" s="27"/>
      <c r="N79" s="28"/>
    </row>
    <row r="80" spans="1:14" outlineLevel="1" x14ac:dyDescent="0.3">
      <c r="A80" s="30" t="s">
        <v>1084</v>
      </c>
      <c r="B80" s="69" t="s">
        <v>233</v>
      </c>
      <c r="C80" s="103">
        <v>190.93555497000099</v>
      </c>
      <c r="D80" s="57"/>
      <c r="E80" s="42"/>
      <c r="F80" s="54">
        <f t="shared" si="3"/>
        <v>1.2496725710431438E-2</v>
      </c>
      <c r="G80" s="54" t="str">
        <f t="shared" si="2"/>
        <v/>
      </c>
      <c r="H80" s="27"/>
      <c r="L80" s="27"/>
      <c r="M80" s="27"/>
      <c r="N80" s="28"/>
    </row>
    <row r="81" spans="1:14" outlineLevel="1" x14ac:dyDescent="0.3">
      <c r="A81" s="30" t="s">
        <v>1085</v>
      </c>
      <c r="B81" s="69" t="s">
        <v>234</v>
      </c>
      <c r="C81" s="103">
        <v>238.19590516000099</v>
      </c>
      <c r="D81" s="57"/>
      <c r="E81" s="42"/>
      <c r="F81" s="54">
        <f t="shared" si="3"/>
        <v>1.5589914055557407E-2</v>
      </c>
      <c r="G81" s="54" t="str">
        <f t="shared" si="2"/>
        <v/>
      </c>
      <c r="H81" s="27"/>
      <c r="L81" s="27"/>
      <c r="M81" s="27"/>
      <c r="N81" s="28"/>
    </row>
    <row r="82" spans="1:14" outlineLevel="1" x14ac:dyDescent="0.3">
      <c r="A82" s="30" t="s">
        <v>1086</v>
      </c>
      <c r="B82" s="69" t="s">
        <v>235</v>
      </c>
      <c r="C82" s="103">
        <v>252.45053057000001</v>
      </c>
      <c r="D82" s="57"/>
      <c r="E82" s="42"/>
      <c r="F82" s="54">
        <f t="shared" si="3"/>
        <v>1.6522878813649174E-2</v>
      </c>
      <c r="G82" s="54" t="str">
        <f t="shared" si="2"/>
        <v/>
      </c>
      <c r="H82" s="27"/>
      <c r="L82" s="27"/>
      <c r="M82" s="27"/>
      <c r="N82" s="28"/>
    </row>
    <row r="83" spans="1:14" outlineLevel="1" x14ac:dyDescent="0.3">
      <c r="A83" s="30" t="s">
        <v>1087</v>
      </c>
      <c r="B83" s="69"/>
      <c r="C83" s="53"/>
      <c r="D83" s="53"/>
      <c r="E83" s="42"/>
      <c r="F83" s="55"/>
      <c r="G83" s="55"/>
      <c r="H83" s="27"/>
      <c r="L83" s="27"/>
      <c r="M83" s="27"/>
      <c r="N83" s="28"/>
    </row>
    <row r="84" spans="1:14" outlineLevel="1" x14ac:dyDescent="0.3">
      <c r="A84" s="30" t="s">
        <v>1088</v>
      </c>
      <c r="B84" s="69"/>
      <c r="C84" s="53"/>
      <c r="D84" s="53"/>
      <c r="E84" s="42"/>
      <c r="F84" s="55"/>
      <c r="G84" s="55"/>
      <c r="H84" s="27"/>
      <c r="L84" s="27"/>
      <c r="M84" s="27"/>
      <c r="N84" s="28"/>
    </row>
    <row r="85" spans="1:14" outlineLevel="1" x14ac:dyDescent="0.3">
      <c r="A85" s="30" t="s">
        <v>1089</v>
      </c>
      <c r="B85" s="69"/>
      <c r="C85" s="53"/>
      <c r="D85" s="53"/>
      <c r="E85" s="42"/>
      <c r="F85" s="55"/>
      <c r="G85" s="55"/>
      <c r="H85" s="27"/>
      <c r="L85" s="27"/>
      <c r="M85" s="27"/>
      <c r="N85" s="28"/>
    </row>
    <row r="86" spans="1:14" outlineLevel="1" x14ac:dyDescent="0.3">
      <c r="A86" s="30" t="s">
        <v>1090</v>
      </c>
      <c r="B86" s="68"/>
      <c r="C86" s="53"/>
      <c r="D86" s="53"/>
      <c r="E86" s="42"/>
      <c r="F86" s="55">
        <f t="shared" si="3"/>
        <v>0</v>
      </c>
      <c r="G86" s="55" t="str">
        <f t="shared" si="2"/>
        <v/>
      </c>
      <c r="H86" s="27"/>
      <c r="L86" s="27"/>
      <c r="M86" s="27"/>
      <c r="N86" s="28"/>
    </row>
    <row r="87" spans="1:14" outlineLevel="1" x14ac:dyDescent="0.3">
      <c r="A87" s="30" t="s">
        <v>1091</v>
      </c>
      <c r="B87" s="69"/>
      <c r="C87" s="53"/>
      <c r="D87" s="53"/>
      <c r="E87" s="42"/>
      <c r="F87" s="55">
        <f t="shared" si="3"/>
        <v>0</v>
      </c>
      <c r="G87" s="55" t="str">
        <f t="shared" si="2"/>
        <v/>
      </c>
      <c r="H87" s="27"/>
      <c r="L87" s="27"/>
      <c r="M87" s="27"/>
      <c r="N87" s="28"/>
    </row>
    <row r="88" spans="1:14" ht="15" customHeight="1" x14ac:dyDescent="0.3">
      <c r="A88" s="45"/>
      <c r="B88" s="46" t="s">
        <v>236</v>
      </c>
      <c r="C88" s="62" t="s">
        <v>237</v>
      </c>
      <c r="D88" s="62" t="s">
        <v>238</v>
      </c>
      <c r="E88" s="47"/>
      <c r="F88" s="48" t="s">
        <v>239</v>
      </c>
      <c r="G88" s="45" t="s">
        <v>240</v>
      </c>
      <c r="H88" s="27"/>
      <c r="L88" s="27"/>
      <c r="M88" s="27"/>
      <c r="N88" s="28"/>
    </row>
    <row r="89" spans="1:14" x14ac:dyDescent="0.3">
      <c r="A89" s="30" t="s">
        <v>1092</v>
      </c>
      <c r="B89" s="42" t="s">
        <v>241</v>
      </c>
      <c r="C89" s="103">
        <v>4.1449672424061896</v>
      </c>
      <c r="D89" s="50">
        <v>5.1449672424061896</v>
      </c>
      <c r="E89" s="40"/>
      <c r="F89" s="70"/>
      <c r="G89" s="71"/>
      <c r="H89" s="27"/>
      <c r="L89" s="27"/>
      <c r="M89" s="27"/>
      <c r="N89" s="28"/>
    </row>
    <row r="90" spans="1:14" x14ac:dyDescent="0.3">
      <c r="B90" s="42"/>
      <c r="C90" s="64"/>
      <c r="D90" s="64"/>
      <c r="E90" s="40"/>
      <c r="F90" s="70"/>
      <c r="G90" s="71"/>
      <c r="H90" s="27"/>
      <c r="L90" s="27"/>
      <c r="M90" s="27"/>
      <c r="N90" s="28"/>
    </row>
    <row r="91" spans="1:14" x14ac:dyDescent="0.3">
      <c r="B91" s="42" t="s">
        <v>242</v>
      </c>
      <c r="C91" s="72"/>
      <c r="D91" s="72"/>
      <c r="E91" s="40"/>
      <c r="F91" s="71"/>
      <c r="G91" s="71"/>
      <c r="H91" s="27"/>
      <c r="L91" s="27"/>
      <c r="M91" s="27"/>
      <c r="N91" s="28"/>
    </row>
    <row r="92" spans="1:14" x14ac:dyDescent="0.3">
      <c r="A92" s="30" t="s">
        <v>1093</v>
      </c>
      <c r="B92" s="42" t="s">
        <v>223</v>
      </c>
      <c r="C92" s="64"/>
      <c r="D92" s="64"/>
      <c r="E92" s="40"/>
      <c r="F92" s="71"/>
      <c r="G92" s="71"/>
      <c r="H92" s="27"/>
      <c r="L92" s="27"/>
      <c r="M92" s="27"/>
      <c r="N92" s="28"/>
    </row>
    <row r="93" spans="1:14" x14ac:dyDescent="0.3">
      <c r="A93" s="30" t="s">
        <v>1094</v>
      </c>
      <c r="B93" s="67" t="s">
        <v>224</v>
      </c>
      <c r="C93" s="103">
        <v>0</v>
      </c>
      <c r="D93" s="50">
        <v>0</v>
      </c>
      <c r="E93" s="67"/>
      <c r="F93" s="54">
        <f>IF($C$100=0,"",IF(C93="[for completion]","",IF(C93="","",C93/$C$100)))</f>
        <v>0</v>
      </c>
      <c r="G93" s="54">
        <f>IF($D$100=0,"",IF(D93="[Mark as ND1 if not relevant]","",IF(D93="","",D93/$D$100)))</f>
        <v>0</v>
      </c>
      <c r="H93" s="27"/>
      <c r="L93" s="27"/>
      <c r="M93" s="27"/>
      <c r="N93" s="28"/>
    </row>
    <row r="94" spans="1:14" x14ac:dyDescent="0.3">
      <c r="A94" s="30" t="s">
        <v>1095</v>
      </c>
      <c r="B94" s="67" t="s">
        <v>225</v>
      </c>
      <c r="C94" s="103">
        <v>0</v>
      </c>
      <c r="D94" s="50">
        <v>0</v>
      </c>
      <c r="E94" s="67"/>
      <c r="F94" s="54">
        <f t="shared" ref="F94:F99" si="4">IF($C$100=0,"",IF(C94="[for completion]","",IF(C94="","",C94/$C$100)))</f>
        <v>0</v>
      </c>
      <c r="G94" s="54">
        <f t="shared" ref="G94:G99" si="5">IF($D$100=0,"",IF(D94="[Mark as ND1 if not relevant]","",IF(D94="","",D94/$D$100)))</f>
        <v>0</v>
      </c>
      <c r="H94" s="27"/>
      <c r="L94" s="27"/>
      <c r="M94" s="27"/>
      <c r="N94" s="28"/>
    </row>
    <row r="95" spans="1:14" x14ac:dyDescent="0.3">
      <c r="A95" s="30" t="s">
        <v>1096</v>
      </c>
      <c r="B95" s="67" t="s">
        <v>226</v>
      </c>
      <c r="C95" s="103">
        <v>2500</v>
      </c>
      <c r="D95" s="50">
        <v>0</v>
      </c>
      <c r="E95" s="67"/>
      <c r="F95" s="54">
        <f t="shared" si="4"/>
        <v>0.21739130434782608</v>
      </c>
      <c r="G95" s="54">
        <f t="shared" si="5"/>
        <v>0</v>
      </c>
      <c r="H95" s="27"/>
      <c r="L95" s="27"/>
      <c r="M95" s="27"/>
      <c r="N95" s="28"/>
    </row>
    <row r="96" spans="1:14" x14ac:dyDescent="0.3">
      <c r="A96" s="30" t="s">
        <v>1097</v>
      </c>
      <c r="B96" s="67" t="s">
        <v>227</v>
      </c>
      <c r="C96" s="103">
        <v>4000</v>
      </c>
      <c r="D96" s="50">
        <v>2500</v>
      </c>
      <c r="E96" s="67"/>
      <c r="F96" s="54">
        <f t="shared" si="4"/>
        <v>0.34782608695652173</v>
      </c>
      <c r="G96" s="54">
        <f t="shared" si="5"/>
        <v>0.21739130434782608</v>
      </c>
      <c r="H96" s="27"/>
      <c r="L96" s="27"/>
      <c r="M96" s="27"/>
      <c r="N96" s="28"/>
    </row>
    <row r="97" spans="1:14" x14ac:dyDescent="0.3">
      <c r="A97" s="30" t="s">
        <v>1098</v>
      </c>
      <c r="B97" s="67" t="s">
        <v>228</v>
      </c>
      <c r="C97" s="103">
        <v>0</v>
      </c>
      <c r="D97" s="50">
        <v>4000</v>
      </c>
      <c r="E97" s="67"/>
      <c r="F97" s="54">
        <f t="shared" si="4"/>
        <v>0</v>
      </c>
      <c r="G97" s="54">
        <f t="shared" si="5"/>
        <v>0.34782608695652173</v>
      </c>
      <c r="H97" s="27"/>
      <c r="L97" s="27"/>
      <c r="M97" s="27"/>
    </row>
    <row r="98" spans="1:14" x14ac:dyDescent="0.3">
      <c r="A98" s="30" t="s">
        <v>1099</v>
      </c>
      <c r="B98" s="67" t="s">
        <v>229</v>
      </c>
      <c r="C98" s="103">
        <v>5000</v>
      </c>
      <c r="D98" s="50">
        <v>5000</v>
      </c>
      <c r="E98" s="67"/>
      <c r="F98" s="54">
        <f t="shared" si="4"/>
        <v>0.43478260869565216</v>
      </c>
      <c r="G98" s="54">
        <f t="shared" si="5"/>
        <v>0.43478260869565216</v>
      </c>
      <c r="H98" s="27"/>
      <c r="L98" s="27"/>
      <c r="M98" s="27"/>
    </row>
    <row r="99" spans="1:14" x14ac:dyDescent="0.3">
      <c r="A99" s="30" t="s">
        <v>1100</v>
      </c>
      <c r="B99" s="67" t="s">
        <v>230</v>
      </c>
      <c r="C99" s="103">
        <v>0</v>
      </c>
      <c r="D99" s="50">
        <v>0</v>
      </c>
      <c r="E99" s="67"/>
      <c r="F99" s="54">
        <f t="shared" si="4"/>
        <v>0</v>
      </c>
      <c r="G99" s="54">
        <f t="shared" si="5"/>
        <v>0</v>
      </c>
      <c r="H99" s="27"/>
      <c r="L99" s="27"/>
      <c r="M99" s="27"/>
    </row>
    <row r="100" spans="1:14" x14ac:dyDescent="0.3">
      <c r="A100" s="30" t="s">
        <v>1101</v>
      </c>
      <c r="B100" s="68" t="s">
        <v>214</v>
      </c>
      <c r="C100" s="57">
        <f>SUM(C93:C99)</f>
        <v>11500</v>
      </c>
      <c r="D100" s="57">
        <f>SUM(D93:D99)</f>
        <v>11500</v>
      </c>
      <c r="E100" s="42"/>
      <c r="F100" s="58">
        <f>SUM(F93:F99)</f>
        <v>1</v>
      </c>
      <c r="G100" s="58">
        <f>SUM(G93:G99)</f>
        <v>1</v>
      </c>
      <c r="H100" s="27"/>
      <c r="L100" s="27"/>
      <c r="M100" s="27"/>
    </row>
    <row r="101" spans="1:14" outlineLevel="1" x14ac:dyDescent="0.3">
      <c r="A101" s="30" t="s">
        <v>1102</v>
      </c>
      <c r="B101" s="69" t="s">
        <v>231</v>
      </c>
      <c r="C101" s="103">
        <v>0</v>
      </c>
      <c r="D101" s="57"/>
      <c r="E101" s="42"/>
      <c r="F101" s="54">
        <f>IF($C$100=0,"",IF(C101="[for completion]","",C101/$C$100))</f>
        <v>0</v>
      </c>
      <c r="G101" s="54">
        <f>IF($D$100=0,"",IF(D101="[for completion]","",D101/$D$100))</f>
        <v>0</v>
      </c>
      <c r="H101" s="27"/>
      <c r="L101" s="27"/>
      <c r="M101" s="27"/>
    </row>
    <row r="102" spans="1:14" outlineLevel="1" x14ac:dyDescent="0.3">
      <c r="A102" s="30" t="s">
        <v>1103</v>
      </c>
      <c r="B102" s="69" t="s">
        <v>232</v>
      </c>
      <c r="C102" s="103">
        <v>0</v>
      </c>
      <c r="D102" s="57"/>
      <c r="E102" s="42"/>
      <c r="F102" s="54">
        <f>IF($C$100=0,"",IF(C102="[for completion]","",C102/$C$100))</f>
        <v>0</v>
      </c>
      <c r="G102" s="54">
        <f>IF($D$100=0,"",IF(D102="[for completion]","",D102/$D$100))</f>
        <v>0</v>
      </c>
      <c r="H102" s="27"/>
      <c r="L102" s="27"/>
      <c r="M102" s="27"/>
    </row>
    <row r="103" spans="1:14" outlineLevel="1" x14ac:dyDescent="0.3">
      <c r="A103" s="30" t="s">
        <v>1104</v>
      </c>
      <c r="B103" s="69" t="s">
        <v>233</v>
      </c>
      <c r="C103" s="103">
        <v>0</v>
      </c>
      <c r="D103" s="57"/>
      <c r="E103" s="42"/>
      <c r="F103" s="54">
        <f>IF($C$100=0,"",IF(C103="[for completion]","",C103/$C$100))</f>
        <v>0</v>
      </c>
      <c r="G103" s="54">
        <f>IF($D$100=0,"",IF(D103="[for completion]","",D103/$D$100))</f>
        <v>0</v>
      </c>
      <c r="H103" s="27"/>
      <c r="L103" s="27"/>
      <c r="M103" s="27"/>
    </row>
    <row r="104" spans="1:14" outlineLevel="1" x14ac:dyDescent="0.3">
      <c r="A104" s="30" t="s">
        <v>1105</v>
      </c>
      <c r="B104" s="69" t="s">
        <v>234</v>
      </c>
      <c r="C104" s="103">
        <v>0</v>
      </c>
      <c r="D104" s="57"/>
      <c r="E104" s="42"/>
      <c r="F104" s="54">
        <f>IF($C$100=0,"",IF(C104="[for completion]","",C104/$C$100))</f>
        <v>0</v>
      </c>
      <c r="G104" s="54">
        <f>IF($D$100=0,"",IF(D104="[for completion]","",D104/$D$100))</f>
        <v>0</v>
      </c>
      <c r="H104" s="27"/>
      <c r="L104" s="27"/>
      <c r="M104" s="27"/>
    </row>
    <row r="105" spans="1:14" outlineLevel="1" x14ac:dyDescent="0.3">
      <c r="A105" s="30" t="s">
        <v>1106</v>
      </c>
      <c r="B105" s="69" t="s">
        <v>235</v>
      </c>
      <c r="C105" s="103">
        <v>0</v>
      </c>
      <c r="D105" s="57"/>
      <c r="E105" s="42"/>
      <c r="F105" s="54">
        <f>IF($C$100=0,"",IF(C105="[for completion]","",C105/$C$100))</f>
        <v>0</v>
      </c>
      <c r="G105" s="54">
        <f>IF($D$100=0,"",IF(D105="[for completion]","",D105/$D$100))</f>
        <v>0</v>
      </c>
      <c r="H105" s="27"/>
      <c r="L105" s="27"/>
      <c r="M105" s="27"/>
    </row>
    <row r="106" spans="1:14" outlineLevel="1" x14ac:dyDescent="0.3">
      <c r="A106" s="30" t="s">
        <v>1107</v>
      </c>
      <c r="B106" s="69"/>
      <c r="C106" s="53"/>
      <c r="D106" s="53"/>
      <c r="E106" s="42"/>
      <c r="F106" s="55"/>
      <c r="G106" s="55"/>
      <c r="H106" s="27"/>
      <c r="L106" s="27"/>
      <c r="M106" s="27"/>
    </row>
    <row r="107" spans="1:14" outlineLevel="1" x14ac:dyDescent="0.3">
      <c r="A107" s="30" t="s">
        <v>1108</v>
      </c>
      <c r="B107" s="69"/>
      <c r="C107" s="53"/>
      <c r="D107" s="53"/>
      <c r="E107" s="42"/>
      <c r="F107" s="55"/>
      <c r="G107" s="55"/>
      <c r="H107" s="27"/>
      <c r="L107" s="27"/>
      <c r="M107" s="27"/>
    </row>
    <row r="108" spans="1:14" outlineLevel="1" x14ac:dyDescent="0.3">
      <c r="A108" s="30" t="s">
        <v>1109</v>
      </c>
      <c r="B108" s="68"/>
      <c r="C108" s="53"/>
      <c r="D108" s="53"/>
      <c r="E108" s="42"/>
      <c r="F108" s="55"/>
      <c r="G108" s="55"/>
      <c r="H108" s="27"/>
      <c r="L108" s="27"/>
      <c r="M108" s="27"/>
    </row>
    <row r="109" spans="1:14" outlineLevel="1" x14ac:dyDescent="0.3">
      <c r="A109" s="30" t="s">
        <v>1110</v>
      </c>
      <c r="B109" s="69"/>
      <c r="C109" s="53"/>
      <c r="D109" s="53"/>
      <c r="E109" s="42"/>
      <c r="F109" s="55"/>
      <c r="G109" s="55"/>
      <c r="H109" s="27"/>
      <c r="L109" s="27"/>
      <c r="M109" s="27"/>
    </row>
    <row r="110" spans="1:14" outlineLevel="1" x14ac:dyDescent="0.3">
      <c r="A110" s="30" t="s">
        <v>1111</v>
      </c>
      <c r="B110" s="69"/>
      <c r="C110" s="53"/>
      <c r="D110" s="53"/>
      <c r="E110" s="42"/>
      <c r="F110" s="55"/>
      <c r="G110" s="55"/>
      <c r="H110" s="27"/>
      <c r="L110" s="27"/>
      <c r="M110" s="27"/>
    </row>
    <row r="111" spans="1:14" ht="15" customHeight="1" x14ac:dyDescent="0.3">
      <c r="A111" s="45"/>
      <c r="B111" s="73" t="s">
        <v>243</v>
      </c>
      <c r="C111" s="48" t="s">
        <v>244</v>
      </c>
      <c r="D111" s="48" t="s">
        <v>245</v>
      </c>
      <c r="E111" s="47"/>
      <c r="F111" s="48" t="s">
        <v>246</v>
      </c>
      <c r="G111" s="48" t="s">
        <v>247</v>
      </c>
      <c r="H111" s="27"/>
      <c r="L111" s="27"/>
      <c r="M111" s="27"/>
    </row>
    <row r="112" spans="1:14" s="74" customFormat="1" x14ac:dyDescent="0.3">
      <c r="A112" s="30" t="s">
        <v>1112</v>
      </c>
      <c r="B112" s="42" t="s">
        <v>248</v>
      </c>
      <c r="C112" s="103">
        <v>15278.846587039699</v>
      </c>
      <c r="D112" s="50">
        <v>0</v>
      </c>
      <c r="E112" s="55"/>
      <c r="F112" s="54">
        <f t="shared" ref="F112" si="6">IF($C$130=0,"",IF(C112="[for completion]","",IF(C112="","",C112/$C$130)))</f>
        <v>1</v>
      </c>
      <c r="G112" s="54" t="str">
        <f t="shared" ref="G112:G129" si="7">IF($D$130=0,"",IF(D112="[for completion]","",IF(D112="","",D112/$D$130)))</f>
        <v/>
      </c>
      <c r="I112" s="30"/>
      <c r="J112" s="30"/>
      <c r="K112" s="30"/>
      <c r="L112" s="27"/>
      <c r="M112" s="27"/>
      <c r="N112" s="27"/>
    </row>
    <row r="113" spans="1:14" s="74" customFormat="1" x14ac:dyDescent="0.3">
      <c r="A113" s="30" t="s">
        <v>1113</v>
      </c>
      <c r="B113" s="42" t="s">
        <v>1379</v>
      </c>
      <c r="C113" s="103"/>
      <c r="D113" s="50"/>
      <c r="E113" s="55"/>
      <c r="F113" s="54"/>
      <c r="G113" s="54" t="str">
        <f t="shared" si="7"/>
        <v/>
      </c>
      <c r="I113" s="30"/>
      <c r="J113" s="30"/>
      <c r="K113" s="30"/>
      <c r="L113" s="42"/>
      <c r="M113" s="27"/>
      <c r="N113" s="27"/>
    </row>
    <row r="114" spans="1:14" s="74" customFormat="1" x14ac:dyDescent="0.3">
      <c r="A114" s="30" t="s">
        <v>1114</v>
      </c>
      <c r="B114" s="42" t="s">
        <v>1380</v>
      </c>
      <c r="C114" s="103"/>
      <c r="D114" s="50"/>
      <c r="E114" s="55"/>
      <c r="F114" s="54"/>
      <c r="G114" s="54" t="str">
        <f t="shared" si="7"/>
        <v/>
      </c>
      <c r="I114" s="30"/>
      <c r="J114" s="30"/>
      <c r="K114" s="30"/>
      <c r="L114" s="42"/>
      <c r="M114" s="27"/>
      <c r="N114" s="27"/>
    </row>
    <row r="115" spans="1:14" s="74" customFormat="1" x14ac:dyDescent="0.3">
      <c r="A115" s="30" t="s">
        <v>1115</v>
      </c>
      <c r="B115" s="42" t="s">
        <v>1381</v>
      </c>
      <c r="C115" s="103"/>
      <c r="D115" s="50"/>
      <c r="E115" s="55"/>
      <c r="F115" s="54"/>
      <c r="G115" s="54" t="str">
        <f t="shared" si="7"/>
        <v/>
      </c>
      <c r="I115" s="30"/>
      <c r="J115" s="30"/>
      <c r="K115" s="30"/>
      <c r="L115" s="42"/>
      <c r="M115" s="27"/>
      <c r="N115" s="27"/>
    </row>
    <row r="116" spans="1:14" s="74" customFormat="1" x14ac:dyDescent="0.3">
      <c r="A116" s="30" t="s">
        <v>1116</v>
      </c>
      <c r="B116" s="42" t="s">
        <v>1382</v>
      </c>
      <c r="C116" s="103"/>
      <c r="D116" s="50"/>
      <c r="E116" s="55"/>
      <c r="F116" s="54"/>
      <c r="G116" s="54" t="str">
        <f t="shared" si="7"/>
        <v/>
      </c>
      <c r="I116" s="30"/>
      <c r="J116" s="30"/>
      <c r="K116" s="30"/>
      <c r="L116" s="42"/>
      <c r="M116" s="27"/>
      <c r="N116" s="27"/>
    </row>
    <row r="117" spans="1:14" s="74" customFormat="1" x14ac:dyDescent="0.3">
      <c r="A117" s="30" t="s">
        <v>1117</v>
      </c>
      <c r="B117" s="42" t="s">
        <v>1383</v>
      </c>
      <c r="C117" s="103"/>
      <c r="D117" s="50"/>
      <c r="E117" s="42"/>
      <c r="F117" s="54"/>
      <c r="G117" s="54" t="str">
        <f t="shared" si="7"/>
        <v/>
      </c>
      <c r="I117" s="30"/>
      <c r="J117" s="30"/>
      <c r="K117" s="30"/>
      <c r="L117" s="42"/>
      <c r="M117" s="27"/>
      <c r="N117" s="27"/>
    </row>
    <row r="118" spans="1:14" x14ac:dyDescent="0.3">
      <c r="A118" s="30" t="s">
        <v>1118</v>
      </c>
      <c r="B118" s="42" t="s">
        <v>1384</v>
      </c>
      <c r="C118" s="103"/>
      <c r="D118" s="50"/>
      <c r="E118" s="42"/>
      <c r="F118" s="54"/>
      <c r="G118" s="54" t="str">
        <f t="shared" si="7"/>
        <v/>
      </c>
      <c r="L118" s="42"/>
      <c r="M118" s="27"/>
    </row>
    <row r="119" spans="1:14" x14ac:dyDescent="0.3">
      <c r="A119" s="30" t="s">
        <v>1119</v>
      </c>
      <c r="B119" s="42" t="s">
        <v>1385</v>
      </c>
      <c r="C119" s="103"/>
      <c r="D119" s="50"/>
      <c r="E119" s="42"/>
      <c r="F119" s="54"/>
      <c r="G119" s="54" t="str">
        <f t="shared" si="7"/>
        <v/>
      </c>
      <c r="L119" s="42"/>
      <c r="M119" s="27"/>
    </row>
    <row r="120" spans="1:14" x14ac:dyDescent="0.3">
      <c r="A120" s="30" t="s">
        <v>1120</v>
      </c>
      <c r="B120" s="42" t="s">
        <v>1386</v>
      </c>
      <c r="C120" s="103"/>
      <c r="D120" s="50"/>
      <c r="E120" s="42"/>
      <c r="F120" s="54"/>
      <c r="G120" s="54" t="str">
        <f t="shared" si="7"/>
        <v/>
      </c>
      <c r="L120" s="42"/>
      <c r="M120" s="27"/>
    </row>
    <row r="121" spans="1:14" x14ac:dyDescent="0.3">
      <c r="A121" s="30" t="s">
        <v>1121</v>
      </c>
      <c r="B121" s="30" t="s">
        <v>1387</v>
      </c>
      <c r="C121" s="103"/>
      <c r="D121" s="50"/>
      <c r="F121" s="54"/>
      <c r="G121" s="54" t="str">
        <f t="shared" si="7"/>
        <v/>
      </c>
      <c r="L121" s="42"/>
      <c r="M121" s="27"/>
    </row>
    <row r="122" spans="1:14" x14ac:dyDescent="0.3">
      <c r="A122" s="30" t="s">
        <v>1122</v>
      </c>
      <c r="B122" s="42" t="s">
        <v>1388</v>
      </c>
      <c r="C122" s="103"/>
      <c r="D122" s="50"/>
      <c r="E122" s="42"/>
      <c r="F122" s="54"/>
      <c r="G122" s="54" t="str">
        <f t="shared" si="7"/>
        <v/>
      </c>
      <c r="L122" s="42"/>
      <c r="M122" s="27"/>
    </row>
    <row r="123" spans="1:14" x14ac:dyDescent="0.3">
      <c r="A123" s="30" t="s">
        <v>1123</v>
      </c>
      <c r="B123" s="42" t="s">
        <v>1389</v>
      </c>
      <c r="C123" s="103"/>
      <c r="D123" s="50"/>
      <c r="E123" s="42"/>
      <c r="F123" s="54"/>
      <c r="G123" s="54" t="str">
        <f t="shared" si="7"/>
        <v/>
      </c>
      <c r="L123" s="42"/>
      <c r="M123" s="27"/>
    </row>
    <row r="124" spans="1:14" x14ac:dyDescent="0.3">
      <c r="A124" s="30" t="s">
        <v>1124</v>
      </c>
      <c r="B124" s="42" t="s">
        <v>1390</v>
      </c>
      <c r="C124" s="103"/>
      <c r="D124" s="50"/>
      <c r="E124" s="42"/>
      <c r="F124" s="54"/>
      <c r="G124" s="54" t="str">
        <f t="shared" si="7"/>
        <v/>
      </c>
      <c r="L124" s="67"/>
      <c r="M124" s="27"/>
    </row>
    <row r="125" spans="1:14" x14ac:dyDescent="0.3">
      <c r="A125" s="30" t="s">
        <v>1125</v>
      </c>
      <c r="B125" s="67" t="s">
        <v>1391</v>
      </c>
      <c r="C125" s="103"/>
      <c r="D125" s="50"/>
      <c r="E125" s="42"/>
      <c r="F125" s="54"/>
      <c r="G125" s="54" t="str">
        <f t="shared" si="7"/>
        <v/>
      </c>
      <c r="L125" s="42"/>
      <c r="M125" s="27"/>
    </row>
    <row r="126" spans="1:14" x14ac:dyDescent="0.3">
      <c r="A126" s="30" t="s">
        <v>1126</v>
      </c>
      <c r="B126" s="42" t="s">
        <v>1392</v>
      </c>
      <c r="C126" s="103"/>
      <c r="D126" s="50"/>
      <c r="E126" s="42"/>
      <c r="F126" s="54"/>
      <c r="G126" s="54" t="str">
        <f t="shared" si="7"/>
        <v/>
      </c>
      <c r="H126" s="28"/>
      <c r="L126" s="42"/>
      <c r="M126" s="27"/>
    </row>
    <row r="127" spans="1:14" x14ac:dyDescent="0.3">
      <c r="A127" s="30" t="s">
        <v>1127</v>
      </c>
      <c r="B127" s="42" t="s">
        <v>1393</v>
      </c>
      <c r="C127" s="103"/>
      <c r="D127" s="50"/>
      <c r="E127" s="42"/>
      <c r="F127" s="54"/>
      <c r="G127" s="54" t="str">
        <f t="shared" si="7"/>
        <v/>
      </c>
      <c r="H127" s="27"/>
      <c r="L127" s="42"/>
      <c r="M127" s="27"/>
    </row>
    <row r="128" spans="1:14" x14ac:dyDescent="0.3">
      <c r="A128" s="30" t="s">
        <v>1128</v>
      </c>
      <c r="B128" s="42" t="s">
        <v>1394</v>
      </c>
      <c r="C128" s="103"/>
      <c r="D128" s="50"/>
      <c r="E128" s="42"/>
      <c r="F128" s="54"/>
      <c r="G128" s="54" t="str">
        <f t="shared" si="7"/>
        <v/>
      </c>
      <c r="H128" s="27"/>
      <c r="L128" s="27"/>
      <c r="M128" s="27"/>
    </row>
    <row r="129" spans="1:14" x14ac:dyDescent="0.3">
      <c r="A129" s="30" t="s">
        <v>1129</v>
      </c>
      <c r="B129" s="42" t="s">
        <v>213</v>
      </c>
      <c r="C129" s="103"/>
      <c r="D129" s="50"/>
      <c r="E129" s="42"/>
      <c r="F129" s="54"/>
      <c r="G129" s="54" t="str">
        <f t="shared" si="7"/>
        <v/>
      </c>
      <c r="H129" s="27"/>
      <c r="L129" s="27"/>
      <c r="M129" s="27"/>
    </row>
    <row r="130" spans="1:14" outlineLevel="1" x14ac:dyDescent="0.3">
      <c r="A130" s="30" t="s">
        <v>1130</v>
      </c>
      <c r="B130" s="68" t="s">
        <v>214</v>
      </c>
      <c r="C130" s="50">
        <f>SUM(C112:C129)</f>
        <v>15278.846587039699</v>
      </c>
      <c r="D130" s="50">
        <f>SUM(D112:D129)</f>
        <v>0</v>
      </c>
      <c r="E130" s="42"/>
      <c r="F130" s="51">
        <f>SUM(F112:F129)</f>
        <v>1</v>
      </c>
      <c r="G130" s="51">
        <f>SUM(G112:G129)</f>
        <v>0</v>
      </c>
      <c r="H130" s="27"/>
      <c r="L130" s="27"/>
      <c r="M130" s="27"/>
    </row>
    <row r="131" spans="1:14" outlineLevel="1" x14ac:dyDescent="0.3">
      <c r="A131" s="30" t="s">
        <v>1131</v>
      </c>
      <c r="B131" s="59"/>
      <c r="C131" s="50"/>
      <c r="D131" s="50"/>
      <c r="E131" s="42"/>
      <c r="F131" s="54"/>
      <c r="G131" s="54" t="str">
        <f t="shared" ref="G131:G136" si="8">IF($D$130=0,"",IF(D131="[for completion]","",D131/$D$130))</f>
        <v/>
      </c>
      <c r="H131" s="27"/>
      <c r="L131" s="27"/>
      <c r="M131" s="27"/>
    </row>
    <row r="132" spans="1:14" outlineLevel="1" x14ac:dyDescent="0.3">
      <c r="A132" s="30" t="s">
        <v>1132</v>
      </c>
      <c r="B132" s="59"/>
      <c r="C132" s="50"/>
      <c r="D132" s="50"/>
      <c r="E132" s="42"/>
      <c r="F132" s="54"/>
      <c r="G132" s="54" t="str">
        <f t="shared" si="8"/>
        <v/>
      </c>
      <c r="H132" s="27"/>
      <c r="L132" s="27"/>
      <c r="M132" s="27"/>
    </row>
    <row r="133" spans="1:14" outlineLevel="1" x14ac:dyDescent="0.3">
      <c r="A133" s="30" t="s">
        <v>1133</v>
      </c>
      <c r="B133" s="59"/>
      <c r="C133" s="50"/>
      <c r="D133" s="50"/>
      <c r="E133" s="42"/>
      <c r="F133" s="54"/>
      <c r="G133" s="54" t="str">
        <f t="shared" si="8"/>
        <v/>
      </c>
      <c r="H133" s="27"/>
      <c r="L133" s="27"/>
      <c r="M133" s="27"/>
    </row>
    <row r="134" spans="1:14" outlineLevel="1" x14ac:dyDescent="0.3">
      <c r="A134" s="30" t="s">
        <v>1134</v>
      </c>
      <c r="B134" s="59"/>
      <c r="C134" s="50"/>
      <c r="D134" s="50"/>
      <c r="E134" s="42"/>
      <c r="F134" s="54"/>
      <c r="G134" s="54" t="str">
        <f t="shared" si="8"/>
        <v/>
      </c>
      <c r="H134" s="27"/>
      <c r="L134" s="27"/>
      <c r="M134" s="27"/>
    </row>
    <row r="135" spans="1:14" outlineLevel="1" x14ac:dyDescent="0.3">
      <c r="A135" s="30" t="s">
        <v>1135</v>
      </c>
      <c r="B135" s="59"/>
      <c r="C135" s="50"/>
      <c r="D135" s="50"/>
      <c r="E135" s="42"/>
      <c r="F135" s="54"/>
      <c r="G135" s="54" t="str">
        <f t="shared" si="8"/>
        <v/>
      </c>
      <c r="H135" s="27"/>
      <c r="L135" s="27"/>
      <c r="M135" s="27"/>
    </row>
    <row r="136" spans="1:14" outlineLevel="1" x14ac:dyDescent="0.3">
      <c r="A136" s="30" t="s">
        <v>1136</v>
      </c>
      <c r="B136" s="59"/>
      <c r="C136" s="50"/>
      <c r="D136" s="50"/>
      <c r="E136" s="42"/>
      <c r="F136" s="54"/>
      <c r="G136" s="54" t="str">
        <f t="shared" si="8"/>
        <v/>
      </c>
      <c r="H136" s="27"/>
      <c r="L136" s="27"/>
      <c r="M136" s="27"/>
    </row>
    <row r="137" spans="1:14" ht="15" customHeight="1" x14ac:dyDescent="0.3">
      <c r="A137" s="45"/>
      <c r="B137" s="46" t="s">
        <v>249</v>
      </c>
      <c r="C137" s="48" t="s">
        <v>244</v>
      </c>
      <c r="D137" s="48" t="s">
        <v>245</v>
      </c>
      <c r="E137" s="47"/>
      <c r="F137" s="48" t="s">
        <v>246</v>
      </c>
      <c r="G137" s="48" t="s">
        <v>247</v>
      </c>
      <c r="H137" s="27"/>
      <c r="L137" s="27"/>
      <c r="M137" s="27"/>
    </row>
    <row r="138" spans="1:14" s="74" customFormat="1" x14ac:dyDescent="0.3">
      <c r="A138" s="30" t="s">
        <v>1137</v>
      </c>
      <c r="B138" s="42" t="s">
        <v>248</v>
      </c>
      <c r="C138" s="103">
        <v>11500</v>
      </c>
      <c r="D138" s="50">
        <v>0</v>
      </c>
      <c r="E138" s="55"/>
      <c r="F138" s="54">
        <f t="shared" ref="F138" si="9">IF($C$156=0,"",IF(C138="[for completion]","",IF(C138="","",C138/$C$156)))</f>
        <v>1</v>
      </c>
      <c r="G138" s="54" t="str">
        <f t="shared" ref="G138:G155" si="10">IF($D$156=0,"",IF(D138="[for completion]","",IF(D138="","",D138/$D$156)))</f>
        <v/>
      </c>
      <c r="H138" s="27"/>
      <c r="I138" s="30"/>
      <c r="J138" s="30"/>
      <c r="K138" s="30"/>
      <c r="L138" s="27"/>
      <c r="M138" s="27"/>
      <c r="N138" s="27"/>
    </row>
    <row r="139" spans="1:14" s="74" customFormat="1" x14ac:dyDescent="0.3">
      <c r="A139" s="30" t="s">
        <v>1138</v>
      </c>
      <c r="B139" s="42" t="s">
        <v>1379</v>
      </c>
      <c r="C139" s="103"/>
      <c r="D139" s="50"/>
      <c r="E139" s="55"/>
      <c r="F139" s="54"/>
      <c r="G139" s="54" t="str">
        <f t="shared" si="10"/>
        <v/>
      </c>
      <c r="H139" s="27"/>
      <c r="I139" s="30"/>
      <c r="J139" s="30"/>
      <c r="K139" s="30"/>
      <c r="L139" s="27"/>
      <c r="M139" s="27"/>
      <c r="N139" s="27"/>
    </row>
    <row r="140" spans="1:14" s="74" customFormat="1" x14ac:dyDescent="0.3">
      <c r="A140" s="30" t="s">
        <v>1139</v>
      </c>
      <c r="B140" s="42" t="s">
        <v>1380</v>
      </c>
      <c r="C140" s="103"/>
      <c r="D140" s="50"/>
      <c r="E140" s="55"/>
      <c r="F140" s="54"/>
      <c r="G140" s="54" t="str">
        <f t="shared" si="10"/>
        <v/>
      </c>
      <c r="H140" s="27"/>
      <c r="I140" s="30"/>
      <c r="J140" s="30"/>
      <c r="K140" s="30"/>
      <c r="L140" s="27"/>
      <c r="M140" s="27"/>
      <c r="N140" s="27"/>
    </row>
    <row r="141" spans="1:14" s="74" customFormat="1" x14ac:dyDescent="0.3">
      <c r="A141" s="30" t="s">
        <v>1140</v>
      </c>
      <c r="B141" s="42" t="s">
        <v>1381</v>
      </c>
      <c r="C141" s="103"/>
      <c r="D141" s="50"/>
      <c r="E141" s="55"/>
      <c r="F141" s="54"/>
      <c r="G141" s="54" t="str">
        <f t="shared" si="10"/>
        <v/>
      </c>
      <c r="H141" s="27"/>
      <c r="I141" s="30"/>
      <c r="J141" s="30"/>
      <c r="K141" s="30"/>
      <c r="L141" s="27"/>
      <c r="M141" s="27"/>
      <c r="N141" s="27"/>
    </row>
    <row r="142" spans="1:14" s="74" customFormat="1" x14ac:dyDescent="0.3">
      <c r="A142" s="30" t="s">
        <v>1141</v>
      </c>
      <c r="B142" s="42" t="s">
        <v>1382</v>
      </c>
      <c r="C142" s="103"/>
      <c r="D142" s="50"/>
      <c r="E142" s="55"/>
      <c r="F142" s="54"/>
      <c r="G142" s="54" t="str">
        <f t="shared" si="10"/>
        <v/>
      </c>
      <c r="H142" s="27"/>
      <c r="I142" s="30"/>
      <c r="J142" s="30"/>
      <c r="K142" s="30"/>
      <c r="L142" s="27"/>
      <c r="M142" s="27"/>
      <c r="N142" s="27"/>
    </row>
    <row r="143" spans="1:14" s="74" customFormat="1" x14ac:dyDescent="0.3">
      <c r="A143" s="30" t="s">
        <v>1142</v>
      </c>
      <c r="B143" s="42" t="s">
        <v>1383</v>
      </c>
      <c r="C143" s="103"/>
      <c r="D143" s="50"/>
      <c r="E143" s="42"/>
      <c r="F143" s="54"/>
      <c r="G143" s="54" t="str">
        <f t="shared" si="10"/>
        <v/>
      </c>
      <c r="H143" s="27"/>
      <c r="I143" s="30"/>
      <c r="J143" s="30"/>
      <c r="K143" s="30"/>
      <c r="L143" s="27"/>
      <c r="M143" s="27"/>
      <c r="N143" s="27"/>
    </row>
    <row r="144" spans="1:14" x14ac:dyDescent="0.3">
      <c r="A144" s="30" t="s">
        <v>1143</v>
      </c>
      <c r="B144" s="42" t="s">
        <v>1384</v>
      </c>
      <c r="C144" s="103"/>
      <c r="D144" s="50"/>
      <c r="E144" s="42"/>
      <c r="F144" s="54"/>
      <c r="G144" s="54" t="str">
        <f t="shared" si="10"/>
        <v/>
      </c>
      <c r="H144" s="27"/>
      <c r="L144" s="27"/>
      <c r="M144" s="27"/>
    </row>
    <row r="145" spans="1:14" x14ac:dyDescent="0.3">
      <c r="A145" s="30" t="s">
        <v>1144</v>
      </c>
      <c r="B145" s="42" t="s">
        <v>1385</v>
      </c>
      <c r="C145" s="103"/>
      <c r="D145" s="50"/>
      <c r="E145" s="42"/>
      <c r="F145" s="54"/>
      <c r="G145" s="54" t="str">
        <f t="shared" si="10"/>
        <v/>
      </c>
      <c r="H145" s="27"/>
      <c r="L145" s="27"/>
      <c r="M145" s="27"/>
      <c r="N145" s="28"/>
    </row>
    <row r="146" spans="1:14" x14ac:dyDescent="0.3">
      <c r="A146" s="30" t="s">
        <v>1145</v>
      </c>
      <c r="B146" s="42" t="s">
        <v>1386</v>
      </c>
      <c r="C146" s="103"/>
      <c r="D146" s="50"/>
      <c r="E146" s="42"/>
      <c r="F146" s="54"/>
      <c r="G146" s="54" t="str">
        <f t="shared" si="10"/>
        <v/>
      </c>
      <c r="H146" s="27"/>
      <c r="L146" s="27"/>
      <c r="M146" s="27"/>
      <c r="N146" s="28"/>
    </row>
    <row r="147" spans="1:14" x14ac:dyDescent="0.3">
      <c r="A147" s="30" t="s">
        <v>1146</v>
      </c>
      <c r="B147" s="30" t="s">
        <v>1387</v>
      </c>
      <c r="C147" s="103"/>
      <c r="D147" s="50"/>
      <c r="F147" s="54"/>
      <c r="G147" s="54" t="str">
        <f t="shared" si="10"/>
        <v/>
      </c>
      <c r="H147" s="27"/>
      <c r="L147" s="27"/>
      <c r="M147" s="27"/>
      <c r="N147" s="28"/>
    </row>
    <row r="148" spans="1:14" x14ac:dyDescent="0.3">
      <c r="A148" s="30" t="s">
        <v>1147</v>
      </c>
      <c r="B148" s="42" t="s">
        <v>1388</v>
      </c>
      <c r="C148" s="103"/>
      <c r="D148" s="50"/>
      <c r="E148" s="42"/>
      <c r="F148" s="54"/>
      <c r="G148" s="54" t="str">
        <f t="shared" si="10"/>
        <v/>
      </c>
      <c r="H148" s="27"/>
      <c r="L148" s="27"/>
      <c r="M148" s="27"/>
      <c r="N148" s="28"/>
    </row>
    <row r="149" spans="1:14" x14ac:dyDescent="0.3">
      <c r="A149" s="30" t="s">
        <v>1148</v>
      </c>
      <c r="B149" s="42" t="s">
        <v>1389</v>
      </c>
      <c r="C149" s="103"/>
      <c r="D149" s="50"/>
      <c r="E149" s="42"/>
      <c r="F149" s="54"/>
      <c r="G149" s="54" t="str">
        <f t="shared" si="10"/>
        <v/>
      </c>
      <c r="H149" s="27"/>
      <c r="L149" s="27"/>
      <c r="M149" s="27"/>
      <c r="N149" s="28"/>
    </row>
    <row r="150" spans="1:14" x14ac:dyDescent="0.3">
      <c r="A150" s="30" t="s">
        <v>1149</v>
      </c>
      <c r="B150" s="42" t="s">
        <v>1390</v>
      </c>
      <c r="C150" s="103"/>
      <c r="D150" s="50"/>
      <c r="E150" s="42"/>
      <c r="F150" s="54"/>
      <c r="G150" s="54" t="str">
        <f t="shared" si="10"/>
        <v/>
      </c>
      <c r="H150" s="27"/>
      <c r="L150" s="27"/>
      <c r="M150" s="27"/>
      <c r="N150" s="28"/>
    </row>
    <row r="151" spans="1:14" x14ac:dyDescent="0.3">
      <c r="A151" s="30" t="s">
        <v>1150</v>
      </c>
      <c r="B151" s="67" t="s">
        <v>1391</v>
      </c>
      <c r="C151" s="103"/>
      <c r="D151" s="50"/>
      <c r="E151" s="42"/>
      <c r="F151" s="54"/>
      <c r="G151" s="54" t="str">
        <f t="shared" si="10"/>
        <v/>
      </c>
      <c r="H151" s="27"/>
      <c r="L151" s="27"/>
      <c r="M151" s="27"/>
      <c r="N151" s="28"/>
    </row>
    <row r="152" spans="1:14" x14ac:dyDescent="0.3">
      <c r="A152" s="30" t="s">
        <v>1151</v>
      </c>
      <c r="B152" s="42" t="s">
        <v>1392</v>
      </c>
      <c r="C152" s="103"/>
      <c r="D152" s="50"/>
      <c r="E152" s="42"/>
      <c r="F152" s="54"/>
      <c r="G152" s="54" t="str">
        <f t="shared" si="10"/>
        <v/>
      </c>
      <c r="H152" s="27"/>
      <c r="L152" s="27"/>
      <c r="M152" s="27"/>
      <c r="N152" s="28"/>
    </row>
    <row r="153" spans="1:14" x14ac:dyDescent="0.3">
      <c r="A153" s="30" t="s">
        <v>1152</v>
      </c>
      <c r="B153" s="42" t="s">
        <v>1393</v>
      </c>
      <c r="C153" s="103"/>
      <c r="D153" s="50"/>
      <c r="E153" s="42"/>
      <c r="F153" s="54"/>
      <c r="G153" s="54" t="str">
        <f t="shared" si="10"/>
        <v/>
      </c>
      <c r="H153" s="27"/>
      <c r="L153" s="27"/>
      <c r="M153" s="27"/>
      <c r="N153" s="28"/>
    </row>
    <row r="154" spans="1:14" x14ac:dyDescent="0.3">
      <c r="A154" s="30" t="s">
        <v>1153</v>
      </c>
      <c r="B154" s="42" t="s">
        <v>1394</v>
      </c>
      <c r="C154" s="103"/>
      <c r="D154" s="50"/>
      <c r="E154" s="42"/>
      <c r="F154" s="54"/>
      <c r="G154" s="54" t="str">
        <f t="shared" si="10"/>
        <v/>
      </c>
      <c r="H154" s="27"/>
      <c r="L154" s="27"/>
      <c r="M154" s="27"/>
      <c r="N154" s="28"/>
    </row>
    <row r="155" spans="1:14" x14ac:dyDescent="0.3">
      <c r="A155" s="30" t="s">
        <v>1154</v>
      </c>
      <c r="B155" s="42" t="s">
        <v>213</v>
      </c>
      <c r="C155" s="103"/>
      <c r="D155" s="50"/>
      <c r="E155" s="42"/>
      <c r="F155" s="54"/>
      <c r="G155" s="54" t="str">
        <f t="shared" si="10"/>
        <v/>
      </c>
      <c r="H155" s="27"/>
      <c r="L155" s="27"/>
      <c r="M155" s="27"/>
      <c r="N155" s="28"/>
    </row>
    <row r="156" spans="1:14" outlineLevel="1" x14ac:dyDescent="0.3">
      <c r="A156" s="30" t="s">
        <v>1155</v>
      </c>
      <c r="B156" s="68" t="s">
        <v>214</v>
      </c>
      <c r="C156" s="50">
        <f>SUM(C138:C155)</f>
        <v>11500</v>
      </c>
      <c r="D156" s="50">
        <f>SUM(D138:D155)</f>
        <v>0</v>
      </c>
      <c r="E156" s="42"/>
      <c r="F156" s="51">
        <f>SUM(F138:F155)</f>
        <v>1</v>
      </c>
      <c r="G156" s="51">
        <f>SUM(G138:G155)</f>
        <v>0</v>
      </c>
      <c r="H156" s="27"/>
      <c r="L156" s="27"/>
      <c r="M156" s="27"/>
      <c r="N156" s="28"/>
    </row>
    <row r="157" spans="1:14" outlineLevel="1" x14ac:dyDescent="0.3">
      <c r="A157" s="30" t="s">
        <v>1156</v>
      </c>
      <c r="B157" s="59" t="s">
        <v>215</v>
      </c>
      <c r="C157" s="50"/>
      <c r="D157" s="50"/>
      <c r="E157" s="42"/>
      <c r="F157" s="54" t="str">
        <f t="shared" ref="F157:F162" si="11">IF($C$156=0,"",IF(C157="[for completion]","",IF(C157="","",C157/$C$156)))</f>
        <v/>
      </c>
      <c r="G157" s="54" t="str">
        <f t="shared" ref="G157:G162" si="12">IF($D$156=0,"",IF(D157="[for completion]","",IF(D157="","",D157/$D$156)))</f>
        <v/>
      </c>
      <c r="H157" s="27"/>
      <c r="L157" s="27"/>
      <c r="M157" s="27"/>
      <c r="N157" s="28"/>
    </row>
    <row r="158" spans="1:14" outlineLevel="1" x14ac:dyDescent="0.3">
      <c r="A158" s="30" t="s">
        <v>1157</v>
      </c>
      <c r="B158" s="59" t="s">
        <v>215</v>
      </c>
      <c r="C158" s="50"/>
      <c r="D158" s="50"/>
      <c r="E158" s="42"/>
      <c r="F158" s="54" t="str">
        <f t="shared" si="11"/>
        <v/>
      </c>
      <c r="G158" s="54" t="str">
        <f t="shared" si="12"/>
        <v/>
      </c>
      <c r="H158" s="27"/>
      <c r="L158" s="27"/>
      <c r="M158" s="27"/>
      <c r="N158" s="28"/>
    </row>
    <row r="159" spans="1:14" outlineLevel="1" x14ac:dyDescent="0.3">
      <c r="A159" s="30" t="s">
        <v>1158</v>
      </c>
      <c r="B159" s="59" t="s">
        <v>215</v>
      </c>
      <c r="C159" s="50"/>
      <c r="D159" s="50"/>
      <c r="E159" s="42"/>
      <c r="F159" s="54" t="str">
        <f t="shared" si="11"/>
        <v/>
      </c>
      <c r="G159" s="54" t="str">
        <f t="shared" si="12"/>
        <v/>
      </c>
      <c r="H159" s="27"/>
      <c r="L159" s="27"/>
      <c r="M159" s="27"/>
      <c r="N159" s="28"/>
    </row>
    <row r="160" spans="1:14" outlineLevel="1" x14ac:dyDescent="0.3">
      <c r="A160" s="30" t="s">
        <v>1159</v>
      </c>
      <c r="B160" s="59" t="s">
        <v>215</v>
      </c>
      <c r="C160" s="50"/>
      <c r="D160" s="50"/>
      <c r="E160" s="42"/>
      <c r="F160" s="54" t="str">
        <f t="shared" si="11"/>
        <v/>
      </c>
      <c r="G160" s="54" t="str">
        <f t="shared" si="12"/>
        <v/>
      </c>
      <c r="H160" s="27"/>
      <c r="L160" s="27"/>
      <c r="M160" s="27"/>
      <c r="N160" s="28"/>
    </row>
    <row r="161" spans="1:14" outlineLevel="1" x14ac:dyDescent="0.3">
      <c r="A161" s="30" t="s">
        <v>1160</v>
      </c>
      <c r="B161" s="59" t="s">
        <v>215</v>
      </c>
      <c r="C161" s="50"/>
      <c r="D161" s="50"/>
      <c r="E161" s="42"/>
      <c r="F161" s="54" t="str">
        <f t="shared" si="11"/>
        <v/>
      </c>
      <c r="G161" s="54" t="str">
        <f t="shared" si="12"/>
        <v/>
      </c>
      <c r="H161" s="27"/>
      <c r="L161" s="27"/>
      <c r="M161" s="27"/>
      <c r="N161" s="28"/>
    </row>
    <row r="162" spans="1:14" outlineLevel="1" x14ac:dyDescent="0.3">
      <c r="A162" s="30" t="s">
        <v>1161</v>
      </c>
      <c r="B162" s="59" t="s">
        <v>215</v>
      </c>
      <c r="C162" s="50"/>
      <c r="D162" s="50"/>
      <c r="E162" s="42"/>
      <c r="F162" s="54" t="str">
        <f t="shared" si="11"/>
        <v/>
      </c>
      <c r="G162" s="54" t="str">
        <f t="shared" si="12"/>
        <v/>
      </c>
      <c r="H162" s="27"/>
      <c r="L162" s="27"/>
      <c r="M162" s="27"/>
      <c r="N162" s="28"/>
    </row>
    <row r="163" spans="1:14" ht="15" customHeight="1" x14ac:dyDescent="0.3">
      <c r="A163" s="45"/>
      <c r="B163" s="46" t="s">
        <v>250</v>
      </c>
      <c r="C163" s="62" t="s">
        <v>244</v>
      </c>
      <c r="D163" s="62" t="s">
        <v>245</v>
      </c>
      <c r="E163" s="47"/>
      <c r="F163" s="62" t="s">
        <v>246</v>
      </c>
      <c r="G163" s="62" t="s">
        <v>247</v>
      </c>
      <c r="H163" s="27"/>
      <c r="L163" s="27"/>
      <c r="M163" s="27"/>
      <c r="N163" s="28"/>
    </row>
    <row r="164" spans="1:14" x14ac:dyDescent="0.3">
      <c r="A164" s="30" t="s">
        <v>1162</v>
      </c>
      <c r="B164" s="27" t="s">
        <v>251</v>
      </c>
      <c r="C164" s="103">
        <v>11500</v>
      </c>
      <c r="D164" s="50">
        <v>0</v>
      </c>
      <c r="E164" s="75"/>
      <c r="F164" s="54">
        <f>IF($C$167=0,"",IF(C164="[for completion]","",IF(C164="","",C164/$C$167)))</f>
        <v>1</v>
      </c>
      <c r="G164" s="54" t="str">
        <f>IF($D$167=0,"",IF(D164="[for completion]","",IF(D164="","",D164/$D$167)))</f>
        <v/>
      </c>
      <c r="H164" s="27"/>
      <c r="L164" s="27"/>
      <c r="M164" s="27"/>
      <c r="N164" s="28"/>
    </row>
    <row r="165" spans="1:14" x14ac:dyDescent="0.3">
      <c r="A165" s="30" t="s">
        <v>1163</v>
      </c>
      <c r="B165" s="27" t="s">
        <v>252</v>
      </c>
      <c r="C165" s="103">
        <v>0</v>
      </c>
      <c r="D165" s="50">
        <v>0</v>
      </c>
      <c r="E165" s="75"/>
      <c r="F165" s="54">
        <f>IF($C$167=0,"",IF(C165="[for completion]","",IF(C165="","",C165/$C$167)))</f>
        <v>0</v>
      </c>
      <c r="G165" s="54" t="str">
        <f>IF($D$167=0,"",IF(D165="[for completion]","",IF(D165="","",D165/$D$167)))</f>
        <v/>
      </c>
      <c r="H165" s="27"/>
      <c r="L165" s="27"/>
      <c r="M165" s="27"/>
      <c r="N165" s="28"/>
    </row>
    <row r="166" spans="1:14" x14ac:dyDescent="0.3">
      <c r="A166" s="30" t="s">
        <v>1164</v>
      </c>
      <c r="B166" s="27" t="s">
        <v>213</v>
      </c>
      <c r="C166" s="103">
        <v>0</v>
      </c>
      <c r="D166" s="50">
        <v>0</v>
      </c>
      <c r="E166" s="75"/>
      <c r="F166" s="54">
        <f>IF($C$167=0,"",IF(C166="[for completion]","",IF(C166="","",C166/$C$167)))</f>
        <v>0</v>
      </c>
      <c r="G166" s="54" t="str">
        <f>IF($D$167=0,"",IF(D166="[for completion]","",IF(D166="","",D166/$D$167)))</f>
        <v/>
      </c>
      <c r="H166" s="27"/>
      <c r="L166" s="27"/>
      <c r="M166" s="27"/>
      <c r="N166" s="28"/>
    </row>
    <row r="167" spans="1:14" x14ac:dyDescent="0.3">
      <c r="A167" s="30" t="s">
        <v>1165</v>
      </c>
      <c r="B167" s="76" t="s">
        <v>214</v>
      </c>
      <c r="C167" s="77">
        <f>SUM(C164:C166)</f>
        <v>11500</v>
      </c>
      <c r="D167" s="77">
        <f>SUM(D164:D166)</f>
        <v>0</v>
      </c>
      <c r="E167" s="75"/>
      <c r="F167" s="78">
        <f>SUM(F164:F166)</f>
        <v>1</v>
      </c>
      <c r="G167" s="78">
        <f>SUM(G164:G166)</f>
        <v>0</v>
      </c>
      <c r="H167" s="27"/>
      <c r="L167" s="27"/>
      <c r="M167" s="27"/>
      <c r="N167" s="28"/>
    </row>
    <row r="168" spans="1:14" outlineLevel="1" x14ac:dyDescent="0.3">
      <c r="A168" s="30" t="s">
        <v>1166</v>
      </c>
      <c r="B168" s="76"/>
      <c r="C168" s="77"/>
      <c r="D168" s="77"/>
      <c r="E168" s="75"/>
      <c r="F168" s="75"/>
      <c r="G168" s="67"/>
      <c r="H168" s="27"/>
      <c r="L168" s="27"/>
      <c r="M168" s="27"/>
      <c r="N168" s="28"/>
    </row>
    <row r="169" spans="1:14" outlineLevel="1" x14ac:dyDescent="0.3">
      <c r="A169" s="30" t="s">
        <v>1167</v>
      </c>
      <c r="B169" s="76"/>
      <c r="C169" s="77"/>
      <c r="D169" s="77"/>
      <c r="E169" s="75"/>
      <c r="F169" s="75"/>
      <c r="G169" s="67"/>
      <c r="H169" s="27"/>
      <c r="L169" s="27"/>
      <c r="M169" s="27"/>
      <c r="N169" s="28"/>
    </row>
    <row r="170" spans="1:14" outlineLevel="1" x14ac:dyDescent="0.3">
      <c r="A170" s="30" t="s">
        <v>1168</v>
      </c>
      <c r="B170" s="76"/>
      <c r="C170" s="77"/>
      <c r="D170" s="77"/>
      <c r="E170" s="75"/>
      <c r="F170" s="75"/>
      <c r="G170" s="67"/>
      <c r="H170" s="27"/>
      <c r="L170" s="27"/>
      <c r="M170" s="27"/>
      <c r="N170" s="28"/>
    </row>
    <row r="171" spans="1:14" outlineLevel="1" x14ac:dyDescent="0.3">
      <c r="A171" s="30" t="s">
        <v>1169</v>
      </c>
      <c r="B171" s="76"/>
      <c r="C171" s="77"/>
      <c r="D171" s="77"/>
      <c r="E171" s="75"/>
      <c r="F171" s="75"/>
      <c r="G171" s="67"/>
      <c r="H171" s="27"/>
      <c r="L171" s="27"/>
      <c r="M171" s="27"/>
      <c r="N171" s="28"/>
    </row>
    <row r="172" spans="1:14" outlineLevel="1" x14ac:dyDescent="0.3">
      <c r="A172" s="30" t="s">
        <v>1170</v>
      </c>
      <c r="B172" s="76"/>
      <c r="C172" s="77"/>
      <c r="D172" s="77"/>
      <c r="E172" s="75"/>
      <c r="F172" s="75"/>
      <c r="G172" s="67"/>
      <c r="H172" s="27"/>
      <c r="L172" s="27"/>
      <c r="M172" s="27"/>
      <c r="N172" s="28"/>
    </row>
    <row r="173" spans="1:14" ht="15" customHeight="1" x14ac:dyDescent="0.3">
      <c r="A173" s="45"/>
      <c r="B173" s="46" t="s">
        <v>253</v>
      </c>
      <c r="C173" s="45" t="s">
        <v>194</v>
      </c>
      <c r="D173" s="45"/>
      <c r="E173" s="47"/>
      <c r="F173" s="48" t="s">
        <v>254</v>
      </c>
      <c r="G173" s="48"/>
      <c r="H173" s="27"/>
      <c r="L173" s="27"/>
      <c r="M173" s="27"/>
      <c r="N173" s="28"/>
    </row>
    <row r="174" spans="1:14" ht="15" customHeight="1" x14ac:dyDescent="0.3">
      <c r="A174" s="30" t="s">
        <v>1171</v>
      </c>
      <c r="B174" s="42" t="s">
        <v>255</v>
      </c>
      <c r="C174" s="103">
        <v>0</v>
      </c>
      <c r="D174" s="40"/>
      <c r="E174" s="36"/>
      <c r="F174" s="54">
        <f>IF($C$179=0,"",IF(C174="[for completion]","",C174/$C$179))</f>
        <v>0</v>
      </c>
      <c r="G174" s="55"/>
      <c r="H174" s="27"/>
      <c r="L174" s="27"/>
      <c r="M174" s="27"/>
      <c r="N174" s="28"/>
    </row>
    <row r="175" spans="1:14" ht="30.75" customHeight="1" x14ac:dyDescent="0.3">
      <c r="A175" s="30" t="s">
        <v>1172</v>
      </c>
      <c r="B175" s="42" t="s">
        <v>256</v>
      </c>
      <c r="C175" s="103">
        <v>91.5</v>
      </c>
      <c r="E175" s="61"/>
      <c r="F175" s="54">
        <f>IF($C$179=0,"",IF(C175="[for completion]","",C175/$C$179))</f>
        <v>0.12861868277607308</v>
      </c>
      <c r="G175" s="55"/>
      <c r="H175" s="27"/>
      <c r="L175" s="27"/>
      <c r="M175" s="27"/>
      <c r="N175" s="28"/>
    </row>
    <row r="176" spans="1:14" x14ac:dyDescent="0.3">
      <c r="A176" s="30" t="s">
        <v>1173</v>
      </c>
      <c r="B176" s="42" t="s">
        <v>257</v>
      </c>
      <c r="C176" s="103">
        <v>0</v>
      </c>
      <c r="E176" s="61"/>
      <c r="F176" s="54">
        <f>IF($C$179=0,"",IF(C176="[for completion]","",C176/$C$179))</f>
        <v>0</v>
      </c>
      <c r="G176" s="55"/>
      <c r="H176" s="27"/>
      <c r="L176" s="27"/>
      <c r="M176" s="27"/>
      <c r="N176" s="28"/>
    </row>
    <row r="177" spans="1:14" x14ac:dyDescent="0.3">
      <c r="A177" s="30" t="s">
        <v>1174</v>
      </c>
      <c r="B177" s="42" t="s">
        <v>258</v>
      </c>
      <c r="C177" s="103">
        <v>619.90520199000002</v>
      </c>
      <c r="E177" s="61"/>
      <c r="F177" s="54">
        <f>IF($C$179=0,"",IF(C177="[for completion]","",C177/$C$179))</f>
        <v>0.87138131722392698</v>
      </c>
      <c r="G177" s="55"/>
      <c r="H177" s="27"/>
      <c r="L177" s="27"/>
      <c r="M177" s="27"/>
      <c r="N177" s="28"/>
    </row>
    <row r="178" spans="1:14" x14ac:dyDescent="0.3">
      <c r="A178" s="30" t="s">
        <v>1175</v>
      </c>
      <c r="B178" s="42" t="s">
        <v>213</v>
      </c>
      <c r="C178" s="103">
        <v>0</v>
      </c>
      <c r="E178" s="61"/>
      <c r="F178" s="54">
        <f t="shared" ref="F178:F187" si="13">IF($C$179=0,"",IF(C178="[for completion]","",C178/$C$179))</f>
        <v>0</v>
      </c>
      <c r="G178" s="55"/>
      <c r="H178" s="27"/>
      <c r="L178" s="27"/>
      <c r="M178" s="27"/>
      <c r="N178" s="28"/>
    </row>
    <row r="179" spans="1:14" x14ac:dyDescent="0.3">
      <c r="A179" s="30" t="s">
        <v>1176</v>
      </c>
      <c r="B179" s="68" t="s">
        <v>214</v>
      </c>
      <c r="C179" s="57">
        <f>SUM(C174:C178)</f>
        <v>711.40520199000002</v>
      </c>
      <c r="E179" s="61"/>
      <c r="F179" s="58">
        <f>SUM(F174:F178)</f>
        <v>1</v>
      </c>
      <c r="G179" s="55"/>
      <c r="H179" s="27"/>
      <c r="L179" s="27"/>
      <c r="M179" s="27"/>
      <c r="N179" s="28"/>
    </row>
    <row r="180" spans="1:14" outlineLevel="1" x14ac:dyDescent="0.3">
      <c r="A180" s="30" t="s">
        <v>1177</v>
      </c>
      <c r="B180" s="79" t="s">
        <v>259</v>
      </c>
      <c r="C180" s="50"/>
      <c r="E180" s="61"/>
      <c r="F180" s="54">
        <f t="shared" si="13"/>
        <v>0</v>
      </c>
      <c r="G180" s="55"/>
      <c r="H180" s="27"/>
      <c r="L180" s="27"/>
      <c r="M180" s="27"/>
      <c r="N180" s="28"/>
    </row>
    <row r="181" spans="1:14" s="79" customFormat="1" ht="28.8" outlineLevel="1" x14ac:dyDescent="0.3">
      <c r="A181" s="30" t="s">
        <v>1178</v>
      </c>
      <c r="B181" s="79" t="s">
        <v>260</v>
      </c>
      <c r="C181" s="80"/>
      <c r="F181" s="54">
        <f t="shared" si="13"/>
        <v>0</v>
      </c>
    </row>
    <row r="182" spans="1:14" ht="28.8" outlineLevel="1" x14ac:dyDescent="0.3">
      <c r="A182" s="30" t="s">
        <v>1179</v>
      </c>
      <c r="B182" s="79" t="s">
        <v>261</v>
      </c>
      <c r="C182" s="50"/>
      <c r="E182" s="61"/>
      <c r="F182" s="54">
        <f t="shared" si="13"/>
        <v>0</v>
      </c>
      <c r="G182" s="55"/>
      <c r="H182" s="27"/>
      <c r="L182" s="27"/>
      <c r="M182" s="27"/>
      <c r="N182" s="28"/>
    </row>
    <row r="183" spans="1:14" outlineLevel="1" x14ac:dyDescent="0.3">
      <c r="A183" s="30" t="s">
        <v>1180</v>
      </c>
      <c r="B183" s="79" t="s">
        <v>262</v>
      </c>
      <c r="C183" s="50"/>
      <c r="E183" s="61"/>
      <c r="F183" s="54">
        <f t="shared" si="13"/>
        <v>0</v>
      </c>
      <c r="G183" s="55"/>
      <c r="H183" s="27"/>
      <c r="L183" s="27"/>
      <c r="M183" s="27"/>
      <c r="N183" s="28"/>
    </row>
    <row r="184" spans="1:14" s="79" customFormat="1" outlineLevel="1" x14ac:dyDescent="0.3">
      <c r="A184" s="30" t="s">
        <v>1181</v>
      </c>
      <c r="B184" s="79" t="s">
        <v>263</v>
      </c>
      <c r="C184" s="80"/>
      <c r="F184" s="54">
        <f t="shared" si="13"/>
        <v>0</v>
      </c>
    </row>
    <row r="185" spans="1:14" outlineLevel="1" x14ac:dyDescent="0.3">
      <c r="A185" s="30" t="s">
        <v>1182</v>
      </c>
      <c r="B185" s="79" t="s">
        <v>264</v>
      </c>
      <c r="C185" s="50"/>
      <c r="E185" s="61"/>
      <c r="F185" s="54">
        <f t="shared" si="13"/>
        <v>0</v>
      </c>
      <c r="G185" s="55"/>
      <c r="H185" s="27"/>
      <c r="L185" s="27"/>
      <c r="M185" s="27"/>
      <c r="N185" s="28"/>
    </row>
    <row r="186" spans="1:14" outlineLevel="1" x14ac:dyDescent="0.3">
      <c r="A186" s="30" t="s">
        <v>1183</v>
      </c>
      <c r="B186" s="79" t="s">
        <v>265</v>
      </c>
      <c r="C186" s="50"/>
      <c r="E186" s="61"/>
      <c r="F186" s="54">
        <f t="shared" si="13"/>
        <v>0</v>
      </c>
      <c r="G186" s="55"/>
      <c r="H186" s="27"/>
      <c r="L186" s="27"/>
      <c r="M186" s="27"/>
      <c r="N186" s="28"/>
    </row>
    <row r="187" spans="1:14" outlineLevel="1" x14ac:dyDescent="0.3">
      <c r="A187" s="30" t="s">
        <v>1184</v>
      </c>
      <c r="B187" s="79" t="s">
        <v>266</v>
      </c>
      <c r="C187" s="50"/>
      <c r="E187" s="61"/>
      <c r="F187" s="54">
        <f t="shared" si="13"/>
        <v>0</v>
      </c>
      <c r="G187" s="55"/>
      <c r="H187" s="27"/>
      <c r="L187" s="27"/>
      <c r="M187" s="27"/>
      <c r="N187" s="28"/>
    </row>
    <row r="188" spans="1:14" outlineLevel="1" x14ac:dyDescent="0.3">
      <c r="A188" s="30" t="s">
        <v>1185</v>
      </c>
      <c r="B188" s="79"/>
      <c r="E188" s="61"/>
      <c r="F188" s="55"/>
      <c r="G188" s="55"/>
      <c r="H188" s="27"/>
      <c r="L188" s="27"/>
      <c r="M188" s="27"/>
      <c r="N188" s="28"/>
    </row>
    <row r="189" spans="1:14" outlineLevel="1" x14ac:dyDescent="0.3">
      <c r="A189" s="30" t="s">
        <v>1186</v>
      </c>
      <c r="B189" s="79"/>
      <c r="E189" s="61"/>
      <c r="F189" s="55"/>
      <c r="G189" s="55"/>
      <c r="H189" s="27"/>
      <c r="L189" s="27"/>
      <c r="M189" s="27"/>
      <c r="N189" s="28"/>
    </row>
    <row r="190" spans="1:14" outlineLevel="1" x14ac:dyDescent="0.3">
      <c r="A190" s="30" t="s">
        <v>1187</v>
      </c>
      <c r="B190" s="79"/>
      <c r="E190" s="61"/>
      <c r="F190" s="55"/>
      <c r="G190" s="55"/>
      <c r="H190" s="27"/>
      <c r="L190" s="27"/>
      <c r="M190" s="27"/>
      <c r="N190" s="28"/>
    </row>
    <row r="191" spans="1:14" outlineLevel="1" x14ac:dyDescent="0.3">
      <c r="A191" s="30" t="s">
        <v>1188</v>
      </c>
      <c r="B191" s="59"/>
      <c r="E191" s="61"/>
      <c r="F191" s="55"/>
      <c r="G191" s="55"/>
      <c r="H191" s="27"/>
      <c r="L191" s="27"/>
      <c r="M191" s="27"/>
      <c r="N191" s="28"/>
    </row>
    <row r="192" spans="1:14" ht="15" customHeight="1" x14ac:dyDescent="0.3">
      <c r="A192" s="45"/>
      <c r="B192" s="46" t="s">
        <v>267</v>
      </c>
      <c r="C192" s="45" t="s">
        <v>194</v>
      </c>
      <c r="D192" s="45"/>
      <c r="E192" s="47"/>
      <c r="F192" s="48" t="s">
        <v>254</v>
      </c>
      <c r="G192" s="48"/>
      <c r="H192" s="27"/>
      <c r="L192" s="27"/>
      <c r="M192" s="27"/>
      <c r="N192" s="28"/>
    </row>
    <row r="193" spans="1:14" x14ac:dyDescent="0.3">
      <c r="A193" s="30" t="s">
        <v>1189</v>
      </c>
      <c r="B193" s="42" t="s">
        <v>268</v>
      </c>
      <c r="C193" s="103">
        <v>91.5</v>
      </c>
      <c r="E193" s="53"/>
      <c r="F193" s="54">
        <f t="shared" ref="F193:F206" si="14">IF($C$208=0,"",IF(C193="[for completion]","",C193/$C$208))</f>
        <v>1</v>
      </c>
      <c r="G193" s="55"/>
      <c r="H193" s="27"/>
      <c r="L193" s="27"/>
      <c r="M193" s="27"/>
      <c r="N193" s="28"/>
    </row>
    <row r="194" spans="1:14" x14ac:dyDescent="0.3">
      <c r="A194" s="30" t="s">
        <v>1190</v>
      </c>
      <c r="B194" s="42" t="s">
        <v>269</v>
      </c>
      <c r="C194" s="103">
        <v>0</v>
      </c>
      <c r="E194" s="61"/>
      <c r="F194" s="54">
        <f t="shared" si="14"/>
        <v>0</v>
      </c>
      <c r="G194" s="61"/>
      <c r="H194" s="27"/>
      <c r="L194" s="27"/>
      <c r="M194" s="27"/>
      <c r="N194" s="28"/>
    </row>
    <row r="195" spans="1:14" x14ac:dyDescent="0.3">
      <c r="A195" s="30" t="s">
        <v>1191</v>
      </c>
      <c r="B195" s="42" t="s">
        <v>270</v>
      </c>
      <c r="C195" s="103">
        <v>0</v>
      </c>
      <c r="E195" s="61"/>
      <c r="F195" s="54">
        <f t="shared" si="14"/>
        <v>0</v>
      </c>
      <c r="G195" s="61"/>
      <c r="H195" s="27"/>
      <c r="L195" s="27"/>
      <c r="M195" s="27"/>
      <c r="N195" s="28"/>
    </row>
    <row r="196" spans="1:14" x14ac:dyDescent="0.3">
      <c r="A196" s="30" t="s">
        <v>1192</v>
      </c>
      <c r="B196" s="42" t="s">
        <v>271</v>
      </c>
      <c r="C196" s="103">
        <v>0</v>
      </c>
      <c r="E196" s="61"/>
      <c r="F196" s="54">
        <f t="shared" si="14"/>
        <v>0</v>
      </c>
      <c r="G196" s="61"/>
      <c r="H196" s="27"/>
      <c r="L196" s="27"/>
      <c r="M196" s="27"/>
      <c r="N196" s="28"/>
    </row>
    <row r="197" spans="1:14" x14ac:dyDescent="0.3">
      <c r="A197" s="30" t="s">
        <v>1193</v>
      </c>
      <c r="B197" s="42" t="s">
        <v>272</v>
      </c>
      <c r="C197" s="103">
        <v>0</v>
      </c>
      <c r="E197" s="61"/>
      <c r="F197" s="54">
        <f t="shared" si="14"/>
        <v>0</v>
      </c>
      <c r="G197" s="61"/>
      <c r="H197" s="27"/>
      <c r="L197" s="27"/>
      <c r="M197" s="27"/>
      <c r="N197" s="28"/>
    </row>
    <row r="198" spans="1:14" x14ac:dyDescent="0.3">
      <c r="A198" s="30" t="s">
        <v>1194</v>
      </c>
      <c r="B198" s="42" t="s">
        <v>273</v>
      </c>
      <c r="C198" s="103">
        <v>0</v>
      </c>
      <c r="E198" s="61"/>
      <c r="F198" s="54">
        <f t="shared" si="14"/>
        <v>0</v>
      </c>
      <c r="G198" s="61"/>
      <c r="H198" s="27"/>
      <c r="L198" s="27"/>
      <c r="M198" s="27"/>
      <c r="N198" s="28"/>
    </row>
    <row r="199" spans="1:14" x14ac:dyDescent="0.3">
      <c r="A199" s="30" t="s">
        <v>1195</v>
      </c>
      <c r="B199" s="42" t="s">
        <v>274</v>
      </c>
      <c r="C199" s="103">
        <v>0</v>
      </c>
      <c r="E199" s="61"/>
      <c r="F199" s="54">
        <f t="shared" si="14"/>
        <v>0</v>
      </c>
      <c r="G199" s="61"/>
      <c r="H199" s="27"/>
      <c r="L199" s="27"/>
      <c r="M199" s="27"/>
      <c r="N199" s="28"/>
    </row>
    <row r="200" spans="1:14" x14ac:dyDescent="0.3">
      <c r="A200" s="30" t="s">
        <v>1196</v>
      </c>
      <c r="B200" s="42" t="s">
        <v>275</v>
      </c>
      <c r="C200" s="103">
        <v>0</v>
      </c>
      <c r="E200" s="61"/>
      <c r="F200" s="54">
        <f t="shared" si="14"/>
        <v>0</v>
      </c>
      <c r="G200" s="61"/>
      <c r="H200" s="27"/>
      <c r="L200" s="27"/>
      <c r="M200" s="27"/>
      <c r="N200" s="28"/>
    </row>
    <row r="201" spans="1:14" x14ac:dyDescent="0.3">
      <c r="A201" s="30" t="s">
        <v>1197</v>
      </c>
      <c r="B201" s="42" t="s">
        <v>276</v>
      </c>
      <c r="C201" s="103">
        <v>0</v>
      </c>
      <c r="E201" s="61"/>
      <c r="F201" s="54">
        <f t="shared" si="14"/>
        <v>0</v>
      </c>
      <c r="G201" s="61"/>
      <c r="H201" s="27"/>
      <c r="L201" s="27"/>
      <c r="M201" s="27"/>
      <c r="N201" s="28"/>
    </row>
    <row r="202" spans="1:14" x14ac:dyDescent="0.3">
      <c r="A202" s="30" t="s">
        <v>1198</v>
      </c>
      <c r="B202" s="42" t="s">
        <v>277</v>
      </c>
      <c r="C202" s="103">
        <v>0</v>
      </c>
      <c r="E202" s="61"/>
      <c r="F202" s="54">
        <f t="shared" si="14"/>
        <v>0</v>
      </c>
      <c r="G202" s="61"/>
      <c r="H202" s="27"/>
      <c r="L202" s="27"/>
      <c r="M202" s="27"/>
      <c r="N202" s="28"/>
    </row>
    <row r="203" spans="1:14" x14ac:dyDescent="0.3">
      <c r="A203" s="30" t="s">
        <v>1199</v>
      </c>
      <c r="B203" s="42" t="s">
        <v>278</v>
      </c>
      <c r="C203" s="103">
        <v>0</v>
      </c>
      <c r="E203" s="61"/>
      <c r="F203" s="54">
        <f t="shared" si="14"/>
        <v>0</v>
      </c>
      <c r="G203" s="61"/>
      <c r="H203" s="27"/>
      <c r="L203" s="27"/>
      <c r="M203" s="27"/>
      <c r="N203" s="28"/>
    </row>
    <row r="204" spans="1:14" x14ac:dyDescent="0.3">
      <c r="A204" s="30" t="s">
        <v>1200</v>
      </c>
      <c r="B204" s="42" t="s">
        <v>279</v>
      </c>
      <c r="C204" s="103">
        <v>0</v>
      </c>
      <c r="E204" s="61"/>
      <c r="F204" s="54">
        <f t="shared" si="14"/>
        <v>0</v>
      </c>
      <c r="G204" s="61"/>
      <c r="H204" s="27"/>
      <c r="L204" s="27"/>
      <c r="M204" s="27"/>
      <c r="N204" s="28"/>
    </row>
    <row r="205" spans="1:14" x14ac:dyDescent="0.3">
      <c r="A205" s="30" t="s">
        <v>1201</v>
      </c>
      <c r="B205" s="42" t="s">
        <v>280</v>
      </c>
      <c r="C205" s="103">
        <v>0</v>
      </c>
      <c r="E205" s="61"/>
      <c r="F205" s="54">
        <f t="shared" si="14"/>
        <v>0</v>
      </c>
      <c r="G205" s="61"/>
      <c r="H205" s="27"/>
      <c r="L205" s="27"/>
      <c r="M205" s="27"/>
      <c r="N205" s="28"/>
    </row>
    <row r="206" spans="1:14" x14ac:dyDescent="0.3">
      <c r="A206" s="30" t="s">
        <v>1202</v>
      </c>
      <c r="B206" s="42" t="s">
        <v>213</v>
      </c>
      <c r="C206" s="103">
        <v>0</v>
      </c>
      <c r="E206" s="61"/>
      <c r="F206" s="54">
        <f t="shared" si="14"/>
        <v>0</v>
      </c>
      <c r="G206" s="61"/>
      <c r="H206" s="27"/>
      <c r="L206" s="27"/>
      <c r="M206" s="27"/>
      <c r="N206" s="28"/>
    </row>
    <row r="207" spans="1:14" x14ac:dyDescent="0.3">
      <c r="A207" s="30" t="s">
        <v>1203</v>
      </c>
      <c r="B207" s="56" t="s">
        <v>281</v>
      </c>
      <c r="C207" s="103">
        <v>91.5</v>
      </c>
      <c r="E207" s="61"/>
      <c r="F207" s="54"/>
      <c r="G207" s="61"/>
      <c r="H207" s="27"/>
      <c r="L207" s="27"/>
      <c r="M207" s="27"/>
      <c r="N207" s="28"/>
    </row>
    <row r="208" spans="1:14" x14ac:dyDescent="0.3">
      <c r="A208" s="30" t="s">
        <v>1204</v>
      </c>
      <c r="B208" s="68" t="s">
        <v>214</v>
      </c>
      <c r="C208" s="57">
        <f>SUM(C193:C206)</f>
        <v>91.5</v>
      </c>
      <c r="D208" s="42"/>
      <c r="E208" s="61"/>
      <c r="F208" s="58">
        <f>SUM(F193:F206)</f>
        <v>1</v>
      </c>
      <c r="G208" s="61"/>
      <c r="H208" s="27"/>
      <c r="L208" s="27"/>
      <c r="M208" s="27"/>
      <c r="N208" s="28"/>
    </row>
    <row r="209" spans="1:14" outlineLevel="1" x14ac:dyDescent="0.3">
      <c r="A209" s="30" t="s">
        <v>1205</v>
      </c>
      <c r="B209" s="59" t="s">
        <v>215</v>
      </c>
      <c r="C209" s="50"/>
      <c r="E209" s="61"/>
      <c r="F209" s="54">
        <f>IF($C$208=0,"",IF(C209="[for completion]","",C209/$C$208))</f>
        <v>0</v>
      </c>
      <c r="G209" s="61"/>
      <c r="H209" s="27"/>
      <c r="L209" s="27"/>
      <c r="M209" s="27"/>
      <c r="N209" s="28"/>
    </row>
    <row r="210" spans="1:14" outlineLevel="1" x14ac:dyDescent="0.3">
      <c r="A210" s="30" t="s">
        <v>1206</v>
      </c>
      <c r="B210" s="59" t="s">
        <v>215</v>
      </c>
      <c r="C210" s="50"/>
      <c r="E210" s="61"/>
      <c r="F210" s="54">
        <f t="shared" ref="F210:F215" si="15">IF($C$208=0,"",IF(C210="[for completion]","",C210/$C$208))</f>
        <v>0</v>
      </c>
      <c r="G210" s="61"/>
      <c r="H210" s="27"/>
      <c r="L210" s="27"/>
      <c r="M210" s="27"/>
      <c r="N210" s="28"/>
    </row>
    <row r="211" spans="1:14" outlineLevel="1" x14ac:dyDescent="0.3">
      <c r="A211" s="30" t="s">
        <v>1207</v>
      </c>
      <c r="B211" s="59" t="s">
        <v>215</v>
      </c>
      <c r="C211" s="50"/>
      <c r="E211" s="61"/>
      <c r="F211" s="54">
        <f t="shared" si="15"/>
        <v>0</v>
      </c>
      <c r="G211" s="61"/>
      <c r="H211" s="27"/>
      <c r="L211" s="27"/>
      <c r="M211" s="27"/>
      <c r="N211" s="28"/>
    </row>
    <row r="212" spans="1:14" outlineLevel="1" x14ac:dyDescent="0.3">
      <c r="A212" s="30" t="s">
        <v>1208</v>
      </c>
      <c r="B212" s="59" t="s">
        <v>215</v>
      </c>
      <c r="C212" s="50"/>
      <c r="E212" s="61"/>
      <c r="F212" s="54">
        <f t="shared" si="15"/>
        <v>0</v>
      </c>
      <c r="G212" s="61"/>
      <c r="H212" s="27"/>
      <c r="L212" s="27"/>
      <c r="M212" s="27"/>
      <c r="N212" s="28"/>
    </row>
    <row r="213" spans="1:14" outlineLevel="1" x14ac:dyDescent="0.3">
      <c r="A213" s="30" t="s">
        <v>1209</v>
      </c>
      <c r="B213" s="59" t="s">
        <v>215</v>
      </c>
      <c r="C213" s="50"/>
      <c r="E213" s="61"/>
      <c r="F213" s="54">
        <f t="shared" si="15"/>
        <v>0</v>
      </c>
      <c r="G213" s="61"/>
      <c r="H213" s="27"/>
      <c r="L213" s="27"/>
      <c r="M213" s="27"/>
      <c r="N213" s="28"/>
    </row>
    <row r="214" spans="1:14" outlineLevel="1" x14ac:dyDescent="0.3">
      <c r="A214" s="30" t="s">
        <v>1210</v>
      </c>
      <c r="B214" s="59" t="s">
        <v>215</v>
      </c>
      <c r="C214" s="50"/>
      <c r="E214" s="61"/>
      <c r="F214" s="54">
        <f t="shared" si="15"/>
        <v>0</v>
      </c>
      <c r="G214" s="61"/>
      <c r="H214" s="27"/>
      <c r="L214" s="27"/>
      <c r="M214" s="27"/>
      <c r="N214" s="28"/>
    </row>
    <row r="215" spans="1:14" outlineLevel="1" x14ac:dyDescent="0.3">
      <c r="A215" s="30" t="s">
        <v>1211</v>
      </c>
      <c r="B215" s="59" t="s">
        <v>215</v>
      </c>
      <c r="C215" s="50"/>
      <c r="E215" s="61"/>
      <c r="F215" s="54">
        <f t="shared" si="15"/>
        <v>0</v>
      </c>
      <c r="G215" s="61"/>
      <c r="H215" s="27"/>
      <c r="L215" s="27"/>
      <c r="M215" s="27"/>
      <c r="N215" s="28"/>
    </row>
    <row r="216" spans="1:14" ht="15" customHeight="1" x14ac:dyDescent="0.3">
      <c r="A216" s="45"/>
      <c r="B216" s="46" t="s">
        <v>282</v>
      </c>
      <c r="C216" s="45" t="s">
        <v>194</v>
      </c>
      <c r="D216" s="45"/>
      <c r="E216" s="47"/>
      <c r="F216" s="48" t="s">
        <v>208</v>
      </c>
      <c r="G216" s="48" t="s">
        <v>283</v>
      </c>
      <c r="H216" s="27"/>
      <c r="L216" s="27"/>
      <c r="M216" s="27"/>
      <c r="N216" s="28"/>
    </row>
    <row r="217" spans="1:14" x14ac:dyDescent="0.3">
      <c r="A217" s="30" t="s">
        <v>1212</v>
      </c>
      <c r="B217" s="67" t="s">
        <v>284</v>
      </c>
      <c r="C217" s="103">
        <v>91.5</v>
      </c>
      <c r="E217" s="75"/>
      <c r="F217" s="54">
        <f>IF($C$38=0,"",IF(C217="[for completion]","",IF(C217="","",C217/$C$38)))</f>
        <v>5.9886719510368665E-3</v>
      </c>
      <c r="G217" s="54">
        <f>IF($C$39=0,"",IF(C217="[for completion]","",IF(C217="","",C217/$C$39)))</f>
        <v>7.9565217391304351E-3</v>
      </c>
      <c r="H217" s="27"/>
      <c r="L217" s="27"/>
      <c r="M217" s="27"/>
      <c r="N217" s="28"/>
    </row>
    <row r="218" spans="1:14" x14ac:dyDescent="0.3">
      <c r="A218" s="30" t="s">
        <v>1213</v>
      </c>
      <c r="B218" s="67" t="s">
        <v>285</v>
      </c>
      <c r="C218" s="103">
        <v>0</v>
      </c>
      <c r="E218" s="75"/>
      <c r="F218" s="54">
        <f>IF($C$38=0,"",IF(C218="[for completion]","",IF(C218="","",C218/$C$38)))</f>
        <v>0</v>
      </c>
      <c r="G218" s="54">
        <f>IF($C$39=0,"",IF(C218="[for completion]","",IF(C218="","",C218/$C$39)))</f>
        <v>0</v>
      </c>
      <c r="H218" s="27"/>
      <c r="L218" s="27"/>
      <c r="M218" s="27"/>
      <c r="N218" s="28"/>
    </row>
    <row r="219" spans="1:14" x14ac:dyDescent="0.3">
      <c r="A219" s="30" t="s">
        <v>1214</v>
      </c>
      <c r="B219" s="67" t="s">
        <v>213</v>
      </c>
      <c r="C219" s="103">
        <v>0</v>
      </c>
      <c r="E219" s="75"/>
      <c r="F219" s="54">
        <f>IF($C$38=0,"",IF(C219="[for completion]","",IF(C219="","",C219/$C$38)))</f>
        <v>0</v>
      </c>
      <c r="G219" s="54">
        <f>IF($C$39=0,"",IF(C219="[for completion]","",IF(C219="","",C219/$C$39)))</f>
        <v>0</v>
      </c>
      <c r="H219" s="27"/>
      <c r="L219" s="27"/>
      <c r="M219" s="27"/>
      <c r="N219" s="28"/>
    </row>
    <row r="220" spans="1:14" x14ac:dyDescent="0.3">
      <c r="A220" s="30" t="s">
        <v>1215</v>
      </c>
      <c r="B220" s="68" t="s">
        <v>214</v>
      </c>
      <c r="C220" s="50">
        <f>SUM(C217:C219)</f>
        <v>91.5</v>
      </c>
      <c r="E220" s="75"/>
      <c r="F220" s="51">
        <f>SUM(F217:F219)</f>
        <v>5.9886719510368665E-3</v>
      </c>
      <c r="G220" s="51">
        <f>SUM(G217:G219)</f>
        <v>7.9565217391304351E-3</v>
      </c>
      <c r="H220" s="27"/>
      <c r="L220" s="27"/>
      <c r="M220" s="27"/>
      <c r="N220" s="28"/>
    </row>
    <row r="221" spans="1:14" outlineLevel="1" x14ac:dyDescent="0.3">
      <c r="A221" s="30" t="s">
        <v>1216</v>
      </c>
      <c r="B221" s="59" t="s">
        <v>215</v>
      </c>
      <c r="C221" s="50"/>
      <c r="E221" s="75"/>
      <c r="F221" s="54" t="str">
        <f t="shared" ref="F221:F227" si="16">IF($C$38=0,"",IF(C221="[for completion]","",IF(C221="","",C221/$C$38)))</f>
        <v/>
      </c>
      <c r="G221" s="54" t="str">
        <f t="shared" ref="G221:G227" si="17">IF($C$39=0,"",IF(C221="[for completion]","",IF(C221="","",C221/$C$39)))</f>
        <v/>
      </c>
      <c r="H221" s="27"/>
      <c r="L221" s="27"/>
      <c r="M221" s="27"/>
      <c r="N221" s="28"/>
    </row>
    <row r="222" spans="1:14" outlineLevel="1" x14ac:dyDescent="0.3">
      <c r="A222" s="30" t="s">
        <v>1217</v>
      </c>
      <c r="B222" s="59" t="s">
        <v>215</v>
      </c>
      <c r="C222" s="50"/>
      <c r="E222" s="75"/>
      <c r="F222" s="54" t="str">
        <f t="shared" si="16"/>
        <v/>
      </c>
      <c r="G222" s="54" t="str">
        <f t="shared" si="17"/>
        <v/>
      </c>
      <c r="H222" s="27"/>
      <c r="L222" s="27"/>
      <c r="M222" s="27"/>
      <c r="N222" s="28"/>
    </row>
    <row r="223" spans="1:14" outlineLevel="1" x14ac:dyDescent="0.3">
      <c r="A223" s="30" t="s">
        <v>1218</v>
      </c>
      <c r="B223" s="59" t="s">
        <v>215</v>
      </c>
      <c r="C223" s="50"/>
      <c r="E223" s="75"/>
      <c r="F223" s="54" t="str">
        <f t="shared" si="16"/>
        <v/>
      </c>
      <c r="G223" s="54" t="str">
        <f t="shared" si="17"/>
        <v/>
      </c>
      <c r="H223" s="27"/>
      <c r="L223" s="27"/>
      <c r="M223" s="27"/>
      <c r="N223" s="28"/>
    </row>
    <row r="224" spans="1:14" outlineLevel="1" x14ac:dyDescent="0.3">
      <c r="A224" s="30" t="s">
        <v>1219</v>
      </c>
      <c r="B224" s="59" t="s">
        <v>215</v>
      </c>
      <c r="C224" s="50"/>
      <c r="E224" s="75"/>
      <c r="F224" s="54" t="str">
        <f t="shared" si="16"/>
        <v/>
      </c>
      <c r="G224" s="54" t="str">
        <f t="shared" si="17"/>
        <v/>
      </c>
      <c r="H224" s="27"/>
      <c r="L224" s="27"/>
      <c r="M224" s="27"/>
      <c r="N224" s="28"/>
    </row>
    <row r="225" spans="1:13" outlineLevel="1" x14ac:dyDescent="0.3">
      <c r="A225" s="30" t="s">
        <v>1220</v>
      </c>
      <c r="B225" s="59" t="s">
        <v>215</v>
      </c>
      <c r="C225" s="50"/>
      <c r="E225" s="75"/>
      <c r="F225" s="54" t="str">
        <f t="shared" si="16"/>
        <v/>
      </c>
      <c r="G225" s="54" t="str">
        <f t="shared" si="17"/>
        <v/>
      </c>
      <c r="H225" s="27"/>
      <c r="L225" s="27"/>
      <c r="M225" s="27"/>
    </row>
    <row r="226" spans="1:13" outlineLevel="1" x14ac:dyDescent="0.3">
      <c r="A226" s="30" t="s">
        <v>1221</v>
      </c>
      <c r="B226" s="59" t="s">
        <v>215</v>
      </c>
      <c r="C226" s="50"/>
      <c r="E226" s="42"/>
      <c r="F226" s="54" t="str">
        <f t="shared" si="16"/>
        <v/>
      </c>
      <c r="G226" s="54" t="str">
        <f t="shared" si="17"/>
        <v/>
      </c>
      <c r="H226" s="27"/>
      <c r="L226" s="27"/>
      <c r="M226" s="27"/>
    </row>
    <row r="227" spans="1:13" outlineLevel="1" x14ac:dyDescent="0.3">
      <c r="A227" s="30" t="s">
        <v>1222</v>
      </c>
      <c r="B227" s="59" t="s">
        <v>215</v>
      </c>
      <c r="C227" s="50"/>
      <c r="E227" s="75"/>
      <c r="F227" s="54" t="str">
        <f t="shared" si="16"/>
        <v/>
      </c>
      <c r="G227" s="54" t="str">
        <f t="shared" si="17"/>
        <v/>
      </c>
      <c r="H227" s="27"/>
      <c r="L227" s="27"/>
      <c r="M227" s="27"/>
    </row>
    <row r="228" spans="1:13" ht="15" customHeight="1" x14ac:dyDescent="0.3">
      <c r="A228" s="45"/>
      <c r="B228" s="46" t="s">
        <v>286</v>
      </c>
      <c r="C228" s="45"/>
      <c r="D228" s="45"/>
      <c r="E228" s="47"/>
      <c r="F228" s="48"/>
      <c r="G228" s="48"/>
      <c r="H228" s="27"/>
      <c r="L228" s="27"/>
      <c r="M228" s="27"/>
    </row>
    <row r="229" spans="1:13" ht="28.8" x14ac:dyDescent="0.3">
      <c r="A229" s="30" t="s">
        <v>1223</v>
      </c>
      <c r="B229" s="42" t="s">
        <v>287</v>
      </c>
      <c r="C229" s="50" t="s">
        <v>1412</v>
      </c>
      <c r="H229" s="27"/>
      <c r="L229" s="27"/>
      <c r="M229" s="27"/>
    </row>
    <row r="230" spans="1:13" ht="15" customHeight="1" x14ac:dyDescent="0.3">
      <c r="A230" s="45"/>
      <c r="B230" s="46" t="s">
        <v>288</v>
      </c>
      <c r="C230" s="45"/>
      <c r="D230" s="45"/>
      <c r="E230" s="47"/>
      <c r="F230" s="48"/>
      <c r="G230" s="48"/>
      <c r="H230" s="27"/>
      <c r="L230" s="27"/>
      <c r="M230" s="27"/>
    </row>
    <row r="231" spans="1:13" x14ac:dyDescent="0.3">
      <c r="A231" s="30" t="s">
        <v>1224</v>
      </c>
      <c r="B231" s="30" t="s">
        <v>289</v>
      </c>
      <c r="C231" s="103">
        <v>0</v>
      </c>
      <c r="E231" s="42"/>
      <c r="H231" s="27"/>
      <c r="L231" s="27"/>
      <c r="M231" s="27"/>
    </row>
    <row r="232" spans="1:13" x14ac:dyDescent="0.3">
      <c r="A232" s="30" t="s">
        <v>1225</v>
      </c>
      <c r="B232" s="81" t="s">
        <v>290</v>
      </c>
      <c r="C232" s="103">
        <v>0</v>
      </c>
      <c r="E232" s="42"/>
      <c r="H232" s="27"/>
      <c r="L232" s="27"/>
      <c r="M232" s="27"/>
    </row>
    <row r="233" spans="1:13" x14ac:dyDescent="0.3">
      <c r="A233" s="30" t="s">
        <v>1226</v>
      </c>
      <c r="B233" s="81" t="s">
        <v>291</v>
      </c>
      <c r="C233" s="103">
        <v>0</v>
      </c>
      <c r="E233" s="42"/>
      <c r="H233" s="27"/>
      <c r="L233" s="27"/>
      <c r="M233" s="27"/>
    </row>
    <row r="234" spans="1:13" outlineLevel="1" x14ac:dyDescent="0.3">
      <c r="A234" s="30" t="s">
        <v>1227</v>
      </c>
      <c r="B234" s="41" t="s">
        <v>292</v>
      </c>
      <c r="C234" s="57"/>
      <c r="D234" s="42"/>
      <c r="E234" s="42"/>
      <c r="H234" s="27"/>
      <c r="L234" s="27"/>
      <c r="M234" s="27"/>
    </row>
    <row r="235" spans="1:13" outlineLevel="1" x14ac:dyDescent="0.3">
      <c r="A235" s="30" t="s">
        <v>1228</v>
      </c>
      <c r="B235" s="41" t="s">
        <v>293</v>
      </c>
      <c r="C235" s="57"/>
      <c r="D235" s="42"/>
      <c r="E235" s="42"/>
      <c r="H235" s="27"/>
      <c r="L235" s="27"/>
      <c r="M235" s="27"/>
    </row>
    <row r="236" spans="1:13" outlineLevel="1" x14ac:dyDescent="0.3">
      <c r="A236" s="30" t="s">
        <v>1229</v>
      </c>
      <c r="B236" s="41" t="s">
        <v>294</v>
      </c>
      <c r="C236" s="42"/>
      <c r="D236" s="42"/>
      <c r="E236" s="42"/>
      <c r="H236" s="27"/>
      <c r="L236" s="27"/>
      <c r="M236" s="27"/>
    </row>
    <row r="237" spans="1:13" ht="19.5" customHeight="1" outlineLevel="1" x14ac:dyDescent="0.3">
      <c r="A237" s="30" t="s">
        <v>1230</v>
      </c>
      <c r="C237" s="42"/>
      <c r="D237" s="42"/>
      <c r="E237" s="42"/>
      <c r="H237" s="27"/>
      <c r="L237" s="27"/>
      <c r="M237" s="27"/>
    </row>
    <row r="238" spans="1:13" ht="19.5" customHeight="1" outlineLevel="1" x14ac:dyDescent="0.3">
      <c r="A238" s="30" t="s">
        <v>1231</v>
      </c>
      <c r="C238" s="42"/>
      <c r="D238" s="42"/>
      <c r="E238" s="42"/>
      <c r="H238" s="27"/>
      <c r="L238" s="27"/>
      <c r="M238" s="27"/>
    </row>
    <row r="239" spans="1:13" ht="15" customHeight="1" x14ac:dyDescent="0.3">
      <c r="A239" s="45"/>
      <c r="B239" s="46" t="s">
        <v>1395</v>
      </c>
      <c r="C239" s="45"/>
      <c r="D239" s="45"/>
      <c r="E239" s="47"/>
      <c r="F239" s="48"/>
      <c r="G239" s="48"/>
      <c r="H239" s="27"/>
      <c r="L239" s="27"/>
      <c r="M239" s="27"/>
    </row>
    <row r="240" spans="1:13" ht="28.8" x14ac:dyDescent="0.3">
      <c r="A240" s="30" t="s">
        <v>1232</v>
      </c>
      <c r="B240" s="30" t="s">
        <v>1396</v>
      </c>
      <c r="C240" s="103"/>
      <c r="E240" s="42"/>
      <c r="H240" s="27"/>
      <c r="L240" s="27"/>
      <c r="M240" s="27"/>
    </row>
    <row r="241" spans="1:13" x14ac:dyDescent="0.3">
      <c r="A241" s="30" t="s">
        <v>1233</v>
      </c>
      <c r="B241" s="30" t="s">
        <v>1397</v>
      </c>
      <c r="C241" s="103"/>
      <c r="E241" s="42"/>
      <c r="H241" s="27"/>
      <c r="L241" s="27"/>
      <c r="M241" s="27"/>
    </row>
    <row r="242" spans="1:13" x14ac:dyDescent="0.3">
      <c r="A242" s="30" t="s">
        <v>1234</v>
      </c>
      <c r="B242" s="30" t="s">
        <v>1398</v>
      </c>
      <c r="C242" s="103"/>
      <c r="E242" s="42"/>
      <c r="H242" s="27"/>
      <c r="L242" s="27"/>
      <c r="M242" s="27"/>
    </row>
    <row r="243" spans="1:13" ht="28.8" x14ac:dyDescent="0.3">
      <c r="A243" s="30" t="s">
        <v>1235</v>
      </c>
      <c r="B243" s="30" t="s">
        <v>1399</v>
      </c>
      <c r="C243" s="103"/>
      <c r="E243" s="42"/>
      <c r="H243" s="27"/>
      <c r="L243" s="27"/>
      <c r="M243" s="27"/>
    </row>
    <row r="244" spans="1:13" x14ac:dyDescent="0.3">
      <c r="A244" s="30" t="s">
        <v>1400</v>
      </c>
      <c r="B244" s="30" t="s">
        <v>1401</v>
      </c>
      <c r="C244" s="103"/>
      <c r="E244" s="42"/>
      <c r="H244" s="27"/>
      <c r="L244" s="27"/>
      <c r="M244" s="27"/>
    </row>
    <row r="245" spans="1:13" x14ac:dyDescent="0.3">
      <c r="A245" s="30" t="s">
        <v>1402</v>
      </c>
      <c r="B245" s="30" t="s">
        <v>1403</v>
      </c>
      <c r="C245" s="103"/>
      <c r="E245" s="42"/>
      <c r="H245" s="27"/>
      <c r="L245" s="27"/>
      <c r="M245" s="27"/>
    </row>
    <row r="246" spans="1:13" x14ac:dyDescent="0.3">
      <c r="A246" s="30" t="s">
        <v>1404</v>
      </c>
      <c r="B246" s="30" t="s">
        <v>1405</v>
      </c>
      <c r="C246" s="103"/>
      <c r="E246" s="42"/>
      <c r="H246" s="27"/>
      <c r="L246" s="27"/>
      <c r="M246" s="27"/>
    </row>
    <row r="247" spans="1:13" x14ac:dyDescent="0.3">
      <c r="A247" s="30" t="s">
        <v>1236</v>
      </c>
      <c r="C247" s="103"/>
      <c r="E247" s="42"/>
      <c r="H247" s="27"/>
      <c r="L247" s="27"/>
      <c r="M247" s="27"/>
    </row>
    <row r="248" spans="1:13" x14ac:dyDescent="0.3">
      <c r="A248" s="30" t="s">
        <v>1237</v>
      </c>
      <c r="C248" s="103"/>
      <c r="E248" s="42"/>
      <c r="H248" s="27"/>
      <c r="L248" s="27"/>
      <c r="M248" s="27"/>
    </row>
    <row r="249" spans="1:13" x14ac:dyDescent="0.3">
      <c r="A249" s="30" t="s">
        <v>1238</v>
      </c>
      <c r="C249" s="103"/>
      <c r="E249" s="42"/>
      <c r="H249" s="27"/>
      <c r="L249" s="27"/>
      <c r="M249" s="27"/>
    </row>
    <row r="250" spans="1:13" x14ac:dyDescent="0.3">
      <c r="A250" s="30" t="s">
        <v>1239</v>
      </c>
      <c r="C250" s="103"/>
      <c r="E250" s="42"/>
      <c r="H250" s="27"/>
      <c r="L250" s="27"/>
      <c r="M250" s="27"/>
    </row>
    <row r="251" spans="1:13" x14ac:dyDescent="0.3">
      <c r="A251" s="30" t="s">
        <v>1240</v>
      </c>
      <c r="C251" s="103"/>
      <c r="E251" s="42"/>
      <c r="H251" s="27"/>
      <c r="L251" s="27"/>
      <c r="M251" s="27"/>
    </row>
    <row r="252" spans="1:13" x14ac:dyDescent="0.3">
      <c r="A252" s="30" t="s">
        <v>1241</v>
      </c>
      <c r="C252" s="103"/>
      <c r="E252" s="42"/>
      <c r="H252" s="27"/>
      <c r="L252" s="27"/>
      <c r="M252" s="27"/>
    </row>
    <row r="253" spans="1:13" x14ac:dyDescent="0.3">
      <c r="A253" s="30" t="s">
        <v>1242</v>
      </c>
      <c r="C253" s="103"/>
      <c r="E253" s="42"/>
      <c r="H253" s="27"/>
      <c r="L253" s="27"/>
      <c r="M253" s="27"/>
    </row>
    <row r="254" spans="1:13" x14ac:dyDescent="0.3">
      <c r="A254" s="30" t="s">
        <v>1243</v>
      </c>
      <c r="C254" s="103"/>
      <c r="E254" s="42"/>
      <c r="H254" s="27"/>
      <c r="L254" s="27"/>
      <c r="M254" s="27"/>
    </row>
    <row r="255" spans="1:13" x14ac:dyDescent="0.3">
      <c r="A255" s="30" t="s">
        <v>1244</v>
      </c>
      <c r="C255" s="103"/>
      <c r="E255" s="42"/>
      <c r="H255" s="27"/>
      <c r="L255" s="27"/>
      <c r="M255" s="27"/>
    </row>
    <row r="256" spans="1:13" x14ac:dyDescent="0.3">
      <c r="A256" s="30" t="s">
        <v>1245</v>
      </c>
      <c r="C256" s="103"/>
      <c r="E256" s="42"/>
      <c r="H256" s="27"/>
      <c r="L256" s="27"/>
      <c r="M256" s="27"/>
    </row>
    <row r="257" spans="1:13" x14ac:dyDescent="0.3">
      <c r="A257" s="30" t="s">
        <v>1246</v>
      </c>
      <c r="C257" s="103"/>
      <c r="E257" s="42"/>
      <c r="H257" s="27"/>
      <c r="L257" s="27"/>
      <c r="M257" s="27"/>
    </row>
    <row r="258" spans="1:13" x14ac:dyDescent="0.3">
      <c r="A258" s="30" t="s">
        <v>1247</v>
      </c>
      <c r="C258" s="103"/>
      <c r="E258" s="42"/>
      <c r="H258" s="27"/>
      <c r="L258" s="27"/>
      <c r="M258" s="27"/>
    </row>
    <row r="259" spans="1:13" x14ac:dyDescent="0.3">
      <c r="A259" s="30" t="s">
        <v>1248</v>
      </c>
      <c r="C259" s="103"/>
      <c r="E259" s="42"/>
      <c r="H259" s="27"/>
      <c r="L259" s="27"/>
      <c r="M259" s="27"/>
    </row>
    <row r="260" spans="1:13" x14ac:dyDescent="0.3">
      <c r="A260" s="30" t="s">
        <v>1249</v>
      </c>
      <c r="C260" s="103"/>
      <c r="E260" s="42"/>
      <c r="H260" s="27"/>
      <c r="L260" s="27"/>
      <c r="M260" s="27"/>
    </row>
    <row r="261" spans="1:13" x14ac:dyDescent="0.3">
      <c r="A261" s="30" t="s">
        <v>1250</v>
      </c>
      <c r="C261" s="103"/>
      <c r="E261" s="42"/>
      <c r="H261" s="27"/>
      <c r="L261" s="27"/>
      <c r="M261" s="27"/>
    </row>
    <row r="262" spans="1:13" x14ac:dyDescent="0.3">
      <c r="A262" s="30" t="s">
        <v>1251</v>
      </c>
      <c r="C262" s="103"/>
      <c r="E262" s="42"/>
      <c r="H262" s="27"/>
      <c r="L262" s="27"/>
      <c r="M262" s="27"/>
    </row>
    <row r="263" spans="1:13" x14ac:dyDescent="0.3">
      <c r="A263" s="30" t="s">
        <v>1252</v>
      </c>
      <c r="C263" s="103"/>
      <c r="E263" s="42"/>
      <c r="H263" s="27"/>
      <c r="L263" s="27"/>
      <c r="M263" s="27"/>
    </row>
    <row r="264" spans="1:13" x14ac:dyDescent="0.3">
      <c r="A264" s="30" t="s">
        <v>1253</v>
      </c>
      <c r="C264" s="103"/>
      <c r="E264" s="42"/>
      <c r="H264" s="27"/>
      <c r="L264" s="27"/>
      <c r="M264" s="27"/>
    </row>
    <row r="265" spans="1:13" x14ac:dyDescent="0.3">
      <c r="A265" s="30" t="s">
        <v>1254</v>
      </c>
      <c r="C265" s="103"/>
      <c r="E265" s="42"/>
      <c r="H265" s="27"/>
      <c r="L265" s="27"/>
      <c r="M265" s="27"/>
    </row>
    <row r="266" spans="1:13" x14ac:dyDescent="0.3">
      <c r="A266" s="30" t="s">
        <v>1255</v>
      </c>
      <c r="C266" s="103"/>
      <c r="E266" s="42"/>
      <c r="H266" s="27"/>
      <c r="L266" s="27"/>
      <c r="M266" s="27"/>
    </row>
    <row r="267" spans="1:13" x14ac:dyDescent="0.3">
      <c r="A267" s="30" t="s">
        <v>1256</v>
      </c>
      <c r="C267" s="103"/>
      <c r="E267" s="42"/>
      <c r="H267" s="27"/>
      <c r="L267" s="27"/>
      <c r="M267" s="27"/>
    </row>
    <row r="268" spans="1:13" x14ac:dyDescent="0.3">
      <c r="A268" s="30" t="s">
        <v>1257</v>
      </c>
      <c r="C268" s="103"/>
      <c r="E268" s="42"/>
      <c r="H268" s="27"/>
      <c r="L268" s="27"/>
      <c r="M268" s="27"/>
    </row>
    <row r="269" spans="1:13" x14ac:dyDescent="0.3">
      <c r="A269" s="30" t="s">
        <v>1258</v>
      </c>
      <c r="C269" s="103"/>
      <c r="E269" s="42"/>
      <c r="H269" s="27"/>
      <c r="L269" s="27"/>
      <c r="M269" s="27"/>
    </row>
    <row r="270" spans="1:13" x14ac:dyDescent="0.3">
      <c r="A270" s="30" t="s">
        <v>1259</v>
      </c>
      <c r="C270" s="103"/>
      <c r="E270" s="42"/>
      <c r="H270" s="27"/>
      <c r="L270" s="27"/>
      <c r="M270" s="27"/>
    </row>
    <row r="271" spans="1:13" x14ac:dyDescent="0.3">
      <c r="A271" s="30" t="s">
        <v>1260</v>
      </c>
      <c r="C271" s="103"/>
      <c r="E271" s="42"/>
      <c r="H271" s="27"/>
      <c r="L271" s="27"/>
      <c r="M271" s="27"/>
    </row>
    <row r="272" spans="1:13" x14ac:dyDescent="0.3">
      <c r="A272" s="30" t="s">
        <v>1261</v>
      </c>
      <c r="C272" s="103"/>
      <c r="E272" s="42"/>
      <c r="H272" s="27"/>
      <c r="L272" s="27"/>
      <c r="M272" s="27"/>
    </row>
    <row r="273" spans="1:14" x14ac:dyDescent="0.3">
      <c r="A273" s="30" t="s">
        <v>1262</v>
      </c>
      <c r="C273" s="103"/>
      <c r="E273" s="42"/>
      <c r="H273" s="27"/>
      <c r="L273" s="27"/>
      <c r="M273" s="27"/>
    </row>
    <row r="274" spans="1:14" x14ac:dyDescent="0.3">
      <c r="A274" s="30" t="s">
        <v>1263</v>
      </c>
      <c r="C274" s="103"/>
      <c r="E274" s="42"/>
      <c r="H274" s="27"/>
      <c r="L274" s="27"/>
      <c r="M274" s="27"/>
    </row>
    <row r="275" spans="1:14" x14ac:dyDescent="0.3">
      <c r="A275" s="30" t="s">
        <v>1264</v>
      </c>
      <c r="C275" s="103"/>
      <c r="E275" s="42"/>
      <c r="H275" s="27"/>
      <c r="L275" s="27"/>
      <c r="M275" s="27"/>
    </row>
    <row r="276" spans="1:14" x14ac:dyDescent="0.3">
      <c r="A276" s="30" t="s">
        <v>1265</v>
      </c>
      <c r="C276" s="103"/>
      <c r="E276" s="42"/>
      <c r="H276" s="27"/>
      <c r="L276" s="27"/>
      <c r="M276" s="27"/>
    </row>
    <row r="277" spans="1:14" x14ac:dyDescent="0.3">
      <c r="A277" s="30" t="s">
        <v>1266</v>
      </c>
      <c r="C277" s="103"/>
      <c r="E277" s="42"/>
      <c r="H277" s="27"/>
      <c r="L277" s="27"/>
      <c r="M277" s="27"/>
    </row>
    <row r="278" spans="1:14" x14ac:dyDescent="0.3">
      <c r="A278" s="30" t="s">
        <v>1267</v>
      </c>
      <c r="C278" s="103"/>
      <c r="E278" s="42"/>
      <c r="H278" s="27"/>
      <c r="L278" s="27"/>
      <c r="M278" s="27"/>
    </row>
    <row r="279" spans="1:14" x14ac:dyDescent="0.3">
      <c r="A279" s="30" t="s">
        <v>1268</v>
      </c>
      <c r="C279" s="103"/>
      <c r="E279" s="42"/>
      <c r="H279" s="27"/>
      <c r="L279" s="27"/>
      <c r="M279" s="27"/>
    </row>
    <row r="280" spans="1:14" x14ac:dyDescent="0.3">
      <c r="A280" s="30" t="s">
        <v>1269</v>
      </c>
      <c r="C280" s="103"/>
      <c r="E280" s="42"/>
      <c r="H280" s="27"/>
      <c r="L280" s="27"/>
      <c r="M280" s="27"/>
    </row>
    <row r="281" spans="1:14" x14ac:dyDescent="0.3">
      <c r="A281" s="30" t="s">
        <v>1270</v>
      </c>
      <c r="C281" s="103"/>
      <c r="E281" s="42"/>
      <c r="H281" s="27"/>
      <c r="L281" s="27"/>
      <c r="M281" s="27"/>
    </row>
    <row r="282" spans="1:14" x14ac:dyDescent="0.3">
      <c r="A282" s="30" t="s">
        <v>1271</v>
      </c>
      <c r="C282" s="103"/>
      <c r="E282" s="42"/>
      <c r="H282" s="27"/>
      <c r="L282" s="27"/>
      <c r="M282" s="27"/>
    </row>
    <row r="283" spans="1:14" x14ac:dyDescent="0.3">
      <c r="A283" s="30" t="s">
        <v>1272</v>
      </c>
      <c r="C283" s="103"/>
      <c r="E283" s="42"/>
      <c r="H283" s="27"/>
      <c r="L283" s="27"/>
      <c r="M283" s="27"/>
    </row>
    <row r="284" spans="1:14" x14ac:dyDescent="0.3">
      <c r="A284" s="30" t="s">
        <v>1273</v>
      </c>
      <c r="C284" s="103"/>
      <c r="E284" s="42"/>
      <c r="H284" s="27"/>
      <c r="L284" s="27"/>
      <c r="M284" s="27"/>
    </row>
    <row r="285" spans="1:14" ht="37.5" customHeight="1" x14ac:dyDescent="0.3">
      <c r="A285" s="37"/>
      <c r="B285" s="37" t="s">
        <v>295</v>
      </c>
      <c r="C285" s="37" t="s">
        <v>296</v>
      </c>
      <c r="D285" s="37" t="s">
        <v>296</v>
      </c>
      <c r="E285" s="37"/>
      <c r="F285" s="38"/>
      <c r="G285" s="39"/>
      <c r="H285" s="27"/>
      <c r="I285" s="34"/>
      <c r="J285" s="34"/>
      <c r="K285" s="34"/>
      <c r="L285" s="34"/>
      <c r="M285" s="36"/>
    </row>
    <row r="286" spans="1:14" ht="18" x14ac:dyDescent="0.3">
      <c r="A286" s="82" t="s">
        <v>1274</v>
      </c>
      <c r="B286" s="83"/>
      <c r="C286" s="83"/>
      <c r="D286" s="83"/>
      <c r="E286" s="83"/>
      <c r="F286" s="84"/>
      <c r="G286" s="83"/>
      <c r="H286" s="27"/>
      <c r="I286" s="34"/>
      <c r="J286" s="34"/>
      <c r="K286" s="34"/>
      <c r="L286" s="34"/>
      <c r="M286" s="36"/>
    </row>
    <row r="287" spans="1:14" ht="18" x14ac:dyDescent="0.3">
      <c r="A287" s="82" t="s">
        <v>1275</v>
      </c>
      <c r="B287" s="83"/>
      <c r="C287" s="83"/>
      <c r="D287" s="83"/>
      <c r="E287" s="83"/>
      <c r="F287" s="84"/>
      <c r="G287" s="83"/>
      <c r="H287" s="27"/>
      <c r="I287" s="34"/>
      <c r="J287" s="34"/>
      <c r="K287" s="34"/>
      <c r="L287" s="34"/>
      <c r="M287" s="36"/>
    </row>
    <row r="288" spans="1:14" s="149" customFormat="1" ht="16.5" customHeight="1" x14ac:dyDescent="0.3">
      <c r="A288" s="143" t="s">
        <v>1276</v>
      </c>
      <c r="B288" s="144" t="s">
        <v>1422</v>
      </c>
      <c r="C288" s="145">
        <f>ROW(B38)</f>
        <v>38</v>
      </c>
      <c r="D288" s="52"/>
      <c r="E288" s="52"/>
      <c r="F288" s="52"/>
      <c r="G288" s="52"/>
      <c r="H288" s="146"/>
      <c r="I288" s="147"/>
      <c r="J288" s="21"/>
      <c r="K288" s="148"/>
      <c r="L288" s="52"/>
      <c r="M288" s="52"/>
      <c r="N288" s="52"/>
    </row>
    <row r="289" spans="1:14" s="149" customFormat="1" ht="16.5" customHeight="1" x14ac:dyDescent="0.3">
      <c r="A289" s="143" t="s">
        <v>1277</v>
      </c>
      <c r="B289" s="144" t="s">
        <v>1417</v>
      </c>
      <c r="C289" s="145">
        <f>ROW(B39)</f>
        <v>39</v>
      </c>
      <c r="D289" s="150"/>
      <c r="E289" s="123"/>
      <c r="F289" s="123"/>
      <c r="G289" s="150"/>
      <c r="H289" s="146"/>
      <c r="I289" s="147"/>
      <c r="J289" s="21"/>
      <c r="K289" s="148"/>
      <c r="L289" s="52"/>
      <c r="M289" s="52"/>
      <c r="N289" s="146"/>
    </row>
    <row r="290" spans="1:14" s="149" customFormat="1" ht="16.5" customHeight="1" x14ac:dyDescent="0.3">
      <c r="A290" s="143" t="s">
        <v>1278</v>
      </c>
      <c r="B290" s="144" t="s">
        <v>1418</v>
      </c>
      <c r="C290" s="151" t="s">
        <v>1421</v>
      </c>
      <c r="D290" s="150"/>
      <c r="E290" s="150"/>
      <c r="F290" s="150"/>
      <c r="G290" s="150"/>
      <c r="H290" s="146"/>
      <c r="I290" s="147"/>
      <c r="J290" s="21"/>
      <c r="K290" s="21"/>
      <c r="L290" s="152"/>
      <c r="M290" s="52"/>
      <c r="N290" s="152"/>
    </row>
    <row r="291" spans="1:14" s="149" customFormat="1" ht="16.5" customHeight="1" x14ac:dyDescent="0.3">
      <c r="A291" s="143" t="s">
        <v>1279</v>
      </c>
      <c r="B291" s="144" t="s">
        <v>1423</v>
      </c>
      <c r="C291" s="145" t="str">
        <f ca="1">IF(ISREF(INDIRECT("'B1. HTT Mortgage Assets'!A1")),ROW('B1. HTT Mortgage Assets'!B43)&amp;" for Mortgage Assets","")</f>
        <v>43 for Mortgage Assets</v>
      </c>
      <c r="D291" s="124"/>
      <c r="E291" s="150"/>
      <c r="F291" s="123"/>
      <c r="G291" s="150"/>
      <c r="H291" s="146"/>
      <c r="I291" s="147"/>
      <c r="J291" s="21"/>
      <c r="K291" s="148"/>
      <c r="L291" s="148"/>
      <c r="M291" s="148"/>
      <c r="N291" s="146"/>
    </row>
    <row r="292" spans="1:14" s="149" customFormat="1" ht="16.5" customHeight="1" x14ac:dyDescent="0.3">
      <c r="A292" s="143" t="s">
        <v>1280</v>
      </c>
      <c r="B292" s="144" t="s">
        <v>1424</v>
      </c>
      <c r="C292" s="145">
        <f>ROW(B52)</f>
        <v>52</v>
      </c>
      <c r="D292" s="150"/>
      <c r="E292" s="150"/>
      <c r="F292" s="150"/>
      <c r="G292" s="150"/>
      <c r="H292" s="146"/>
      <c r="I292" s="147"/>
      <c r="J292" s="153"/>
      <c r="K292" s="21"/>
      <c r="L292" s="152"/>
      <c r="M292" s="148"/>
      <c r="N292" s="152"/>
    </row>
    <row r="293" spans="1:14" s="149" customFormat="1" ht="16.5" customHeight="1" x14ac:dyDescent="0.3">
      <c r="A293" s="143" t="s">
        <v>1281</v>
      </c>
      <c r="B293" s="144" t="s">
        <v>1425</v>
      </c>
      <c r="C293" s="154" t="str">
        <f ca="1">IF(ISREF(INDIRECT("'B1. HTT Mortgage Assets'!A1")),ROW('B1. HTT Mortgage Assets'!B186)&amp;" for Residential Mortgage Assets","")</f>
        <v>186 for Residential Mortgage Assets</v>
      </c>
      <c r="D293" s="124"/>
      <c r="E293" s="150"/>
      <c r="F293" s="124"/>
      <c r="G293" s="124"/>
      <c r="H293" s="146"/>
      <c r="I293" s="147"/>
      <c r="J293" s="148"/>
      <c r="K293" s="148"/>
      <c r="L293" s="148"/>
      <c r="M293" s="152"/>
      <c r="N293" s="146"/>
    </row>
    <row r="294" spans="1:14" s="149" customFormat="1" ht="16.5" customHeight="1" x14ac:dyDescent="0.3">
      <c r="A294" s="143" t="s">
        <v>1282</v>
      </c>
      <c r="B294" s="144" t="s">
        <v>1429</v>
      </c>
      <c r="C294" s="154" t="s">
        <v>297</v>
      </c>
      <c r="D294" s="150"/>
      <c r="E294" s="150"/>
      <c r="F294" s="150"/>
      <c r="G294" s="150"/>
      <c r="H294" s="146"/>
      <c r="I294" s="147"/>
      <c r="J294" s="21"/>
      <c r="K294" s="148"/>
      <c r="L294" s="148"/>
      <c r="M294" s="152"/>
      <c r="N294" s="146"/>
    </row>
    <row r="295" spans="1:14" s="149" customFormat="1" ht="16.5" customHeight="1" x14ac:dyDescent="0.3">
      <c r="A295" s="143" t="s">
        <v>1283</v>
      </c>
      <c r="B295" s="144" t="s">
        <v>1426</v>
      </c>
      <c r="C295" s="145" t="str">
        <f ca="1">IF(ISREF(INDIRECT("'B1. HTT Mortgage Assets'!A1")),ROW('B1. HTT Mortgage Assets'!B149)&amp;" for Mortgage Assets","")</f>
        <v>149 for Mortgage Assets</v>
      </c>
      <c r="D295" s="124"/>
      <c r="E295" s="150"/>
      <c r="F295" s="124"/>
      <c r="G295" s="150"/>
      <c r="H295" s="146"/>
      <c r="I295" s="147"/>
      <c r="J295" s="21"/>
      <c r="K295" s="148"/>
      <c r="L295" s="152"/>
      <c r="M295" s="152"/>
      <c r="N295" s="146"/>
    </row>
    <row r="296" spans="1:14" s="149" customFormat="1" ht="16.5" customHeight="1" x14ac:dyDescent="0.3">
      <c r="A296" s="143" t="s">
        <v>1284</v>
      </c>
      <c r="B296" s="144" t="s">
        <v>1419</v>
      </c>
      <c r="C296" s="145">
        <f>ROW(B111)</f>
        <v>111</v>
      </c>
      <c r="D296" s="150"/>
      <c r="E296" s="150"/>
      <c r="F296" s="150"/>
      <c r="G296" s="150"/>
      <c r="H296" s="146"/>
      <c r="I296" s="147"/>
      <c r="J296" s="21"/>
      <c r="K296" s="148"/>
      <c r="L296" s="152"/>
      <c r="M296" s="152"/>
      <c r="N296" s="146"/>
    </row>
    <row r="297" spans="1:14" s="149" customFormat="1" ht="16.5" customHeight="1" x14ac:dyDescent="0.3">
      <c r="A297" s="143" t="s">
        <v>1285</v>
      </c>
      <c r="B297" s="144" t="s">
        <v>1427</v>
      </c>
      <c r="C297" s="145">
        <f>ROW(B163)</f>
        <v>163</v>
      </c>
      <c r="D297" s="150"/>
      <c r="E297" s="150"/>
      <c r="F297" s="150"/>
      <c r="G297" s="150"/>
      <c r="H297" s="146"/>
      <c r="I297" s="148"/>
      <c r="J297" s="21"/>
      <c r="K297" s="148"/>
      <c r="L297" s="152"/>
      <c r="M297" s="148"/>
      <c r="N297" s="146"/>
    </row>
    <row r="298" spans="1:14" s="149" customFormat="1" ht="16.5" customHeight="1" x14ac:dyDescent="0.3">
      <c r="A298" s="143" t="s">
        <v>1286</v>
      </c>
      <c r="B298" s="144" t="s">
        <v>1430</v>
      </c>
      <c r="C298" s="145">
        <f>ROW(B137)</f>
        <v>137</v>
      </c>
      <c r="D298" s="150"/>
      <c r="E298" s="150"/>
      <c r="F298" s="150"/>
      <c r="G298" s="150"/>
      <c r="H298" s="146"/>
      <c r="I298" s="147"/>
      <c r="J298" s="21"/>
      <c r="K298" s="148"/>
      <c r="L298" s="152"/>
      <c r="M298" s="148"/>
      <c r="N298" s="146"/>
    </row>
    <row r="299" spans="1:14" s="149" customFormat="1" ht="16.5" customHeight="1" x14ac:dyDescent="0.3">
      <c r="A299" s="143" t="s">
        <v>1287</v>
      </c>
      <c r="B299" s="144" t="s">
        <v>1428</v>
      </c>
      <c r="C299" s="155"/>
      <c r="D299" s="150"/>
      <c r="E299" s="150"/>
      <c r="F299" s="150"/>
      <c r="G299" s="150"/>
      <c r="H299" s="146"/>
      <c r="I299" s="147"/>
      <c r="J299" s="148"/>
      <c r="K299" s="148"/>
      <c r="L299" s="152"/>
      <c r="M299" s="148"/>
      <c r="N299" s="146"/>
    </row>
    <row r="300" spans="1:14" s="149" customFormat="1" ht="16.5" customHeight="1" x14ac:dyDescent="0.3">
      <c r="A300" s="143" t="s">
        <v>1288</v>
      </c>
      <c r="B300" s="144" t="s">
        <v>1431</v>
      </c>
      <c r="C300" s="145" t="s">
        <v>298</v>
      </c>
      <c r="D300" s="124"/>
      <c r="E300" s="150"/>
      <c r="F300" s="125"/>
      <c r="G300" s="150"/>
      <c r="H300" s="146"/>
      <c r="I300" s="147"/>
      <c r="J300" s="148"/>
      <c r="K300" s="21"/>
      <c r="L300" s="152"/>
      <c r="M300" s="148"/>
      <c r="N300" s="146"/>
    </row>
    <row r="301" spans="1:14" s="149" customFormat="1" ht="16.5" customHeight="1" outlineLevel="1" x14ac:dyDescent="0.3">
      <c r="A301" s="143" t="s">
        <v>1289</v>
      </c>
      <c r="B301" s="144" t="s">
        <v>1432</v>
      </c>
      <c r="C301" s="145" t="s">
        <v>299</v>
      </c>
      <c r="D301" s="150"/>
      <c r="E301" s="150"/>
      <c r="F301" s="150"/>
      <c r="G301" s="150"/>
      <c r="H301" s="146"/>
      <c r="I301" s="147"/>
      <c r="J301" s="148"/>
      <c r="K301" s="21"/>
      <c r="L301" s="152"/>
      <c r="M301" s="148"/>
      <c r="N301" s="146"/>
    </row>
    <row r="302" spans="1:14" s="149" customFormat="1" ht="16.5" customHeight="1" outlineLevel="1" x14ac:dyDescent="0.3">
      <c r="A302" s="143" t="s">
        <v>1290</v>
      </c>
      <c r="B302" s="144" t="s">
        <v>1433</v>
      </c>
      <c r="C302" s="145" t="str">
        <f>ROW('C. HTT Harmonised Glossary'!B18)&amp;" for Harmonised Glossary"</f>
        <v>18 for Harmonised Glossary</v>
      </c>
      <c r="D302" s="150"/>
      <c r="E302" s="150"/>
      <c r="F302" s="150"/>
      <c r="G302" s="150"/>
      <c r="H302" s="146"/>
      <c r="I302" s="147"/>
      <c r="J302" s="148"/>
      <c r="K302" s="21"/>
      <c r="L302" s="152"/>
      <c r="M302" s="148"/>
      <c r="N302" s="146"/>
    </row>
    <row r="303" spans="1:14" s="149" customFormat="1" ht="16.5" customHeight="1" outlineLevel="1" x14ac:dyDescent="0.3">
      <c r="A303" s="143" t="s">
        <v>1291</v>
      </c>
      <c r="B303" s="144" t="s">
        <v>1434</v>
      </c>
      <c r="C303" s="145">
        <f>ROW(B65)</f>
        <v>65</v>
      </c>
      <c r="D303" s="150"/>
      <c r="E303" s="150"/>
      <c r="F303" s="150"/>
      <c r="G303" s="150"/>
      <c r="H303" s="146"/>
      <c r="I303" s="147"/>
      <c r="J303" s="21"/>
      <c r="K303" s="21"/>
      <c r="L303" s="152"/>
      <c r="M303" s="148"/>
      <c r="N303" s="146"/>
    </row>
    <row r="304" spans="1:14" s="149" customFormat="1" ht="16.5" customHeight="1" outlineLevel="1" x14ac:dyDescent="0.3">
      <c r="A304" s="143" t="s">
        <v>1292</v>
      </c>
      <c r="B304" s="144" t="s">
        <v>1435</v>
      </c>
      <c r="C304" s="145">
        <f>ROW(B88)</f>
        <v>88</v>
      </c>
      <c r="D304" s="150"/>
      <c r="E304" s="150"/>
      <c r="F304" s="150"/>
      <c r="G304" s="150"/>
      <c r="H304" s="146"/>
      <c r="I304" s="147"/>
      <c r="J304" s="21"/>
      <c r="K304" s="21"/>
      <c r="L304" s="152"/>
      <c r="M304" s="148"/>
      <c r="N304" s="146"/>
    </row>
    <row r="305" spans="1:14" s="149" customFormat="1" ht="16.5" customHeight="1" outlineLevel="1" x14ac:dyDescent="0.3">
      <c r="A305" s="143" t="s">
        <v>1293</v>
      </c>
      <c r="B305" s="144" t="s">
        <v>1437</v>
      </c>
      <c r="C305" s="145" t="s">
        <v>300</v>
      </c>
      <c r="D305" s="150"/>
      <c r="E305" s="150"/>
      <c r="F305" s="150"/>
      <c r="G305" s="150"/>
      <c r="H305" s="146"/>
      <c r="I305" s="147"/>
      <c r="J305" s="21"/>
      <c r="K305" s="21"/>
      <c r="L305" s="152"/>
      <c r="M305" s="148"/>
    </row>
    <row r="306" spans="1:14" s="149" customFormat="1" ht="16.5" customHeight="1" outlineLevel="1" x14ac:dyDescent="0.3">
      <c r="A306" s="143" t="s">
        <v>1294</v>
      </c>
      <c r="B306" s="144" t="s">
        <v>1436</v>
      </c>
      <c r="C306" s="145">
        <v>44</v>
      </c>
      <c r="D306" s="150"/>
      <c r="E306" s="150"/>
      <c r="F306" s="150"/>
      <c r="G306" s="150"/>
      <c r="H306" s="146"/>
      <c r="I306" s="147"/>
      <c r="J306" s="21"/>
      <c r="K306" s="21"/>
      <c r="L306" s="152"/>
      <c r="M306" s="148"/>
    </row>
    <row r="307" spans="1:14" s="149" customFormat="1" ht="16.5" customHeight="1" outlineLevel="1" x14ac:dyDescent="0.3">
      <c r="A307" s="143" t="s">
        <v>1295</v>
      </c>
      <c r="B307" s="144" t="s">
        <v>1438</v>
      </c>
      <c r="C307" s="145" t="str">
        <f ca="1">IF(ISREF(INDIRECT("'B1. HTT Mortgage Assets'!A1")),ROW('B1. HTT Mortgage Assets'!B179)&amp; " for Mortgage Assets","")</f>
        <v>179 for Mortgage Assets</v>
      </c>
      <c r="D307" s="124"/>
      <c r="E307" s="150"/>
      <c r="F307" s="124"/>
      <c r="G307" s="150"/>
      <c r="H307" s="146"/>
      <c r="I307" s="147"/>
      <c r="J307" s="21"/>
      <c r="K307" s="21"/>
      <c r="L307" s="152"/>
      <c r="M307" s="148"/>
    </row>
    <row r="308" spans="1:14" s="149" customFormat="1" ht="16.5" customHeight="1" outlineLevel="1" x14ac:dyDescent="0.3">
      <c r="A308" s="156" t="s">
        <v>1296</v>
      </c>
      <c r="B308" s="157"/>
      <c r="C308" s="143"/>
      <c r="D308" s="150"/>
      <c r="E308" s="150"/>
      <c r="F308" s="150"/>
      <c r="G308" s="150"/>
      <c r="H308" s="146"/>
      <c r="I308" s="147"/>
      <c r="J308" s="21"/>
      <c r="K308" s="21"/>
      <c r="L308" s="152"/>
      <c r="M308" s="148"/>
    </row>
    <row r="309" spans="1:14" s="149" customFormat="1" ht="16.5" customHeight="1" outlineLevel="1" x14ac:dyDescent="0.3">
      <c r="A309" s="143" t="s">
        <v>1297</v>
      </c>
      <c r="B309" s="143"/>
      <c r="C309" s="143"/>
      <c r="D309" s="150"/>
      <c r="E309" s="150"/>
      <c r="F309" s="150"/>
      <c r="G309" s="150"/>
      <c r="H309" s="146"/>
      <c r="I309" s="147"/>
      <c r="J309" s="21"/>
      <c r="K309" s="21"/>
      <c r="L309" s="152"/>
      <c r="M309" s="148"/>
    </row>
    <row r="310" spans="1:14" s="149" customFormat="1" ht="16.5" customHeight="1" outlineLevel="1" x14ac:dyDescent="0.3">
      <c r="A310" s="143" t="s">
        <v>1298</v>
      </c>
      <c r="B310" s="143"/>
      <c r="C310" s="143"/>
      <c r="D310" s="148"/>
      <c r="E310" s="148"/>
      <c r="F310" s="148"/>
      <c r="G310" s="146"/>
      <c r="H310" s="146"/>
      <c r="I310" s="148"/>
      <c r="J310" s="148"/>
      <c r="K310" s="148"/>
      <c r="L310" s="148"/>
      <c r="M310" s="148"/>
    </row>
    <row r="311" spans="1:14" ht="16.5" customHeight="1" x14ac:dyDescent="0.3">
      <c r="A311" s="38"/>
      <c r="B311" s="37" t="s">
        <v>181</v>
      </c>
      <c r="C311" s="38"/>
      <c r="D311" s="38"/>
      <c r="E311" s="38"/>
      <c r="F311" s="38"/>
      <c r="G311" s="39"/>
      <c r="H311" s="27"/>
      <c r="I311" s="34"/>
      <c r="J311" s="36"/>
      <c r="K311" s="36"/>
      <c r="L311" s="36"/>
      <c r="M311" s="36"/>
      <c r="N311" s="28"/>
    </row>
    <row r="312" spans="1:14" ht="16.5" customHeight="1" x14ac:dyDescent="0.3">
      <c r="A312" s="30" t="s">
        <v>1299</v>
      </c>
      <c r="B312" s="49" t="s">
        <v>301</v>
      </c>
      <c r="C312" s="103">
        <v>619.90520199000002</v>
      </c>
      <c r="H312" s="27"/>
      <c r="I312" s="49"/>
      <c r="J312" s="21"/>
      <c r="N312" s="28"/>
    </row>
    <row r="313" spans="1:14" ht="16.5" customHeight="1" outlineLevel="1" x14ac:dyDescent="0.3">
      <c r="A313" s="30" t="s">
        <v>1300</v>
      </c>
      <c r="B313" s="49" t="s">
        <v>302</v>
      </c>
      <c r="C313" s="103">
        <v>0</v>
      </c>
      <c r="H313" s="27"/>
      <c r="I313" s="49"/>
      <c r="J313" s="21"/>
      <c r="N313" s="28"/>
    </row>
    <row r="314" spans="1:14" ht="16.5" customHeight="1" outlineLevel="1" x14ac:dyDescent="0.3">
      <c r="A314" s="30" t="s">
        <v>1301</v>
      </c>
      <c r="B314" s="49" t="s">
        <v>303</v>
      </c>
      <c r="C314" s="103">
        <v>0</v>
      </c>
      <c r="H314" s="27"/>
      <c r="I314" s="49"/>
      <c r="J314" s="21"/>
      <c r="N314" s="28"/>
    </row>
    <row r="315" spans="1:14" ht="16.5" customHeight="1" outlineLevel="1" x14ac:dyDescent="0.3">
      <c r="A315" s="30" t="s">
        <v>1302</v>
      </c>
      <c r="B315" s="49"/>
      <c r="C315" s="21"/>
      <c r="H315" s="27"/>
      <c r="I315" s="49"/>
      <c r="J315" s="21"/>
      <c r="N315" s="28"/>
    </row>
    <row r="316" spans="1:14" ht="16.5" customHeight="1" outlineLevel="1" x14ac:dyDescent="0.3">
      <c r="A316" s="30" t="s">
        <v>1303</v>
      </c>
      <c r="B316" s="49"/>
      <c r="C316" s="21"/>
      <c r="H316" s="27"/>
      <c r="I316" s="49"/>
      <c r="J316" s="21"/>
      <c r="N316" s="28"/>
    </row>
    <row r="317" spans="1:14" ht="16.5" customHeight="1" outlineLevel="1" x14ac:dyDescent="0.3">
      <c r="A317" s="30" t="s">
        <v>1304</v>
      </c>
      <c r="B317" s="49"/>
      <c r="C317" s="21"/>
      <c r="H317" s="27"/>
      <c r="I317" s="49"/>
      <c r="J317" s="21"/>
      <c r="N317" s="28"/>
    </row>
    <row r="318" spans="1:14" ht="16.5" customHeight="1" outlineLevel="1" x14ac:dyDescent="0.3">
      <c r="A318" s="30" t="s">
        <v>1305</v>
      </c>
      <c r="B318" s="49"/>
      <c r="C318" s="21"/>
      <c r="H318" s="27"/>
      <c r="I318" s="49"/>
      <c r="J318" s="21"/>
      <c r="N318" s="28"/>
    </row>
    <row r="319" spans="1:14" ht="16.5" customHeight="1" x14ac:dyDescent="0.3">
      <c r="A319" s="38"/>
      <c r="B319" s="37" t="s">
        <v>182</v>
      </c>
      <c r="C319" s="38"/>
      <c r="D319" s="38"/>
      <c r="E319" s="38"/>
      <c r="F319" s="38"/>
      <c r="G319" s="39"/>
      <c r="H319" s="27"/>
      <c r="I319" s="34"/>
      <c r="J319" s="36"/>
      <c r="K319" s="36"/>
      <c r="L319" s="36"/>
      <c r="M319" s="36"/>
      <c r="N319" s="28"/>
    </row>
    <row r="320" spans="1:14" ht="16.5" customHeight="1" outlineLevel="1" x14ac:dyDescent="0.3">
      <c r="A320" s="45"/>
      <c r="B320" s="46" t="s">
        <v>304</v>
      </c>
      <c r="C320" s="45"/>
      <c r="D320" s="45"/>
      <c r="E320" s="47"/>
      <c r="F320" s="48"/>
      <c r="G320" s="48"/>
      <c r="H320" s="27"/>
      <c r="L320" s="27"/>
      <c r="M320" s="27"/>
      <c r="N320" s="28"/>
    </row>
    <row r="321" spans="1:14" ht="16.5" customHeight="1" outlineLevel="1" x14ac:dyDescent="0.3">
      <c r="A321" s="30" t="s">
        <v>1306</v>
      </c>
      <c r="B321" s="41" t="s">
        <v>305</v>
      </c>
      <c r="C321" s="41"/>
      <c r="H321" s="27"/>
      <c r="I321" s="28"/>
      <c r="J321" s="28"/>
      <c r="K321" s="28"/>
      <c r="L321" s="28"/>
      <c r="M321" s="28"/>
      <c r="N321" s="28"/>
    </row>
    <row r="322" spans="1:14" ht="16.5" customHeight="1" outlineLevel="1" x14ac:dyDescent="0.3">
      <c r="A322" s="30" t="s">
        <v>1307</v>
      </c>
      <c r="B322" s="41" t="s">
        <v>306</v>
      </c>
      <c r="C322" s="41"/>
      <c r="H322" s="27"/>
      <c r="I322" s="28"/>
      <c r="J322" s="28"/>
      <c r="K322" s="28"/>
      <c r="L322" s="28"/>
      <c r="M322" s="28"/>
      <c r="N322" s="28"/>
    </row>
    <row r="323" spans="1:14" ht="16.5" customHeight="1" outlineLevel="1" x14ac:dyDescent="0.3">
      <c r="A323" s="30" t="s">
        <v>1308</v>
      </c>
      <c r="B323" s="41" t="s">
        <v>307</v>
      </c>
      <c r="C323" s="41"/>
      <c r="H323" s="27"/>
      <c r="I323" s="28"/>
      <c r="J323" s="28"/>
      <c r="K323" s="28"/>
      <c r="L323" s="28"/>
      <c r="M323" s="28"/>
      <c r="N323" s="28"/>
    </row>
    <row r="324" spans="1:14" ht="16.5" customHeight="1" outlineLevel="1" x14ac:dyDescent="0.3">
      <c r="A324" s="30" t="s">
        <v>1309</v>
      </c>
      <c r="B324" s="41" t="s">
        <v>308</v>
      </c>
      <c r="H324" s="27"/>
      <c r="I324" s="28"/>
      <c r="J324" s="28"/>
      <c r="K324" s="28"/>
      <c r="L324" s="28"/>
      <c r="M324" s="28"/>
      <c r="N324" s="28"/>
    </row>
    <row r="325" spans="1:14" ht="16.5" customHeight="1" outlineLevel="1" x14ac:dyDescent="0.3">
      <c r="A325" s="30" t="s">
        <v>1310</v>
      </c>
      <c r="B325" s="41" t="s">
        <v>309</v>
      </c>
      <c r="H325" s="27"/>
      <c r="I325" s="28"/>
      <c r="J325" s="28"/>
      <c r="K325" s="28"/>
      <c r="L325" s="28"/>
      <c r="M325" s="28"/>
      <c r="N325" s="28"/>
    </row>
    <row r="326" spans="1:14" ht="16.5" customHeight="1" outlineLevel="1" x14ac:dyDescent="0.3">
      <c r="A326" s="30" t="s">
        <v>1311</v>
      </c>
      <c r="B326" s="41" t="s">
        <v>310</v>
      </c>
      <c r="H326" s="27"/>
      <c r="I326" s="28"/>
      <c r="J326" s="28"/>
      <c r="K326" s="28"/>
      <c r="L326" s="28"/>
      <c r="M326" s="28"/>
      <c r="N326" s="28"/>
    </row>
    <row r="327" spans="1:14" ht="16.5" customHeight="1" outlineLevel="1" x14ac:dyDescent="0.3">
      <c r="A327" s="30" t="s">
        <v>1312</v>
      </c>
      <c r="B327" s="41" t="s">
        <v>311</v>
      </c>
      <c r="H327" s="27"/>
      <c r="I327" s="28"/>
      <c r="J327" s="28"/>
      <c r="K327" s="28"/>
      <c r="L327" s="28"/>
      <c r="M327" s="28"/>
      <c r="N327" s="28"/>
    </row>
    <row r="328" spans="1:14" ht="16.5" customHeight="1" outlineLevel="1" x14ac:dyDescent="0.3">
      <c r="A328" s="30" t="s">
        <v>1313</v>
      </c>
      <c r="B328" s="41" t="s">
        <v>312</v>
      </c>
      <c r="H328" s="27"/>
      <c r="I328" s="28"/>
      <c r="J328" s="28"/>
      <c r="K328" s="28"/>
      <c r="L328" s="28"/>
      <c r="M328" s="28"/>
      <c r="N328" s="28"/>
    </row>
    <row r="329" spans="1:14" ht="16.5" customHeight="1" outlineLevel="1" x14ac:dyDescent="0.3">
      <c r="A329" s="30" t="s">
        <v>1314</v>
      </c>
      <c r="B329" s="41" t="s">
        <v>313</v>
      </c>
      <c r="H329" s="27"/>
      <c r="I329" s="28"/>
      <c r="J329" s="28"/>
      <c r="K329" s="28"/>
      <c r="L329" s="28"/>
      <c r="M329" s="28"/>
      <c r="N329" s="28"/>
    </row>
    <row r="330" spans="1:14" ht="16.5" customHeight="1" outlineLevel="1" x14ac:dyDescent="0.3">
      <c r="A330" s="30" t="s">
        <v>1315</v>
      </c>
      <c r="B330" s="59" t="s">
        <v>314</v>
      </c>
      <c r="H330" s="27"/>
      <c r="I330" s="28"/>
      <c r="J330" s="28"/>
      <c r="K330" s="28"/>
      <c r="L330" s="28"/>
      <c r="M330" s="28"/>
      <c r="N330" s="28"/>
    </row>
    <row r="331" spans="1:14" ht="16.5" customHeight="1" outlineLevel="1" x14ac:dyDescent="0.3">
      <c r="A331" s="30" t="s">
        <v>1316</v>
      </c>
      <c r="B331" s="59" t="s">
        <v>314</v>
      </c>
      <c r="H331" s="27"/>
      <c r="I331" s="28"/>
      <c r="J331" s="28"/>
      <c r="K331" s="28"/>
      <c r="L331" s="28"/>
      <c r="M331" s="28"/>
      <c r="N331" s="28"/>
    </row>
    <row r="332" spans="1:14" ht="16.5" customHeight="1" outlineLevel="1" x14ac:dyDescent="0.3">
      <c r="A332" s="30" t="s">
        <v>1317</v>
      </c>
      <c r="B332" s="59" t="s">
        <v>314</v>
      </c>
      <c r="H332" s="27"/>
      <c r="I332" s="28"/>
      <c r="J332" s="28"/>
      <c r="K332" s="28"/>
      <c r="L332" s="28"/>
      <c r="M332" s="28"/>
      <c r="N332" s="28"/>
    </row>
    <row r="333" spans="1:14" ht="16.5" customHeight="1" outlineLevel="1" x14ac:dyDescent="0.3">
      <c r="A333" s="30" t="s">
        <v>1318</v>
      </c>
      <c r="B333" s="59" t="s">
        <v>314</v>
      </c>
      <c r="H333" s="27"/>
      <c r="I333" s="28"/>
      <c r="J333" s="28"/>
      <c r="K333" s="28"/>
      <c r="L333" s="28"/>
      <c r="M333" s="28"/>
      <c r="N333" s="28"/>
    </row>
    <row r="334" spans="1:14" ht="16.5" customHeight="1" outlineLevel="1" x14ac:dyDescent="0.3">
      <c r="A334" s="30" t="s">
        <v>1319</v>
      </c>
      <c r="B334" s="59" t="s">
        <v>314</v>
      </c>
      <c r="H334" s="27"/>
      <c r="I334" s="28"/>
      <c r="J334" s="28"/>
      <c r="K334" s="28"/>
      <c r="L334" s="28"/>
      <c r="M334" s="28"/>
      <c r="N334" s="28"/>
    </row>
    <row r="335" spans="1:14" ht="16.5" customHeight="1" outlineLevel="1" x14ac:dyDescent="0.3">
      <c r="A335" s="30" t="s">
        <v>1320</v>
      </c>
      <c r="B335" s="59" t="s">
        <v>314</v>
      </c>
      <c r="H335" s="27"/>
      <c r="I335" s="28"/>
      <c r="J335" s="28"/>
      <c r="K335" s="28"/>
      <c r="L335" s="28"/>
      <c r="M335" s="28"/>
      <c r="N335" s="28"/>
    </row>
    <row r="336" spans="1:14" ht="16.5" customHeight="1" outlineLevel="1" x14ac:dyDescent="0.3">
      <c r="A336" s="30" t="s">
        <v>1321</v>
      </c>
      <c r="B336" s="59" t="s">
        <v>314</v>
      </c>
      <c r="H336" s="27"/>
      <c r="I336" s="28"/>
      <c r="J336" s="28"/>
      <c r="K336" s="28"/>
      <c r="L336" s="28"/>
      <c r="M336" s="28"/>
      <c r="N336" s="28"/>
    </row>
    <row r="337" spans="1:14" ht="16.5" customHeight="1" outlineLevel="1" x14ac:dyDescent="0.3">
      <c r="A337" s="30" t="s">
        <v>1322</v>
      </c>
      <c r="B337" s="59" t="s">
        <v>314</v>
      </c>
      <c r="H337" s="27"/>
      <c r="I337" s="28"/>
      <c r="J337" s="28"/>
      <c r="K337" s="28"/>
      <c r="L337" s="28"/>
      <c r="M337" s="28"/>
      <c r="N337" s="28"/>
    </row>
    <row r="338" spans="1:14" ht="16.5" customHeight="1" outlineLevel="1" x14ac:dyDescent="0.3">
      <c r="A338" s="30" t="s">
        <v>1323</v>
      </c>
      <c r="B338" s="59" t="s">
        <v>314</v>
      </c>
      <c r="H338" s="27"/>
      <c r="I338" s="28"/>
      <c r="J338" s="28"/>
      <c r="K338" s="28"/>
      <c r="L338" s="28"/>
      <c r="M338" s="28"/>
      <c r="N338" s="28"/>
    </row>
    <row r="339" spans="1:14" ht="16.5" customHeight="1" outlineLevel="1" x14ac:dyDescent="0.3">
      <c r="A339" s="30" t="s">
        <v>1324</v>
      </c>
      <c r="B339" s="59" t="s">
        <v>314</v>
      </c>
      <c r="H339" s="27"/>
      <c r="I339" s="28"/>
      <c r="J339" s="28"/>
      <c r="K339" s="28"/>
      <c r="L339" s="28"/>
      <c r="M339" s="28"/>
      <c r="N339" s="28"/>
    </row>
    <row r="340" spans="1:14" ht="16.5" customHeight="1" outlineLevel="1" x14ac:dyDescent="0.3">
      <c r="A340" s="30" t="s">
        <v>1325</v>
      </c>
      <c r="B340" s="59" t="s">
        <v>314</v>
      </c>
      <c r="H340" s="27"/>
      <c r="I340" s="28"/>
      <c r="J340" s="28"/>
      <c r="K340" s="28"/>
      <c r="L340" s="28"/>
      <c r="M340" s="28"/>
      <c r="N340" s="28"/>
    </row>
    <row r="341" spans="1:14" ht="16.5" customHeight="1" outlineLevel="1" x14ac:dyDescent="0.3">
      <c r="A341" s="30" t="s">
        <v>1326</v>
      </c>
      <c r="B341" s="59" t="s">
        <v>314</v>
      </c>
      <c r="H341" s="27"/>
      <c r="I341" s="28"/>
      <c r="J341" s="28"/>
      <c r="K341" s="28"/>
      <c r="L341" s="28"/>
      <c r="M341" s="28"/>
      <c r="N341" s="28"/>
    </row>
    <row r="342" spans="1:14" ht="16.5" customHeight="1" outlineLevel="1" x14ac:dyDescent="0.3">
      <c r="A342" s="30" t="s">
        <v>1327</v>
      </c>
      <c r="B342" s="59" t="s">
        <v>314</v>
      </c>
      <c r="H342" s="27"/>
      <c r="I342" s="28"/>
      <c r="J342" s="28"/>
      <c r="K342" s="28"/>
      <c r="L342" s="28"/>
      <c r="M342" s="28"/>
      <c r="N342" s="28"/>
    </row>
    <row r="343" spans="1:14" ht="16.5" customHeight="1" outlineLevel="1" x14ac:dyDescent="0.3">
      <c r="A343" s="30" t="s">
        <v>1328</v>
      </c>
      <c r="B343" s="59" t="s">
        <v>314</v>
      </c>
      <c r="H343" s="27"/>
      <c r="I343" s="28"/>
      <c r="J343" s="28"/>
      <c r="K343" s="28"/>
      <c r="L343" s="28"/>
      <c r="M343" s="28"/>
      <c r="N343" s="28"/>
    </row>
    <row r="344" spans="1:14" ht="16.5" customHeight="1" outlineLevel="1" x14ac:dyDescent="0.3">
      <c r="A344" s="30" t="s">
        <v>1329</v>
      </c>
      <c r="B344" s="59" t="s">
        <v>314</v>
      </c>
      <c r="H344" s="27"/>
      <c r="I344" s="28"/>
      <c r="J344" s="28"/>
      <c r="K344" s="28"/>
      <c r="L344" s="28"/>
      <c r="M344" s="28"/>
      <c r="N344" s="28"/>
    </row>
    <row r="345" spans="1:14" ht="16.5" customHeight="1" outlineLevel="1" x14ac:dyDescent="0.3">
      <c r="A345" s="30" t="s">
        <v>1330</v>
      </c>
      <c r="B345" s="59" t="s">
        <v>314</v>
      </c>
      <c r="H345" s="27"/>
      <c r="I345" s="28"/>
      <c r="J345" s="28"/>
      <c r="K345" s="28"/>
      <c r="L345" s="28"/>
      <c r="M345" s="28"/>
      <c r="N345" s="28"/>
    </row>
    <row r="346" spans="1:14" ht="16.5" customHeight="1" outlineLevel="1" x14ac:dyDescent="0.3">
      <c r="A346" s="30" t="s">
        <v>1331</v>
      </c>
      <c r="B346" s="59" t="s">
        <v>314</v>
      </c>
      <c r="H346" s="27"/>
      <c r="I346" s="28"/>
      <c r="J346" s="28"/>
      <c r="K346" s="28"/>
      <c r="L346" s="28"/>
      <c r="M346" s="28"/>
      <c r="N346" s="28"/>
    </row>
    <row r="347" spans="1:14" ht="16.5" customHeight="1" outlineLevel="1" x14ac:dyDescent="0.3">
      <c r="A347" s="30" t="s">
        <v>1332</v>
      </c>
      <c r="B347" s="59" t="s">
        <v>314</v>
      </c>
      <c r="H347" s="27"/>
      <c r="I347" s="28"/>
      <c r="J347" s="28"/>
      <c r="K347" s="28"/>
      <c r="L347" s="28"/>
      <c r="M347" s="28"/>
      <c r="N347" s="28"/>
    </row>
    <row r="348" spans="1:14" ht="16.5" customHeight="1" outlineLevel="1" x14ac:dyDescent="0.3">
      <c r="A348" s="30" t="s">
        <v>1333</v>
      </c>
      <c r="B348" s="59" t="s">
        <v>314</v>
      </c>
      <c r="H348" s="27"/>
      <c r="I348" s="28"/>
      <c r="J348" s="28"/>
      <c r="K348" s="28"/>
      <c r="L348" s="28"/>
      <c r="M348" s="28"/>
      <c r="N348" s="28"/>
    </row>
    <row r="349" spans="1:14" ht="16.5" customHeight="1" outlineLevel="1" x14ac:dyDescent="0.3">
      <c r="A349" s="30" t="s">
        <v>1334</v>
      </c>
      <c r="B349" s="59" t="s">
        <v>314</v>
      </c>
      <c r="H349" s="27"/>
      <c r="I349" s="28"/>
      <c r="J349" s="28"/>
      <c r="K349" s="28"/>
      <c r="L349" s="28"/>
      <c r="M349" s="28"/>
      <c r="N349" s="28"/>
    </row>
    <row r="350" spans="1:14" ht="16.5" customHeight="1" outlineLevel="1" x14ac:dyDescent="0.3">
      <c r="A350" s="30" t="s">
        <v>1335</v>
      </c>
      <c r="B350" s="59" t="s">
        <v>314</v>
      </c>
      <c r="H350" s="27"/>
      <c r="I350" s="28"/>
      <c r="J350" s="28"/>
      <c r="K350" s="28"/>
      <c r="L350" s="28"/>
      <c r="M350" s="28"/>
      <c r="N350" s="28"/>
    </row>
    <row r="351" spans="1:14" ht="16.5" customHeight="1" outlineLevel="1" x14ac:dyDescent="0.3">
      <c r="A351" s="30" t="s">
        <v>1336</v>
      </c>
      <c r="B351" s="59" t="s">
        <v>314</v>
      </c>
      <c r="H351" s="27"/>
      <c r="I351" s="28"/>
      <c r="J351" s="28"/>
      <c r="K351" s="28"/>
      <c r="L351" s="28"/>
      <c r="M351" s="28"/>
      <c r="N351" s="28"/>
    </row>
    <row r="352" spans="1:14" ht="16.5" customHeight="1" outlineLevel="1" x14ac:dyDescent="0.3">
      <c r="A352" s="30" t="s">
        <v>1337</v>
      </c>
      <c r="B352" s="59" t="s">
        <v>314</v>
      </c>
      <c r="H352" s="27"/>
      <c r="I352" s="28"/>
      <c r="J352" s="28"/>
      <c r="K352" s="28"/>
      <c r="L352" s="28"/>
      <c r="M352" s="28"/>
      <c r="N352" s="28"/>
    </row>
    <row r="353" spans="1:14" ht="16.5" customHeight="1" outlineLevel="1" x14ac:dyDescent="0.3">
      <c r="A353" s="30" t="s">
        <v>1338</v>
      </c>
      <c r="B353" s="59" t="s">
        <v>314</v>
      </c>
      <c r="H353" s="27"/>
      <c r="I353" s="28"/>
      <c r="J353" s="28"/>
      <c r="K353" s="28"/>
      <c r="L353" s="28"/>
      <c r="M353" s="28"/>
      <c r="N353" s="28"/>
    </row>
    <row r="354" spans="1:14" ht="16.5" customHeight="1" outlineLevel="1" x14ac:dyDescent="0.3">
      <c r="A354" s="30" t="s">
        <v>1339</v>
      </c>
      <c r="B354" s="59" t="s">
        <v>314</v>
      </c>
      <c r="H354" s="27"/>
      <c r="I354" s="28"/>
      <c r="J354" s="28"/>
      <c r="K354" s="28"/>
      <c r="L354" s="28"/>
      <c r="M354" s="28"/>
      <c r="N354" s="28"/>
    </row>
    <row r="355" spans="1:14" ht="16.5" customHeight="1" outlineLevel="1" x14ac:dyDescent="0.3">
      <c r="A355" s="30" t="s">
        <v>1340</v>
      </c>
      <c r="B355" s="59" t="s">
        <v>314</v>
      </c>
      <c r="H355" s="27"/>
      <c r="I355" s="28"/>
      <c r="J355" s="28"/>
      <c r="K355" s="28"/>
      <c r="L355" s="28"/>
      <c r="M355" s="28"/>
      <c r="N355" s="28"/>
    </row>
    <row r="356" spans="1:14" ht="16.5" customHeight="1" outlineLevel="1" x14ac:dyDescent="0.3">
      <c r="A356" s="30" t="s">
        <v>1341</v>
      </c>
      <c r="B356" s="59" t="s">
        <v>314</v>
      </c>
      <c r="H356" s="27"/>
      <c r="I356" s="28"/>
      <c r="J356" s="28"/>
      <c r="K356" s="28"/>
      <c r="L356" s="28"/>
      <c r="M356" s="28"/>
      <c r="N356" s="28"/>
    </row>
    <row r="357" spans="1:14" ht="16.5" customHeight="1" outlineLevel="1" x14ac:dyDescent="0.3">
      <c r="A357" s="30" t="s">
        <v>1342</v>
      </c>
      <c r="B357" s="59" t="s">
        <v>314</v>
      </c>
      <c r="H357" s="27"/>
      <c r="I357" s="28"/>
      <c r="J357" s="28"/>
      <c r="K357" s="28"/>
      <c r="L357" s="28"/>
      <c r="M357" s="28"/>
      <c r="N357" s="28"/>
    </row>
    <row r="358" spans="1:14" ht="16.5" customHeight="1" outlineLevel="1" x14ac:dyDescent="0.3">
      <c r="A358" s="30" t="s">
        <v>1343</v>
      </c>
      <c r="B358" s="59" t="s">
        <v>314</v>
      </c>
      <c r="H358" s="27"/>
      <c r="I358" s="28"/>
      <c r="J358" s="28"/>
      <c r="K358" s="28"/>
      <c r="L358" s="28"/>
      <c r="M358" s="28"/>
      <c r="N358" s="28"/>
    </row>
    <row r="359" spans="1:14" ht="16.5" customHeight="1" outlineLevel="1" x14ac:dyDescent="0.3">
      <c r="A359" s="30" t="s">
        <v>1344</v>
      </c>
      <c r="B359" s="59" t="s">
        <v>314</v>
      </c>
      <c r="H359" s="27"/>
      <c r="I359" s="28"/>
      <c r="J359" s="28"/>
      <c r="K359" s="28"/>
      <c r="L359" s="28"/>
      <c r="M359" s="28"/>
      <c r="N359" s="28"/>
    </row>
    <row r="360" spans="1:14" ht="16.5" customHeight="1" outlineLevel="1" x14ac:dyDescent="0.3">
      <c r="A360" s="30" t="s">
        <v>1345</v>
      </c>
      <c r="B360" s="59" t="s">
        <v>314</v>
      </c>
      <c r="H360" s="27"/>
      <c r="I360" s="28"/>
      <c r="J360" s="28"/>
      <c r="K360" s="28"/>
      <c r="L360" s="28"/>
      <c r="M360" s="28"/>
      <c r="N360" s="28"/>
    </row>
    <row r="361" spans="1:14" ht="16.5" customHeight="1" outlineLevel="1" x14ac:dyDescent="0.3">
      <c r="A361" s="30" t="s">
        <v>1346</v>
      </c>
      <c r="B361" s="59" t="s">
        <v>314</v>
      </c>
      <c r="H361" s="27"/>
      <c r="I361" s="28"/>
      <c r="J361" s="28"/>
      <c r="K361" s="28"/>
      <c r="L361" s="28"/>
      <c r="M361" s="28"/>
      <c r="N361" s="28"/>
    </row>
    <row r="362" spans="1:14" ht="16.5" customHeight="1" outlineLevel="1" x14ac:dyDescent="0.3">
      <c r="A362" s="30" t="s">
        <v>1347</v>
      </c>
      <c r="B362" s="59" t="s">
        <v>314</v>
      </c>
      <c r="H362" s="27"/>
      <c r="I362" s="28"/>
      <c r="J362" s="28"/>
      <c r="K362" s="28"/>
      <c r="L362" s="28"/>
      <c r="M362" s="28"/>
      <c r="N362" s="28"/>
    </row>
    <row r="363" spans="1:14" ht="16.5" customHeight="1" outlineLevel="1" x14ac:dyDescent="0.3">
      <c r="A363" s="30" t="s">
        <v>1348</v>
      </c>
      <c r="B363" s="59" t="s">
        <v>314</v>
      </c>
      <c r="H363" s="27"/>
      <c r="I363" s="28"/>
      <c r="J363" s="28"/>
      <c r="K363" s="28"/>
      <c r="L363" s="28"/>
      <c r="M363" s="28"/>
      <c r="N363" s="28"/>
    </row>
    <row r="364" spans="1:14" ht="16.5" customHeight="1" outlineLevel="1" x14ac:dyDescent="0.3">
      <c r="A364" s="30" t="s">
        <v>1349</v>
      </c>
      <c r="B364" s="59" t="s">
        <v>314</v>
      </c>
      <c r="H364" s="27"/>
      <c r="I364" s="28"/>
      <c r="J364" s="28"/>
      <c r="K364" s="28"/>
      <c r="L364" s="28"/>
      <c r="M364" s="28"/>
      <c r="N364" s="28"/>
    </row>
    <row r="365" spans="1:14" ht="16.5" customHeight="1" outlineLevel="1" x14ac:dyDescent="0.3">
      <c r="A365" s="30" t="s">
        <v>1350</v>
      </c>
      <c r="B365" s="59" t="s">
        <v>314</v>
      </c>
      <c r="H365" s="27"/>
      <c r="I365" s="28"/>
      <c r="J365" s="28"/>
      <c r="K365" s="28"/>
      <c r="L365" s="28"/>
      <c r="M365" s="28"/>
      <c r="N365" s="28"/>
    </row>
    <row r="366" spans="1:14" ht="16.5" customHeight="1" x14ac:dyDescent="0.3">
      <c r="H366" s="27"/>
      <c r="I366" s="28"/>
      <c r="J366" s="28"/>
      <c r="K366" s="28"/>
      <c r="L366" s="28"/>
      <c r="M366" s="28"/>
      <c r="N366" s="28"/>
    </row>
    <row r="367" spans="1:14" ht="16.5" customHeight="1" x14ac:dyDescent="0.3">
      <c r="H367" s="27"/>
      <c r="I367" s="28"/>
      <c r="J367" s="28"/>
      <c r="K367" s="28"/>
      <c r="L367" s="28"/>
      <c r="M367" s="28"/>
      <c r="N367" s="28"/>
    </row>
    <row r="368" spans="1:14" ht="16.5" customHeight="1" x14ac:dyDescent="0.3">
      <c r="H368" s="27"/>
      <c r="I368" s="28"/>
      <c r="J368" s="28"/>
      <c r="K368" s="28"/>
      <c r="L368" s="28"/>
      <c r="M368" s="28"/>
      <c r="N368" s="28"/>
    </row>
    <row r="369" spans="8:8" s="28" customFormat="1" ht="16.5" customHeight="1" x14ac:dyDescent="0.3">
      <c r="H369" s="27"/>
    </row>
    <row r="370" spans="8:8" s="28" customFormat="1" ht="16.5" customHeight="1" x14ac:dyDescent="0.3">
      <c r="H370" s="27"/>
    </row>
    <row r="371" spans="8:8" s="28" customFormat="1" ht="16.5" customHeight="1" x14ac:dyDescent="0.3">
      <c r="H371" s="27"/>
    </row>
    <row r="372" spans="8:8" s="28" customFormat="1" ht="16.5" customHeight="1" x14ac:dyDescent="0.3">
      <c r="H372" s="27"/>
    </row>
    <row r="373" spans="8:8" s="28" customFormat="1" ht="16.5" customHeight="1" x14ac:dyDescent="0.3">
      <c r="H373" s="27"/>
    </row>
    <row r="374" spans="8:8" s="28" customFormat="1" ht="16.5" customHeight="1" x14ac:dyDescent="0.3">
      <c r="H374" s="27"/>
    </row>
    <row r="375" spans="8:8" s="28" customFormat="1" ht="16.5" customHeight="1" x14ac:dyDescent="0.3">
      <c r="H375" s="27"/>
    </row>
    <row r="376" spans="8:8" s="28" customFormat="1" ht="16.5" customHeight="1" x14ac:dyDescent="0.3">
      <c r="H376" s="27"/>
    </row>
    <row r="377" spans="8:8" s="28" customFormat="1" ht="16.5" customHeight="1" x14ac:dyDescent="0.3">
      <c r="H377" s="27"/>
    </row>
    <row r="378" spans="8:8" s="28" customFormat="1" ht="16.5" customHeight="1" x14ac:dyDescent="0.3">
      <c r="H378" s="27"/>
    </row>
    <row r="379" spans="8:8" s="28" customFormat="1" ht="16.5" customHeight="1" x14ac:dyDescent="0.3">
      <c r="H379" s="27"/>
    </row>
    <row r="380" spans="8:8" s="28" customFormat="1" ht="16.5" customHeight="1" x14ac:dyDescent="0.3">
      <c r="H380" s="27"/>
    </row>
    <row r="381" spans="8:8" s="28" customFormat="1" ht="16.5" customHeight="1" x14ac:dyDescent="0.3">
      <c r="H381" s="27"/>
    </row>
    <row r="382" spans="8:8" s="28" customFormat="1" ht="16.5" customHeight="1" x14ac:dyDescent="0.3">
      <c r="H382" s="27"/>
    </row>
    <row r="383" spans="8:8" s="28" customFormat="1" ht="16.5" customHeight="1" x14ac:dyDescent="0.3">
      <c r="H383" s="27"/>
    </row>
    <row r="384" spans="8:8" s="28" customFormat="1" ht="16.5" customHeight="1" x14ac:dyDescent="0.3">
      <c r="H384" s="27"/>
    </row>
    <row r="385" spans="8:8" s="28" customFormat="1" ht="16.5" customHeight="1" x14ac:dyDescent="0.3">
      <c r="H385" s="27"/>
    </row>
    <row r="386" spans="8:8" s="28" customFormat="1" ht="16.5" customHeight="1" x14ac:dyDescent="0.3">
      <c r="H386" s="27"/>
    </row>
    <row r="387" spans="8:8" s="28" customFormat="1" ht="16.5" customHeight="1" x14ac:dyDescent="0.3">
      <c r="H387" s="27"/>
    </row>
    <row r="388" spans="8:8" s="28" customFormat="1" ht="16.5" customHeight="1" x14ac:dyDescent="0.3">
      <c r="H388" s="27"/>
    </row>
    <row r="389" spans="8:8" s="28" customFormat="1" ht="16.5" customHeight="1" x14ac:dyDescent="0.3">
      <c r="H389" s="27"/>
    </row>
    <row r="390" spans="8:8" s="28" customFormat="1" ht="16.5" customHeight="1" x14ac:dyDescent="0.3">
      <c r="H390" s="27"/>
    </row>
    <row r="391" spans="8:8" s="28" customFormat="1" x14ac:dyDescent="0.3">
      <c r="H391" s="27"/>
    </row>
    <row r="392" spans="8:8" s="28" customFormat="1" x14ac:dyDescent="0.3">
      <c r="H392" s="27"/>
    </row>
    <row r="393" spans="8:8" s="28" customFormat="1" x14ac:dyDescent="0.3">
      <c r="H393" s="27"/>
    </row>
    <row r="394" spans="8:8" s="28" customFormat="1" x14ac:dyDescent="0.3">
      <c r="H394" s="27"/>
    </row>
    <row r="395" spans="8:8" s="28" customFormat="1" x14ac:dyDescent="0.3">
      <c r="H395" s="27"/>
    </row>
    <row r="396" spans="8:8" s="28" customFormat="1" x14ac:dyDescent="0.3">
      <c r="H396" s="27"/>
    </row>
    <row r="397" spans="8:8" s="28" customFormat="1" x14ac:dyDescent="0.3">
      <c r="H397" s="27"/>
    </row>
    <row r="398" spans="8:8" s="28" customFormat="1" x14ac:dyDescent="0.3">
      <c r="H398" s="27"/>
    </row>
    <row r="399" spans="8:8" s="28" customFormat="1" x14ac:dyDescent="0.3">
      <c r="H399" s="27"/>
    </row>
    <row r="400" spans="8:8" s="28" customFormat="1" x14ac:dyDescent="0.3">
      <c r="H400" s="27"/>
    </row>
    <row r="401" spans="8:8" s="28" customFormat="1" x14ac:dyDescent="0.3">
      <c r="H401" s="27"/>
    </row>
    <row r="402" spans="8:8" s="28" customFormat="1" x14ac:dyDescent="0.3">
      <c r="H402" s="27"/>
    </row>
    <row r="403" spans="8:8" s="28" customFormat="1" x14ac:dyDescent="0.3">
      <c r="H403" s="27"/>
    </row>
    <row r="404" spans="8:8" s="28" customFormat="1" x14ac:dyDescent="0.3">
      <c r="H404" s="27"/>
    </row>
    <row r="405" spans="8:8" s="28" customFormat="1" x14ac:dyDescent="0.3">
      <c r="H405" s="27"/>
    </row>
    <row r="406" spans="8:8" s="28" customFormat="1" x14ac:dyDescent="0.3">
      <c r="H406" s="27"/>
    </row>
    <row r="407" spans="8:8" s="28" customFormat="1" x14ac:dyDescent="0.3">
      <c r="H407" s="27"/>
    </row>
    <row r="408" spans="8:8" s="28" customFormat="1" x14ac:dyDescent="0.3">
      <c r="H408" s="27"/>
    </row>
    <row r="409" spans="8:8" s="28" customFormat="1" x14ac:dyDescent="0.3">
      <c r="H409" s="27"/>
    </row>
    <row r="410" spans="8:8" s="28" customFormat="1" x14ac:dyDescent="0.3">
      <c r="H410" s="27"/>
    </row>
    <row r="411" spans="8:8" s="28" customFormat="1" x14ac:dyDescent="0.3">
      <c r="H411" s="27"/>
    </row>
    <row r="412" spans="8:8" s="28" customFormat="1" x14ac:dyDescent="0.3">
      <c r="H412" s="27"/>
    </row>
    <row r="413" spans="8:8" s="28" customFormat="1" x14ac:dyDescent="0.3">
      <c r="H413" s="2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disablePrompts="1" count="1">
    <dataValidation type="list" allowBlank="1" showInputMessage="1" showErrorMessage="1" sqref="C299" xr:uid="{E2F7940D-45D1-4D74-840C-54F15BDBF21A}">
      <formula1>J299:J302</formula1>
    </dataValidation>
  </dataValidations>
  <hyperlinks>
    <hyperlink ref="B6" location="'A. HTT General'!B13" display="1. Basic Facts" xr:uid="{7482EEFA-88B1-4190-AE04-A63D4CE6AD1C}"/>
    <hyperlink ref="B7" location="'A. HTT General'!B26" display="2. Regulatory Summary" xr:uid="{88CB257B-2BCB-4086-A3B8-BEB17B80381D}"/>
    <hyperlink ref="B8" location="'A. HTT General'!B36" display="3. General Cover Pool / Covered Bond Information" xr:uid="{4C51D18E-76B2-452B-AF5F-C784AC0996CD}"/>
    <hyperlink ref="B9" location="'A. HTT General'!B285" display="4. References to Capital Requirements Regulation (CRR) 129(7)" xr:uid="{B71700B0-0A23-4EC5-83C5-B7BE09BE18AA}"/>
    <hyperlink ref="B11" location="'A. HTT General'!B319" display="6. Other relevant information" xr:uid="{AB6F8003-3AD5-44F8-B4F4-945C77FB3C84}"/>
    <hyperlink ref="C289" location="'A. HTT General'!A39" display="'A. HTT General'!A39" xr:uid="{07599721-41FD-4ABC-8F0E-FB68763146AC}"/>
    <hyperlink ref="C291" location="'B1. HTT Mortgage Assets'!B43" display="'B1. HTT Mortgage Assets'!B43" xr:uid="{B84F493F-C149-426A-B628-D51E0B58CFCE}"/>
    <hyperlink ref="C292" location="'A. HTT General'!A52" display="'A. HTT General'!A52" xr:uid="{C5BD94D4-6843-4496-A4FC-02B8CCA9C8B3}"/>
    <hyperlink ref="C297" location="'A. HTT General'!B163" display="'A. HTT General'!B163" xr:uid="{9F0AA4A1-6081-447D-B4E6-0DC7FE4BB04C}"/>
    <hyperlink ref="C298" location="'A. HTT General'!B137" display="'A. HTT General'!B137" xr:uid="{120B927C-5A2E-4AED-9856-7FB46BDF178A}"/>
    <hyperlink ref="C302" location="'C. HTT Harmonised Glossary'!B18" display="'C. HTT Harmonised Glossary'!B18" xr:uid="{BD230997-6B5F-4C7C-9683-25EEA6B5D3FB}"/>
    <hyperlink ref="C303" location="'A. HTT General'!B65" display="'A. HTT General'!B65" xr:uid="{67E3E67E-B968-4132-9473-DD8406695A8E}"/>
    <hyperlink ref="C304" location="'A. HTT General'!B88" display="'A. HTT General'!B88" xr:uid="{F046ABD5-80ED-41C1-B394-B7233E499E17}"/>
    <hyperlink ref="C307" location="'B1. HTT Mortgage Assets'!B179" display="'B1. HTT Mortgage Assets'!B179" xr:uid="{149052B3-6831-4207-A054-7D28BD1AE151}"/>
    <hyperlink ref="B27" r:id="rId1" display="Basel Compliance (Y/N)" xr:uid="{25956FF0-2BE8-4496-A13F-BED7BB0E4CDE}"/>
    <hyperlink ref="B29" r:id="rId2" xr:uid="{2E4F3677-5333-4964-B68C-F0FFBD135E7E}"/>
    <hyperlink ref="B30" r:id="rId3" xr:uid="{D2CC6EBF-F3DF-447A-9213-1E909FD80EEF}"/>
    <hyperlink ref="B10" location="'A. HTT General'!B311" display="5. References to Capital Requirements Regulation (CRR) 129(1)" xr:uid="{2D9A5ED4-76D2-48C8-BF46-94145ACEA9A9}"/>
    <hyperlink ref="C293" location="'B1. HTT Mortgage Assets'!B186" display="'B1. HTT Mortgage Assets'!B186" xr:uid="{AC7BBF77-55AF-40FA-A555-6E0F7510BBE9}"/>
    <hyperlink ref="C288" location="'A. HTT General'!A38" display="'A. HTT General'!A38" xr:uid="{1608BBFB-A512-4DED-8725-5902EE202AD0}"/>
    <hyperlink ref="C296" location="'A. HTT General'!B111" display="'A. HTT General'!B111" xr:uid="{B9A1C495-16DC-40AA-886D-24A4FFF6999A}"/>
    <hyperlink ref="C295" location="'B1. HTT Mortgage Assets'!B149" display="'B1. HTT Mortgage Assets'!B149" xr:uid="{236DF8C2-30FB-4762-AF94-9B019908BA72}"/>
    <hyperlink ref="C294" location="'C. HTT Harmonised Glossary'!B20" display="link to Glossary HG.1.15" xr:uid="{A039A3C4-C441-4F71-96E4-5F80461231A8}"/>
    <hyperlink ref="C306" location="'A. HTT General'!B44" display="'A. HTT General'!B44" xr:uid="{02C861D4-F6FD-47D7-A15B-B042959E7BC6}"/>
    <hyperlink ref="C300" location="'B1. HTT Mortgage Assets'!B215" display="215 LTV residential mortgage" xr:uid="{9F571166-94CE-409E-85A6-C078AB335FEF}"/>
    <hyperlink ref="C301" location="'A. HTT General'!B230" display="230 Derivatives and Swaps" xr:uid="{274220E7-F001-4195-8BBE-B1614C8F7213}"/>
    <hyperlink ref="B28" r:id="rId4" display="CBD Compliance (Y/N)" xr:uid="{CE502908-CC87-4BD8-B65B-D56E3D57FA2F}"/>
    <hyperlink ref="C305" location="'C. HTT Harmonised Glossary'!B12" display="link to Glossary HG 1.7" xr:uid="{8E4E438A-3FE3-4E4D-ACD7-58B1A2C670F3}"/>
    <hyperlink ref="B44" location="'C. HTT Harmonised Glossary'!B6" display="2. Over-collateralisation (OC) " xr:uid="{3B7E2231-7779-4ED5-BEBB-D7B9EB731B27}"/>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18F4B-C962-44D5-9BD8-BE711827D81C}">
  <sheetPr>
    <tabColor theme="9" tint="-0.249977111117893"/>
  </sheetPr>
  <dimension ref="A1:N423"/>
  <sheetViews>
    <sheetView view="pageBreakPreview" zoomScale="60" zoomScaleNormal="85" workbookViewId="0"/>
  </sheetViews>
  <sheetFormatPr defaultColWidth="8.88671875" defaultRowHeight="14.4" outlineLevelRow="1" x14ac:dyDescent="0.3"/>
  <cols>
    <col min="1" max="1" width="13.88671875" style="30" customWidth="1"/>
    <col min="2" max="2" width="62.88671875" style="30" customWidth="1"/>
    <col min="3" max="3" width="41" style="30" customWidth="1"/>
    <col min="4" max="4" width="40.88671875" style="30" customWidth="1"/>
    <col min="5" max="5" width="6.6640625" style="30" customWidth="1"/>
    <col min="6" max="6" width="41.5546875" style="30" customWidth="1"/>
    <col min="7" max="7" width="41.5546875" style="27" customWidth="1"/>
    <col min="8" max="16384" width="8.88671875" style="28"/>
  </cols>
  <sheetData>
    <row r="1" spans="1:7" ht="31.2" x14ac:dyDescent="0.3">
      <c r="A1" s="1" t="s">
        <v>315</v>
      </c>
      <c r="B1" s="1"/>
      <c r="C1" s="27"/>
      <c r="D1" s="27"/>
      <c r="E1" s="27"/>
      <c r="F1" s="25" t="s">
        <v>1369</v>
      </c>
    </row>
    <row r="2" spans="1:7" ht="15" thickBot="1" x14ac:dyDescent="0.35">
      <c r="A2" s="27"/>
      <c r="B2" s="27"/>
      <c r="C2" s="27"/>
      <c r="D2" s="27"/>
      <c r="E2" s="27"/>
      <c r="F2" s="27"/>
    </row>
    <row r="3" spans="1:7" ht="18.600000000000001" thickBot="1" x14ac:dyDescent="0.35">
      <c r="A3" s="31"/>
      <c r="B3" s="32" t="s">
        <v>174</v>
      </c>
      <c r="C3" s="85" t="s">
        <v>248</v>
      </c>
      <c r="D3" s="31"/>
      <c r="E3" s="31"/>
      <c r="F3" s="27"/>
      <c r="G3" s="31"/>
    </row>
    <row r="4" spans="1:7" ht="15" thickBot="1" x14ac:dyDescent="0.35"/>
    <row r="5" spans="1:7" ht="18" x14ac:dyDescent="0.3">
      <c r="A5" s="34"/>
      <c r="B5" s="35" t="s">
        <v>316</v>
      </c>
      <c r="C5" s="34"/>
      <c r="E5" s="36"/>
      <c r="F5" s="36"/>
    </row>
    <row r="6" spans="1:7" x14ac:dyDescent="0.3">
      <c r="B6" s="22" t="s">
        <v>317</v>
      </c>
    </row>
    <row r="7" spans="1:7" x14ac:dyDescent="0.3">
      <c r="B7" s="86" t="s">
        <v>318</v>
      </c>
    </row>
    <row r="8" spans="1:7" ht="15" thickBot="1" x14ac:dyDescent="0.35">
      <c r="B8" s="87" t="s">
        <v>319</v>
      </c>
    </row>
    <row r="9" spans="1:7" x14ac:dyDescent="0.3">
      <c r="B9" s="23"/>
    </row>
    <row r="10" spans="1:7" ht="36" x14ac:dyDescent="0.3">
      <c r="A10" s="37" t="s">
        <v>320</v>
      </c>
      <c r="B10" s="37" t="s">
        <v>317</v>
      </c>
      <c r="C10" s="38"/>
      <c r="D10" s="38"/>
      <c r="E10" s="38"/>
      <c r="F10" s="38"/>
      <c r="G10" s="39"/>
    </row>
    <row r="11" spans="1:7" ht="15" customHeight="1" x14ac:dyDescent="0.3">
      <c r="A11" s="45"/>
      <c r="B11" s="46" t="s">
        <v>321</v>
      </c>
      <c r="C11" s="45" t="s">
        <v>194</v>
      </c>
      <c r="D11" s="45"/>
      <c r="E11" s="45"/>
      <c r="F11" s="48" t="s">
        <v>322</v>
      </c>
      <c r="G11" s="48"/>
    </row>
    <row r="12" spans="1:7" x14ac:dyDescent="0.3">
      <c r="A12" s="30" t="s">
        <v>323</v>
      </c>
      <c r="B12" s="30" t="s">
        <v>324</v>
      </c>
      <c r="C12" s="50">
        <v>15278.846587039699</v>
      </c>
      <c r="F12" s="54">
        <f>IF($C$15=0,"",IF(C12="[for completion]","",C12/$C$15))</f>
        <v>1</v>
      </c>
    </row>
    <row r="13" spans="1:7" x14ac:dyDescent="0.3">
      <c r="A13" s="30" t="s">
        <v>325</v>
      </c>
      <c r="B13" s="30" t="s">
        <v>326</v>
      </c>
      <c r="C13" s="50">
        <v>0</v>
      </c>
      <c r="F13" s="54">
        <f>IF($C$15=0,"",IF(C13="[for completion]","",C13/$C$15))</f>
        <v>0</v>
      </c>
    </row>
    <row r="14" spans="1:7" x14ac:dyDescent="0.3">
      <c r="A14" s="30" t="s">
        <v>327</v>
      </c>
      <c r="B14" s="30" t="s">
        <v>213</v>
      </c>
      <c r="C14" s="50">
        <v>0</v>
      </c>
      <c r="F14" s="54">
        <f>IF($C$15=0,"",IF(C14="[for completion]","",C14/$C$15))</f>
        <v>0</v>
      </c>
    </row>
    <row r="15" spans="1:7" x14ac:dyDescent="0.3">
      <c r="A15" s="30" t="s">
        <v>328</v>
      </c>
      <c r="B15" s="88" t="s">
        <v>214</v>
      </c>
      <c r="C15" s="50">
        <f>SUM(C12:C14)</f>
        <v>15278.846587039699</v>
      </c>
      <c r="F15" s="89">
        <f>SUM(F12:F14)</f>
        <v>1</v>
      </c>
    </row>
    <row r="16" spans="1:7" outlineLevel="1" x14ac:dyDescent="0.3">
      <c r="A16" s="30" t="s">
        <v>329</v>
      </c>
      <c r="B16" s="59" t="s">
        <v>330</v>
      </c>
      <c r="C16" s="50"/>
      <c r="F16" s="54">
        <f t="shared" ref="F16:F26" si="0">IF($C$15=0,"",IF(C16="[for completion]","",C16/$C$15))</f>
        <v>0</v>
      </c>
    </row>
    <row r="17" spans="1:7" outlineLevel="1" x14ac:dyDescent="0.3">
      <c r="A17" s="30" t="s">
        <v>331</v>
      </c>
      <c r="B17" s="59" t="s">
        <v>332</v>
      </c>
      <c r="C17" s="50"/>
      <c r="F17" s="54">
        <f t="shared" si="0"/>
        <v>0</v>
      </c>
    </row>
    <row r="18" spans="1:7" outlineLevel="1" x14ac:dyDescent="0.3">
      <c r="A18" s="30" t="s">
        <v>333</v>
      </c>
      <c r="B18" s="59"/>
      <c r="C18" s="50"/>
      <c r="F18" s="54">
        <f t="shared" si="0"/>
        <v>0</v>
      </c>
    </row>
    <row r="19" spans="1:7" outlineLevel="1" x14ac:dyDescent="0.3">
      <c r="A19" s="30" t="s">
        <v>334</v>
      </c>
      <c r="B19" s="59"/>
      <c r="C19" s="50"/>
      <c r="F19" s="54">
        <f t="shared" si="0"/>
        <v>0</v>
      </c>
    </row>
    <row r="20" spans="1:7" outlineLevel="1" x14ac:dyDescent="0.3">
      <c r="A20" s="30" t="s">
        <v>335</v>
      </c>
      <c r="B20" s="59"/>
      <c r="C20" s="50"/>
      <c r="F20" s="54">
        <f t="shared" si="0"/>
        <v>0</v>
      </c>
    </row>
    <row r="21" spans="1:7" outlineLevel="1" x14ac:dyDescent="0.3">
      <c r="A21" s="30" t="s">
        <v>336</v>
      </c>
      <c r="B21" s="59"/>
      <c r="C21" s="50"/>
      <c r="F21" s="54">
        <f t="shared" si="0"/>
        <v>0</v>
      </c>
    </row>
    <row r="22" spans="1:7" outlineLevel="1" x14ac:dyDescent="0.3">
      <c r="A22" s="30" t="s">
        <v>337</v>
      </c>
      <c r="B22" s="59"/>
      <c r="C22" s="50"/>
      <c r="F22" s="54">
        <f t="shared" si="0"/>
        <v>0</v>
      </c>
    </row>
    <row r="23" spans="1:7" outlineLevel="1" x14ac:dyDescent="0.3">
      <c r="A23" s="30" t="s">
        <v>338</v>
      </c>
      <c r="B23" s="59"/>
      <c r="C23" s="50"/>
      <c r="F23" s="54">
        <f t="shared" si="0"/>
        <v>0</v>
      </c>
    </row>
    <row r="24" spans="1:7" outlineLevel="1" x14ac:dyDescent="0.3">
      <c r="A24" s="30" t="s">
        <v>339</v>
      </c>
      <c r="B24" s="59"/>
      <c r="C24" s="50"/>
      <c r="F24" s="54">
        <f t="shared" si="0"/>
        <v>0</v>
      </c>
    </row>
    <row r="25" spans="1:7" outlineLevel="1" x14ac:dyDescent="0.3">
      <c r="A25" s="30" t="s">
        <v>340</v>
      </c>
      <c r="B25" s="59"/>
      <c r="C25" s="50"/>
      <c r="F25" s="54">
        <f t="shared" si="0"/>
        <v>0</v>
      </c>
    </row>
    <row r="26" spans="1:7" outlineLevel="1" x14ac:dyDescent="0.3">
      <c r="A26" s="30" t="s">
        <v>341</v>
      </c>
      <c r="B26" s="59"/>
      <c r="C26" s="60"/>
      <c r="D26" s="28"/>
      <c r="E26" s="28"/>
      <c r="F26" s="54">
        <f t="shared" si="0"/>
        <v>0</v>
      </c>
    </row>
    <row r="27" spans="1:7" ht="15" customHeight="1" x14ac:dyDescent="0.3">
      <c r="A27" s="45"/>
      <c r="B27" s="46" t="s">
        <v>342</v>
      </c>
      <c r="C27" s="45" t="s">
        <v>343</v>
      </c>
      <c r="D27" s="45" t="s">
        <v>344</v>
      </c>
      <c r="E27" s="47"/>
      <c r="F27" s="45" t="s">
        <v>345</v>
      </c>
      <c r="G27" s="48"/>
    </row>
    <row r="28" spans="1:7" x14ac:dyDescent="0.3">
      <c r="A28" s="30" t="s">
        <v>346</v>
      </c>
      <c r="B28" s="30" t="s">
        <v>347</v>
      </c>
      <c r="C28" s="50">
        <v>230795</v>
      </c>
      <c r="D28" s="90"/>
      <c r="F28" s="90">
        <f>IF(AND(C28="[For completion]",D28="[For completion]"),"[For completion]",SUM(C28:D28))</f>
        <v>230795</v>
      </c>
    </row>
    <row r="29" spans="1:7" outlineLevel="1" x14ac:dyDescent="0.3">
      <c r="A29" s="30" t="s">
        <v>348</v>
      </c>
      <c r="B29" s="41" t="s">
        <v>349</v>
      </c>
      <c r="C29" s="50">
        <v>106739</v>
      </c>
      <c r="D29" s="90"/>
      <c r="F29" s="90">
        <f>IF(AND(C29="[For completion]",D29="[For completion]"),"[For completion]",SUM(C29:D29))</f>
        <v>106739</v>
      </c>
    </row>
    <row r="30" spans="1:7" outlineLevel="1" x14ac:dyDescent="0.3">
      <c r="A30" s="30" t="s">
        <v>350</v>
      </c>
      <c r="B30" s="41" t="s">
        <v>351</v>
      </c>
      <c r="C30" s="90"/>
      <c r="D30" s="90"/>
      <c r="F30" s="90"/>
    </row>
    <row r="31" spans="1:7" outlineLevel="1" x14ac:dyDescent="0.3">
      <c r="A31" s="30" t="s">
        <v>352</v>
      </c>
      <c r="B31" s="41"/>
    </row>
    <row r="32" spans="1:7" outlineLevel="1" x14ac:dyDescent="0.3">
      <c r="A32" s="30" t="s">
        <v>353</v>
      </c>
      <c r="B32" s="41"/>
    </row>
    <row r="33" spans="1:7" outlineLevel="1" x14ac:dyDescent="0.3">
      <c r="A33" s="30" t="s">
        <v>354</v>
      </c>
      <c r="B33" s="41"/>
    </row>
    <row r="34" spans="1:7" outlineLevel="1" x14ac:dyDescent="0.3">
      <c r="A34" s="30" t="s">
        <v>355</v>
      </c>
      <c r="B34" s="41"/>
    </row>
    <row r="35" spans="1:7" ht="15" customHeight="1" x14ac:dyDescent="0.3">
      <c r="A35" s="45"/>
      <c r="B35" s="46" t="s">
        <v>356</v>
      </c>
      <c r="C35" s="45" t="s">
        <v>357</v>
      </c>
      <c r="D35" s="45" t="s">
        <v>358</v>
      </c>
      <c r="E35" s="47"/>
      <c r="F35" s="48" t="s">
        <v>322</v>
      </c>
      <c r="G35" s="48"/>
    </row>
    <row r="36" spans="1:7" x14ac:dyDescent="0.3">
      <c r="A36" s="30" t="s">
        <v>359</v>
      </c>
      <c r="B36" s="30" t="s">
        <v>360</v>
      </c>
      <c r="C36" s="24">
        <v>4.8201407312034898E-3</v>
      </c>
      <c r="D36" s="89"/>
      <c r="E36" s="91"/>
      <c r="F36" s="24">
        <v>4.8201407312034898E-3</v>
      </c>
    </row>
    <row r="37" spans="1:7" outlineLevel="1" x14ac:dyDescent="0.3">
      <c r="A37" s="30" t="s">
        <v>361</v>
      </c>
      <c r="C37" s="89"/>
      <c r="D37" s="89"/>
      <c r="E37" s="91"/>
      <c r="F37" s="89"/>
    </row>
    <row r="38" spans="1:7" outlineLevel="1" x14ac:dyDescent="0.3">
      <c r="A38" s="30" t="s">
        <v>362</v>
      </c>
      <c r="C38" s="89"/>
      <c r="D38" s="89"/>
      <c r="E38" s="91"/>
      <c r="F38" s="89"/>
    </row>
    <row r="39" spans="1:7" outlineLevel="1" x14ac:dyDescent="0.3">
      <c r="A39" s="30" t="s">
        <v>363</v>
      </c>
      <c r="C39" s="89"/>
      <c r="D39" s="89"/>
      <c r="E39" s="91"/>
      <c r="F39" s="89"/>
    </row>
    <row r="40" spans="1:7" outlineLevel="1" x14ac:dyDescent="0.3">
      <c r="A40" s="30" t="s">
        <v>364</v>
      </c>
      <c r="C40" s="89"/>
      <c r="D40" s="89"/>
      <c r="E40" s="91"/>
      <c r="F40" s="89"/>
    </row>
    <row r="41" spans="1:7" outlineLevel="1" x14ac:dyDescent="0.3">
      <c r="A41" s="30" t="s">
        <v>365</v>
      </c>
      <c r="C41" s="89"/>
      <c r="D41" s="89"/>
      <c r="E41" s="91"/>
      <c r="F41" s="89"/>
    </row>
    <row r="42" spans="1:7" outlineLevel="1" x14ac:dyDescent="0.3">
      <c r="A42" s="30" t="s">
        <v>366</v>
      </c>
      <c r="C42" s="89"/>
      <c r="D42" s="89"/>
      <c r="E42" s="91"/>
      <c r="F42" s="89"/>
    </row>
    <row r="43" spans="1:7" ht="15" customHeight="1" x14ac:dyDescent="0.3">
      <c r="A43" s="45"/>
      <c r="B43" s="46" t="s">
        <v>367</v>
      </c>
      <c r="C43" s="45" t="s">
        <v>357</v>
      </c>
      <c r="D43" s="45" t="s">
        <v>358</v>
      </c>
      <c r="E43" s="47"/>
      <c r="F43" s="48" t="s">
        <v>322</v>
      </c>
      <c r="G43" s="48"/>
    </row>
    <row r="44" spans="1:7" x14ac:dyDescent="0.3">
      <c r="A44" s="30" t="s">
        <v>368</v>
      </c>
      <c r="B44" s="92" t="s">
        <v>369</v>
      </c>
      <c r="C44" s="93">
        <f>SUM(C45:C71)</f>
        <v>1</v>
      </c>
      <c r="D44" s="93">
        <f>SUM(D45:D71)</f>
        <v>0</v>
      </c>
      <c r="E44" s="89"/>
      <c r="F44" s="93">
        <f>SUM(F45:F71)</f>
        <v>1</v>
      </c>
      <c r="G44" s="30"/>
    </row>
    <row r="45" spans="1:7" x14ac:dyDescent="0.3">
      <c r="A45" s="30" t="s">
        <v>370</v>
      </c>
      <c r="B45" s="30" t="s">
        <v>371</v>
      </c>
      <c r="C45" s="50"/>
      <c r="D45" s="89"/>
      <c r="E45" s="89"/>
      <c r="F45" s="50"/>
      <c r="G45" s="30"/>
    </row>
    <row r="46" spans="1:7" x14ac:dyDescent="0.3">
      <c r="A46" s="30" t="s">
        <v>372</v>
      </c>
      <c r="B46" s="30" t="s">
        <v>373</v>
      </c>
      <c r="C46" s="104">
        <v>1</v>
      </c>
      <c r="D46" s="89"/>
      <c r="E46" s="89"/>
      <c r="F46" s="104">
        <v>1</v>
      </c>
      <c r="G46" s="30"/>
    </row>
    <row r="47" spans="1:7" x14ac:dyDescent="0.3">
      <c r="A47" s="30" t="s">
        <v>374</v>
      </c>
      <c r="B47" s="30" t="s">
        <v>375</v>
      </c>
      <c r="C47" s="50"/>
      <c r="D47" s="89"/>
      <c r="E47" s="89"/>
      <c r="F47" s="50"/>
      <c r="G47" s="30"/>
    </row>
    <row r="48" spans="1:7" x14ac:dyDescent="0.3">
      <c r="A48" s="30" t="s">
        <v>376</v>
      </c>
      <c r="B48" s="30" t="s">
        <v>377</v>
      </c>
      <c r="C48" s="50"/>
      <c r="D48" s="89"/>
      <c r="E48" s="89"/>
      <c r="F48" s="50"/>
      <c r="G48" s="30"/>
    </row>
    <row r="49" spans="1:7" x14ac:dyDescent="0.3">
      <c r="A49" s="30" t="s">
        <v>378</v>
      </c>
      <c r="B49" s="30" t="s">
        <v>379</v>
      </c>
      <c r="C49" s="50"/>
      <c r="D49" s="89"/>
      <c r="E49" s="89"/>
      <c r="F49" s="50"/>
      <c r="G49" s="30"/>
    </row>
    <row r="50" spans="1:7" x14ac:dyDescent="0.3">
      <c r="A50" s="30" t="s">
        <v>380</v>
      </c>
      <c r="B50" s="30" t="s">
        <v>381</v>
      </c>
      <c r="C50" s="50"/>
      <c r="D50" s="89"/>
      <c r="E50" s="89"/>
      <c r="F50" s="50"/>
      <c r="G50" s="30"/>
    </row>
    <row r="51" spans="1:7" x14ac:dyDescent="0.3">
      <c r="A51" s="30" t="s">
        <v>382</v>
      </c>
      <c r="B51" s="30" t="s">
        <v>383</v>
      </c>
      <c r="C51" s="50"/>
      <c r="D51" s="89"/>
      <c r="E51" s="89"/>
      <c r="F51" s="50"/>
      <c r="G51" s="30"/>
    </row>
    <row r="52" spans="1:7" x14ac:dyDescent="0.3">
      <c r="A52" s="30" t="s">
        <v>384</v>
      </c>
      <c r="B52" s="30" t="s">
        <v>385</v>
      </c>
      <c r="C52" s="50"/>
      <c r="D52" s="89"/>
      <c r="E52" s="89"/>
      <c r="F52" s="50"/>
      <c r="G52" s="30"/>
    </row>
    <row r="53" spans="1:7" x14ac:dyDescent="0.3">
      <c r="A53" s="30" t="s">
        <v>386</v>
      </c>
      <c r="B53" s="30" t="s">
        <v>387</v>
      </c>
      <c r="C53" s="50"/>
      <c r="D53" s="89"/>
      <c r="E53" s="89"/>
      <c r="F53" s="50"/>
      <c r="G53" s="30"/>
    </row>
    <row r="54" spans="1:7" x14ac:dyDescent="0.3">
      <c r="A54" s="30" t="s">
        <v>388</v>
      </c>
      <c r="B54" s="30" t="s">
        <v>389</v>
      </c>
      <c r="C54" s="50"/>
      <c r="D54" s="89"/>
      <c r="E54" s="89"/>
      <c r="F54" s="50"/>
      <c r="G54" s="30"/>
    </row>
    <row r="55" spans="1:7" x14ac:dyDescent="0.3">
      <c r="A55" s="30" t="s">
        <v>390</v>
      </c>
      <c r="B55" s="30" t="s">
        <v>391</v>
      </c>
      <c r="C55" s="50"/>
      <c r="D55" s="89"/>
      <c r="E55" s="89"/>
      <c r="F55" s="50"/>
      <c r="G55" s="30"/>
    </row>
    <row r="56" spans="1:7" x14ac:dyDescent="0.3">
      <c r="A56" s="30" t="s">
        <v>392</v>
      </c>
      <c r="B56" s="30" t="s">
        <v>393</v>
      </c>
      <c r="C56" s="50"/>
      <c r="D56" s="89"/>
      <c r="E56" s="89"/>
      <c r="F56" s="50"/>
      <c r="G56" s="30"/>
    </row>
    <row r="57" spans="1:7" x14ac:dyDescent="0.3">
      <c r="A57" s="30" t="s">
        <v>394</v>
      </c>
      <c r="B57" s="30" t="s">
        <v>395</v>
      </c>
      <c r="C57" s="50"/>
      <c r="D57" s="89"/>
      <c r="E57" s="89"/>
      <c r="F57" s="50"/>
      <c r="G57" s="30"/>
    </row>
    <row r="58" spans="1:7" x14ac:dyDescent="0.3">
      <c r="A58" s="30" t="s">
        <v>396</v>
      </c>
      <c r="B58" s="30" t="s">
        <v>397</v>
      </c>
      <c r="C58" s="50"/>
      <c r="D58" s="89"/>
      <c r="E58" s="89"/>
      <c r="F58" s="50"/>
      <c r="G58" s="30"/>
    </row>
    <row r="59" spans="1:7" x14ac:dyDescent="0.3">
      <c r="A59" s="30" t="s">
        <v>398</v>
      </c>
      <c r="B59" s="30" t="s">
        <v>399</v>
      </c>
      <c r="C59" s="50"/>
      <c r="D59" s="89"/>
      <c r="E59" s="89"/>
      <c r="F59" s="50"/>
      <c r="G59" s="30"/>
    </row>
    <row r="60" spans="1:7" x14ac:dyDescent="0.3">
      <c r="A60" s="30" t="s">
        <v>400</v>
      </c>
      <c r="B60" s="30" t="s">
        <v>401</v>
      </c>
      <c r="C60" s="50"/>
      <c r="D60" s="89"/>
      <c r="E60" s="89"/>
      <c r="F60" s="50"/>
      <c r="G60" s="30"/>
    </row>
    <row r="61" spans="1:7" x14ac:dyDescent="0.3">
      <c r="A61" s="30" t="s">
        <v>402</v>
      </c>
      <c r="B61" s="30" t="s">
        <v>403</v>
      </c>
      <c r="C61" s="50"/>
      <c r="D61" s="89"/>
      <c r="E61" s="89"/>
      <c r="F61" s="50"/>
      <c r="G61" s="30"/>
    </row>
    <row r="62" spans="1:7" x14ac:dyDescent="0.3">
      <c r="A62" s="30" t="s">
        <v>404</v>
      </c>
      <c r="B62" s="30" t="s">
        <v>405</v>
      </c>
      <c r="C62" s="50"/>
      <c r="D62" s="89"/>
      <c r="E62" s="89"/>
      <c r="F62" s="50"/>
      <c r="G62" s="30"/>
    </row>
    <row r="63" spans="1:7" x14ac:dyDescent="0.3">
      <c r="A63" s="30" t="s">
        <v>406</v>
      </c>
      <c r="B63" s="30" t="s">
        <v>407</v>
      </c>
      <c r="C63" s="50"/>
      <c r="D63" s="89"/>
      <c r="E63" s="89"/>
      <c r="F63" s="50"/>
      <c r="G63" s="30"/>
    </row>
    <row r="64" spans="1:7" x14ac:dyDescent="0.3">
      <c r="A64" s="30" t="s">
        <v>408</v>
      </c>
      <c r="B64" s="30" t="s">
        <v>409</v>
      </c>
      <c r="C64" s="50"/>
      <c r="D64" s="89"/>
      <c r="E64" s="89"/>
      <c r="F64" s="50"/>
      <c r="G64" s="30"/>
    </row>
    <row r="65" spans="1:7" x14ac:dyDescent="0.3">
      <c r="A65" s="30" t="s">
        <v>410</v>
      </c>
      <c r="B65" s="30" t="s">
        <v>411</v>
      </c>
      <c r="C65" s="50"/>
      <c r="D65" s="89"/>
      <c r="E65" s="89"/>
      <c r="F65" s="50"/>
      <c r="G65" s="30"/>
    </row>
    <row r="66" spans="1:7" x14ac:dyDescent="0.3">
      <c r="A66" s="30" t="s">
        <v>412</v>
      </c>
      <c r="B66" s="30" t="s">
        <v>413</v>
      </c>
      <c r="C66" s="50"/>
      <c r="D66" s="89"/>
      <c r="E66" s="89"/>
      <c r="F66" s="50"/>
      <c r="G66" s="30"/>
    </row>
    <row r="67" spans="1:7" x14ac:dyDescent="0.3">
      <c r="A67" s="30" t="s">
        <v>414</v>
      </c>
      <c r="B67" s="30" t="s">
        <v>415</v>
      </c>
      <c r="C67" s="50"/>
      <c r="D67" s="89"/>
      <c r="E67" s="89"/>
      <c r="F67" s="50"/>
      <c r="G67" s="30"/>
    </row>
    <row r="68" spans="1:7" x14ac:dyDescent="0.3">
      <c r="A68" s="30" t="s">
        <v>416</v>
      </c>
      <c r="B68" s="30" t="s">
        <v>417</v>
      </c>
      <c r="C68" s="50"/>
      <c r="D68" s="89"/>
      <c r="E68" s="89"/>
      <c r="F68" s="50"/>
      <c r="G68" s="30"/>
    </row>
    <row r="69" spans="1:7" x14ac:dyDescent="0.3">
      <c r="A69" s="30" t="s">
        <v>418</v>
      </c>
      <c r="B69" s="30" t="s">
        <v>419</v>
      </c>
      <c r="C69" s="50"/>
      <c r="D69" s="89"/>
      <c r="E69" s="89"/>
      <c r="F69" s="50"/>
      <c r="G69" s="30"/>
    </row>
    <row r="70" spans="1:7" x14ac:dyDescent="0.3">
      <c r="A70" s="30" t="s">
        <v>420</v>
      </c>
      <c r="B70" s="30" t="s">
        <v>421</v>
      </c>
      <c r="C70" s="50"/>
      <c r="D70" s="89"/>
      <c r="E70" s="89"/>
      <c r="F70" s="50"/>
      <c r="G70" s="30"/>
    </row>
    <row r="71" spans="1:7" x14ac:dyDescent="0.3">
      <c r="A71" s="30" t="s">
        <v>422</v>
      </c>
      <c r="B71" s="30" t="s">
        <v>423</v>
      </c>
      <c r="C71" s="50"/>
      <c r="D71" s="89"/>
      <c r="E71" s="89"/>
      <c r="F71" s="50"/>
      <c r="G71" s="30"/>
    </row>
    <row r="72" spans="1:7" x14ac:dyDescent="0.3">
      <c r="A72" s="30" t="s">
        <v>424</v>
      </c>
      <c r="B72" s="92" t="s">
        <v>271</v>
      </c>
      <c r="C72" s="93">
        <f>SUM(C73:C75)</f>
        <v>0</v>
      </c>
      <c r="D72" s="93">
        <f>SUM(D73:D75)</f>
        <v>0</v>
      </c>
      <c r="E72" s="89"/>
      <c r="F72" s="93">
        <f>SUM(F73:F75)</f>
        <v>0</v>
      </c>
      <c r="G72" s="30"/>
    </row>
    <row r="73" spans="1:7" x14ac:dyDescent="0.3">
      <c r="A73" s="30" t="s">
        <v>425</v>
      </c>
      <c r="B73" s="30" t="s">
        <v>426</v>
      </c>
      <c r="C73" s="50"/>
      <c r="D73" s="89"/>
      <c r="E73" s="89"/>
      <c r="F73" s="50"/>
      <c r="G73" s="30"/>
    </row>
    <row r="74" spans="1:7" x14ac:dyDescent="0.3">
      <c r="A74" s="30" t="s">
        <v>427</v>
      </c>
      <c r="B74" s="30" t="s">
        <v>428</v>
      </c>
      <c r="C74" s="50"/>
      <c r="D74" s="89"/>
      <c r="E74" s="89"/>
      <c r="F74" s="50"/>
      <c r="G74" s="30"/>
    </row>
    <row r="75" spans="1:7" x14ac:dyDescent="0.3">
      <c r="A75" s="30" t="s">
        <v>429</v>
      </c>
      <c r="B75" s="30" t="s">
        <v>430</v>
      </c>
      <c r="C75" s="50"/>
      <c r="D75" s="89"/>
      <c r="E75" s="89"/>
      <c r="F75" s="50"/>
      <c r="G75" s="30"/>
    </row>
    <row r="76" spans="1:7" x14ac:dyDescent="0.3">
      <c r="A76" s="30" t="s">
        <v>431</v>
      </c>
      <c r="B76" s="92" t="s">
        <v>213</v>
      </c>
      <c r="C76" s="93">
        <f>SUM(C77:C87)</f>
        <v>0</v>
      </c>
      <c r="D76" s="93">
        <f>SUM(D77:D87)</f>
        <v>0</v>
      </c>
      <c r="E76" s="89"/>
      <c r="F76" s="93">
        <f>SUM(F77:F87)</f>
        <v>0</v>
      </c>
      <c r="G76" s="30"/>
    </row>
    <row r="77" spans="1:7" x14ac:dyDescent="0.3">
      <c r="A77" s="30" t="s">
        <v>432</v>
      </c>
      <c r="B77" s="42" t="s">
        <v>272</v>
      </c>
      <c r="C77" s="50"/>
      <c r="D77" s="89"/>
      <c r="E77" s="89"/>
      <c r="F77" s="50"/>
      <c r="G77" s="30"/>
    </row>
    <row r="78" spans="1:7" x14ac:dyDescent="0.3">
      <c r="A78" s="30" t="s">
        <v>433</v>
      </c>
      <c r="B78" s="30" t="s">
        <v>434</v>
      </c>
      <c r="C78" s="50"/>
      <c r="D78" s="89"/>
      <c r="E78" s="89"/>
      <c r="F78" s="50"/>
      <c r="G78" s="30"/>
    </row>
    <row r="79" spans="1:7" x14ac:dyDescent="0.3">
      <c r="A79" s="30" t="s">
        <v>435</v>
      </c>
      <c r="B79" s="42" t="s">
        <v>273</v>
      </c>
      <c r="C79" s="50"/>
      <c r="D79" s="89"/>
      <c r="E79" s="89"/>
      <c r="F79" s="50"/>
      <c r="G79" s="30"/>
    </row>
    <row r="80" spans="1:7" x14ac:dyDescent="0.3">
      <c r="A80" s="30" t="s">
        <v>436</v>
      </c>
      <c r="B80" s="42" t="s">
        <v>274</v>
      </c>
      <c r="C80" s="50"/>
      <c r="D80" s="89"/>
      <c r="E80" s="89"/>
      <c r="F80" s="50"/>
      <c r="G80" s="30"/>
    </row>
    <row r="81" spans="1:7" x14ac:dyDescent="0.3">
      <c r="A81" s="30" t="s">
        <v>437</v>
      </c>
      <c r="B81" s="42" t="s">
        <v>275</v>
      </c>
      <c r="C81" s="50"/>
      <c r="D81" s="89"/>
      <c r="E81" s="89"/>
      <c r="F81" s="50"/>
      <c r="G81" s="30"/>
    </row>
    <row r="82" spans="1:7" x14ac:dyDescent="0.3">
      <c r="A82" s="30" t="s">
        <v>438</v>
      </c>
      <c r="B82" s="42" t="s">
        <v>276</v>
      </c>
      <c r="C82" s="50"/>
      <c r="D82" s="89"/>
      <c r="E82" s="89"/>
      <c r="F82" s="50"/>
      <c r="G82" s="30"/>
    </row>
    <row r="83" spans="1:7" x14ac:dyDescent="0.3">
      <c r="A83" s="30" t="s">
        <v>439</v>
      </c>
      <c r="B83" s="42" t="s">
        <v>277</v>
      </c>
      <c r="C83" s="50"/>
      <c r="D83" s="89"/>
      <c r="E83" s="89"/>
      <c r="F83" s="50"/>
      <c r="G83" s="30"/>
    </row>
    <row r="84" spans="1:7" x14ac:dyDescent="0.3">
      <c r="A84" s="30" t="s">
        <v>440</v>
      </c>
      <c r="B84" s="42" t="s">
        <v>278</v>
      </c>
      <c r="C84" s="50"/>
      <c r="D84" s="89"/>
      <c r="E84" s="89"/>
      <c r="F84" s="50"/>
      <c r="G84" s="30"/>
    </row>
    <row r="85" spans="1:7" x14ac:dyDescent="0.3">
      <c r="A85" s="30" t="s">
        <v>441</v>
      </c>
      <c r="B85" s="42" t="s">
        <v>279</v>
      </c>
      <c r="C85" s="50"/>
      <c r="D85" s="89"/>
      <c r="E85" s="89"/>
      <c r="F85" s="50"/>
      <c r="G85" s="30"/>
    </row>
    <row r="86" spans="1:7" x14ac:dyDescent="0.3">
      <c r="A86" s="30" t="s">
        <v>442</v>
      </c>
      <c r="B86" s="42" t="s">
        <v>280</v>
      </c>
      <c r="C86" s="50"/>
      <c r="D86" s="89"/>
      <c r="E86" s="89"/>
      <c r="F86" s="50"/>
      <c r="G86" s="30"/>
    </row>
    <row r="87" spans="1:7" x14ac:dyDescent="0.3">
      <c r="A87" s="30" t="s">
        <v>443</v>
      </c>
      <c r="B87" s="42" t="s">
        <v>213</v>
      </c>
      <c r="C87" s="50"/>
      <c r="D87" s="89"/>
      <c r="E87" s="89"/>
      <c r="F87" s="50"/>
      <c r="G87" s="30"/>
    </row>
    <row r="88" spans="1:7" outlineLevel="1" x14ac:dyDescent="0.3">
      <c r="A88" s="30" t="s">
        <v>444</v>
      </c>
      <c r="B88" s="59" t="s">
        <v>215</v>
      </c>
      <c r="C88" s="89"/>
      <c r="D88" s="89"/>
      <c r="E88" s="89"/>
      <c r="F88" s="89"/>
      <c r="G88" s="30"/>
    </row>
    <row r="89" spans="1:7" outlineLevel="1" x14ac:dyDescent="0.3">
      <c r="A89" s="30" t="s">
        <v>445</v>
      </c>
      <c r="B89" s="59" t="s">
        <v>215</v>
      </c>
      <c r="C89" s="89"/>
      <c r="D89" s="89"/>
      <c r="E89" s="89"/>
      <c r="F89" s="89"/>
      <c r="G89" s="30"/>
    </row>
    <row r="90" spans="1:7" outlineLevel="1" x14ac:dyDescent="0.3">
      <c r="A90" s="30" t="s">
        <v>446</v>
      </c>
      <c r="B90" s="59" t="s">
        <v>215</v>
      </c>
      <c r="C90" s="89"/>
      <c r="D90" s="89"/>
      <c r="E90" s="89"/>
      <c r="F90" s="89"/>
      <c r="G90" s="30"/>
    </row>
    <row r="91" spans="1:7" outlineLevel="1" x14ac:dyDescent="0.3">
      <c r="A91" s="30" t="s">
        <v>447</v>
      </c>
      <c r="B91" s="59" t="s">
        <v>215</v>
      </c>
      <c r="C91" s="89"/>
      <c r="D91" s="89"/>
      <c r="E91" s="89"/>
      <c r="F91" s="89"/>
      <c r="G91" s="30"/>
    </row>
    <row r="92" spans="1:7" outlineLevel="1" x14ac:dyDescent="0.3">
      <c r="A92" s="30" t="s">
        <v>448</v>
      </c>
      <c r="B92" s="59" t="s">
        <v>215</v>
      </c>
      <c r="C92" s="89"/>
      <c r="D92" s="89"/>
      <c r="E92" s="89"/>
      <c r="F92" s="89"/>
      <c r="G92" s="30"/>
    </row>
    <row r="93" spans="1:7" outlineLevel="1" x14ac:dyDescent="0.3">
      <c r="A93" s="30" t="s">
        <v>449</v>
      </c>
      <c r="B93" s="59" t="s">
        <v>215</v>
      </c>
      <c r="C93" s="89"/>
      <c r="D93" s="89"/>
      <c r="E93" s="89"/>
      <c r="F93" s="89"/>
      <c r="G93" s="30"/>
    </row>
    <row r="94" spans="1:7" outlineLevel="1" x14ac:dyDescent="0.3">
      <c r="A94" s="30" t="s">
        <v>450</v>
      </c>
      <c r="B94" s="59" t="s">
        <v>215</v>
      </c>
      <c r="C94" s="89"/>
      <c r="D94" s="89"/>
      <c r="E94" s="89"/>
      <c r="F94" s="89"/>
      <c r="G94" s="30"/>
    </row>
    <row r="95" spans="1:7" outlineLevel="1" x14ac:dyDescent="0.3">
      <c r="A95" s="30" t="s">
        <v>451</v>
      </c>
      <c r="B95" s="59" t="s">
        <v>215</v>
      </c>
      <c r="C95" s="89"/>
      <c r="D95" s="89"/>
      <c r="E95" s="89"/>
      <c r="F95" s="89"/>
      <c r="G95" s="30"/>
    </row>
    <row r="96" spans="1:7" outlineLevel="1" x14ac:dyDescent="0.3">
      <c r="A96" s="30" t="s">
        <v>452</v>
      </c>
      <c r="B96" s="59" t="s">
        <v>215</v>
      </c>
      <c r="C96" s="89"/>
      <c r="D96" s="89"/>
      <c r="E96" s="89"/>
      <c r="F96" s="89"/>
      <c r="G96" s="30"/>
    </row>
    <row r="97" spans="1:7" outlineLevel="1" x14ac:dyDescent="0.3">
      <c r="A97" s="30" t="s">
        <v>453</v>
      </c>
      <c r="B97" s="59" t="s">
        <v>215</v>
      </c>
      <c r="C97" s="89"/>
      <c r="D97" s="89"/>
      <c r="E97" s="89"/>
      <c r="F97" s="89"/>
      <c r="G97" s="30"/>
    </row>
    <row r="98" spans="1:7" ht="15" customHeight="1" x14ac:dyDescent="0.3">
      <c r="A98" s="45"/>
      <c r="B98" s="73" t="s">
        <v>454</v>
      </c>
      <c r="C98" s="45" t="s">
        <v>357</v>
      </c>
      <c r="D98" s="45" t="s">
        <v>358</v>
      </c>
      <c r="E98" s="47"/>
      <c r="F98" s="48" t="s">
        <v>322</v>
      </c>
      <c r="G98" s="48"/>
    </row>
    <row r="99" spans="1:7" x14ac:dyDescent="0.3">
      <c r="A99" s="30" t="s">
        <v>455</v>
      </c>
      <c r="B99" s="24" t="s">
        <v>1629</v>
      </c>
      <c r="C99" s="24">
        <v>0.15698874821641101</v>
      </c>
      <c r="D99" s="89"/>
      <c r="E99" s="89"/>
      <c r="F99" s="24">
        <v>0.15698874821641101</v>
      </c>
      <c r="G99" s="30"/>
    </row>
    <row r="100" spans="1:7" x14ac:dyDescent="0.3">
      <c r="A100" s="30" t="s">
        <v>456</v>
      </c>
      <c r="B100" s="24" t="s">
        <v>1631</v>
      </c>
      <c r="C100" s="24">
        <v>0.14624594040333699</v>
      </c>
      <c r="D100" s="89"/>
      <c r="E100" s="89"/>
      <c r="F100" s="24">
        <v>0.14624594040333699</v>
      </c>
      <c r="G100" s="30"/>
    </row>
    <row r="101" spans="1:7" x14ac:dyDescent="0.3">
      <c r="A101" s="30" t="s">
        <v>457</v>
      </c>
      <c r="B101" s="24" t="s">
        <v>1630</v>
      </c>
      <c r="C101" s="24">
        <v>0.15235718818883701</v>
      </c>
      <c r="D101" s="89"/>
      <c r="E101" s="89"/>
      <c r="F101" s="24">
        <v>0.15235718818883701</v>
      </c>
      <c r="G101" s="30"/>
    </row>
    <row r="102" spans="1:7" x14ac:dyDescent="0.3">
      <c r="A102" s="30" t="s">
        <v>458</v>
      </c>
      <c r="B102" s="24" t="s">
        <v>1633</v>
      </c>
      <c r="C102" s="24">
        <v>8.3963120917658896E-2</v>
      </c>
      <c r="D102" s="89"/>
      <c r="E102" s="89"/>
      <c r="F102" s="24">
        <v>8.3963120917658896E-2</v>
      </c>
      <c r="G102" s="30"/>
    </row>
    <row r="103" spans="1:7" x14ac:dyDescent="0.3">
      <c r="A103" s="30" t="s">
        <v>459</v>
      </c>
      <c r="B103" s="24" t="s">
        <v>1632</v>
      </c>
      <c r="C103" s="24">
        <v>0.107317341043978</v>
      </c>
      <c r="D103" s="89"/>
      <c r="E103" s="89"/>
      <c r="F103" s="24">
        <v>0.107317341043978</v>
      </c>
      <c r="G103" s="30"/>
    </row>
    <row r="104" spans="1:7" x14ac:dyDescent="0.3">
      <c r="A104" s="30" t="s">
        <v>460</v>
      </c>
      <c r="B104" s="24" t="s">
        <v>1634</v>
      </c>
      <c r="C104" s="24">
        <v>8.1015080719506402E-2</v>
      </c>
      <c r="D104" s="89"/>
      <c r="E104" s="89"/>
      <c r="F104" s="24">
        <v>8.1015080719506402E-2</v>
      </c>
      <c r="G104" s="30"/>
    </row>
    <row r="105" spans="1:7" x14ac:dyDescent="0.3">
      <c r="A105" s="30" t="s">
        <v>461</v>
      </c>
      <c r="B105" s="24" t="s">
        <v>1635</v>
      </c>
      <c r="C105" s="24">
        <v>7.4227115113648795E-2</v>
      </c>
      <c r="D105" s="89"/>
      <c r="E105" s="89"/>
      <c r="F105" s="24">
        <v>7.4227115113648795E-2</v>
      </c>
      <c r="G105" s="30"/>
    </row>
    <row r="106" spans="1:7" x14ac:dyDescent="0.3">
      <c r="A106" s="30" t="s">
        <v>462</v>
      </c>
      <c r="B106" s="24" t="s">
        <v>1636</v>
      </c>
      <c r="C106" s="24">
        <v>6.8957150199000505E-2</v>
      </c>
      <c r="D106" s="89"/>
      <c r="E106" s="89"/>
      <c r="F106" s="24">
        <v>6.8957150199000505E-2</v>
      </c>
      <c r="G106" s="30"/>
    </row>
    <row r="107" spans="1:7" x14ac:dyDescent="0.3">
      <c r="A107" s="30" t="s">
        <v>463</v>
      </c>
      <c r="B107" s="24" t="s">
        <v>1637</v>
      </c>
      <c r="C107" s="24">
        <v>5.3071947765861799E-2</v>
      </c>
      <c r="D107" s="89"/>
      <c r="E107" s="89"/>
      <c r="F107" s="24">
        <v>5.3071947765861799E-2</v>
      </c>
      <c r="G107" s="30"/>
    </row>
    <row r="108" spans="1:7" x14ac:dyDescent="0.3">
      <c r="A108" s="30" t="s">
        <v>464</v>
      </c>
      <c r="B108" s="24" t="s">
        <v>1638</v>
      </c>
      <c r="C108" s="24">
        <v>4.39407373164852E-2</v>
      </c>
      <c r="D108" s="89"/>
      <c r="E108" s="89"/>
      <c r="F108" s="24">
        <v>4.39407373164852E-2</v>
      </c>
      <c r="G108" s="30"/>
    </row>
    <row r="109" spans="1:7" x14ac:dyDescent="0.3">
      <c r="A109" s="30" t="s">
        <v>465</v>
      </c>
      <c r="B109" s="24" t="s">
        <v>407</v>
      </c>
      <c r="C109" s="24">
        <v>2.9704833535993201E-2</v>
      </c>
      <c r="D109" s="89"/>
      <c r="E109" s="89"/>
      <c r="F109" s="24">
        <v>2.9704833535993201E-2</v>
      </c>
      <c r="G109" s="30"/>
    </row>
    <row r="110" spans="1:7" x14ac:dyDescent="0.3">
      <c r="A110" s="30" t="s">
        <v>466</v>
      </c>
      <c r="B110" s="24" t="s">
        <v>213</v>
      </c>
      <c r="C110" s="24">
        <v>2.2107965792818401E-3</v>
      </c>
      <c r="D110" s="89"/>
      <c r="E110" s="89"/>
      <c r="F110" s="24">
        <v>2.2107965792818401E-3</v>
      </c>
      <c r="G110" s="30"/>
    </row>
    <row r="111" spans="1:7" x14ac:dyDescent="0.3">
      <c r="A111" s="30" t="s">
        <v>467</v>
      </c>
      <c r="B111" s="42"/>
      <c r="C111" s="24"/>
      <c r="D111" s="89"/>
      <c r="E111" s="89"/>
      <c r="F111" s="89"/>
      <c r="G111" s="30"/>
    </row>
    <row r="112" spans="1:7" x14ac:dyDescent="0.3">
      <c r="A112" s="30" t="s">
        <v>468</v>
      </c>
      <c r="B112" s="42"/>
      <c r="C112" s="24"/>
      <c r="D112" s="89"/>
      <c r="E112" s="89"/>
      <c r="F112" s="89"/>
      <c r="G112" s="30"/>
    </row>
    <row r="113" spans="1:7" x14ac:dyDescent="0.3">
      <c r="A113" s="30" t="s">
        <v>469</v>
      </c>
      <c r="B113" s="42"/>
      <c r="C113" s="89"/>
      <c r="D113" s="89"/>
      <c r="E113" s="89"/>
      <c r="F113" s="89"/>
      <c r="G113" s="30"/>
    </row>
    <row r="114" spans="1:7" x14ac:dyDescent="0.3">
      <c r="A114" s="30" t="s">
        <v>470</v>
      </c>
      <c r="B114" s="42"/>
      <c r="C114" s="89"/>
      <c r="D114" s="89"/>
      <c r="E114" s="89"/>
      <c r="F114" s="89"/>
      <c r="G114" s="30"/>
    </row>
    <row r="115" spans="1:7" x14ac:dyDescent="0.3">
      <c r="A115" s="30" t="s">
        <v>471</v>
      </c>
      <c r="B115" s="42"/>
      <c r="C115" s="89"/>
      <c r="D115" s="89"/>
      <c r="E115" s="89"/>
      <c r="F115" s="89"/>
      <c r="G115" s="30"/>
    </row>
    <row r="116" spans="1:7" x14ac:dyDescent="0.3">
      <c r="A116" s="30" t="s">
        <v>472</v>
      </c>
      <c r="B116" s="42"/>
      <c r="C116" s="89"/>
      <c r="D116" s="89"/>
      <c r="E116" s="89"/>
      <c r="F116" s="89"/>
      <c r="G116" s="30"/>
    </row>
    <row r="117" spans="1:7" x14ac:dyDescent="0.3">
      <c r="A117" s="30" t="s">
        <v>473</v>
      </c>
      <c r="B117" s="42"/>
      <c r="C117" s="89"/>
      <c r="D117" s="89"/>
      <c r="E117" s="89"/>
      <c r="F117" s="89"/>
      <c r="G117" s="30"/>
    </row>
    <row r="118" spans="1:7" x14ac:dyDescent="0.3">
      <c r="A118" s="30" t="s">
        <v>474</v>
      </c>
      <c r="B118" s="42"/>
      <c r="C118" s="89"/>
      <c r="D118" s="89"/>
      <c r="E118" s="89"/>
      <c r="F118" s="89"/>
      <c r="G118" s="30"/>
    </row>
    <row r="119" spans="1:7" x14ac:dyDescent="0.3">
      <c r="A119" s="30" t="s">
        <v>475</v>
      </c>
      <c r="B119" s="42"/>
      <c r="C119" s="89"/>
      <c r="D119" s="89"/>
      <c r="E119" s="89"/>
      <c r="F119" s="89"/>
      <c r="G119" s="30"/>
    </row>
    <row r="120" spans="1:7" x14ac:dyDescent="0.3">
      <c r="A120" s="30" t="s">
        <v>476</v>
      </c>
      <c r="B120" s="42"/>
      <c r="C120" s="89"/>
      <c r="D120" s="89"/>
      <c r="E120" s="89"/>
      <c r="F120" s="89"/>
      <c r="G120" s="30"/>
    </row>
    <row r="121" spans="1:7" x14ac:dyDescent="0.3">
      <c r="A121" s="30" t="s">
        <v>477</v>
      </c>
      <c r="B121" s="42"/>
      <c r="C121" s="89"/>
      <c r="D121" s="89"/>
      <c r="E121" s="89"/>
      <c r="F121" s="89"/>
      <c r="G121" s="30"/>
    </row>
    <row r="122" spans="1:7" x14ac:dyDescent="0.3">
      <c r="A122" s="30" t="s">
        <v>478</v>
      </c>
      <c r="B122" s="42"/>
      <c r="C122" s="89"/>
      <c r="D122" s="89"/>
      <c r="E122" s="89"/>
      <c r="F122" s="89"/>
      <c r="G122" s="30"/>
    </row>
    <row r="123" spans="1:7" x14ac:dyDescent="0.3">
      <c r="A123" s="30" t="s">
        <v>479</v>
      </c>
      <c r="B123" s="42"/>
      <c r="C123" s="89"/>
      <c r="D123" s="89"/>
      <c r="E123" s="89"/>
      <c r="F123" s="89"/>
      <c r="G123" s="30"/>
    </row>
    <row r="124" spans="1:7" x14ac:dyDescent="0.3">
      <c r="A124" s="30" t="s">
        <v>480</v>
      </c>
      <c r="B124" s="42"/>
      <c r="C124" s="89"/>
      <c r="D124" s="89"/>
      <c r="E124" s="89"/>
      <c r="F124" s="89"/>
      <c r="G124" s="30"/>
    </row>
    <row r="125" spans="1:7" x14ac:dyDescent="0.3">
      <c r="A125" s="30" t="s">
        <v>481</v>
      </c>
      <c r="B125" s="42"/>
      <c r="C125" s="89"/>
      <c r="D125" s="89"/>
      <c r="E125" s="89"/>
      <c r="F125" s="89"/>
      <c r="G125" s="30"/>
    </row>
    <row r="126" spans="1:7" x14ac:dyDescent="0.3">
      <c r="A126" s="30" t="s">
        <v>482</v>
      </c>
      <c r="B126" s="42"/>
      <c r="C126" s="89"/>
      <c r="D126" s="89"/>
      <c r="E126" s="89"/>
      <c r="F126" s="89"/>
      <c r="G126" s="30"/>
    </row>
    <row r="127" spans="1:7" x14ac:dyDescent="0.3">
      <c r="A127" s="30" t="s">
        <v>483</v>
      </c>
      <c r="B127" s="42"/>
      <c r="C127" s="89"/>
      <c r="D127" s="89"/>
      <c r="E127" s="89"/>
      <c r="F127" s="89"/>
      <c r="G127" s="30"/>
    </row>
    <row r="128" spans="1:7" x14ac:dyDescent="0.3">
      <c r="A128" s="30" t="s">
        <v>484</v>
      </c>
      <c r="B128" s="42"/>
      <c r="C128" s="89"/>
      <c r="D128" s="89"/>
      <c r="E128" s="89"/>
      <c r="F128" s="89"/>
      <c r="G128" s="30"/>
    </row>
    <row r="129" spans="1:7" x14ac:dyDescent="0.3">
      <c r="A129" s="30" t="s">
        <v>485</v>
      </c>
      <c r="B129" s="42"/>
      <c r="C129" s="89"/>
      <c r="D129" s="89"/>
      <c r="E129" s="89"/>
      <c r="F129" s="89"/>
      <c r="G129" s="30"/>
    </row>
    <row r="130" spans="1:7" x14ac:dyDescent="0.3">
      <c r="A130" s="30" t="s">
        <v>486</v>
      </c>
      <c r="B130" s="42"/>
      <c r="C130" s="89"/>
      <c r="D130" s="89"/>
      <c r="E130" s="89"/>
      <c r="F130" s="89"/>
      <c r="G130" s="30"/>
    </row>
    <row r="131" spans="1:7" x14ac:dyDescent="0.3">
      <c r="A131" s="30" t="s">
        <v>487</v>
      </c>
      <c r="B131" s="42"/>
      <c r="C131" s="89"/>
      <c r="D131" s="89"/>
      <c r="E131" s="89"/>
      <c r="F131" s="89"/>
      <c r="G131" s="30"/>
    </row>
    <row r="132" spans="1:7" x14ac:dyDescent="0.3">
      <c r="A132" s="30" t="s">
        <v>488</v>
      </c>
      <c r="B132" s="42"/>
      <c r="C132" s="89"/>
      <c r="D132" s="89"/>
      <c r="E132" s="89"/>
      <c r="F132" s="89"/>
      <c r="G132" s="30"/>
    </row>
    <row r="133" spans="1:7" x14ac:dyDescent="0.3">
      <c r="A133" s="30" t="s">
        <v>489</v>
      </c>
      <c r="B133" s="42"/>
      <c r="C133" s="89"/>
      <c r="D133" s="89"/>
      <c r="E133" s="89"/>
      <c r="F133" s="89"/>
      <c r="G133" s="30"/>
    </row>
    <row r="134" spans="1:7" x14ac:dyDescent="0.3">
      <c r="A134" s="30" t="s">
        <v>490</v>
      </c>
      <c r="B134" s="42"/>
      <c r="C134" s="89"/>
      <c r="D134" s="89"/>
      <c r="E134" s="89"/>
      <c r="F134" s="89"/>
      <c r="G134" s="30"/>
    </row>
    <row r="135" spans="1:7" x14ac:dyDescent="0.3">
      <c r="A135" s="30" t="s">
        <v>491</v>
      </c>
      <c r="B135" s="42"/>
      <c r="C135" s="89"/>
      <c r="D135" s="89"/>
      <c r="E135" s="89"/>
      <c r="F135" s="89"/>
      <c r="G135" s="30"/>
    </row>
    <row r="136" spans="1:7" x14ac:dyDescent="0.3">
      <c r="A136" s="30" t="s">
        <v>492</v>
      </c>
      <c r="B136" s="42"/>
      <c r="C136" s="89"/>
      <c r="D136" s="89"/>
      <c r="E136" s="89"/>
      <c r="F136" s="89"/>
      <c r="G136" s="30"/>
    </row>
    <row r="137" spans="1:7" x14ac:dyDescent="0.3">
      <c r="A137" s="30" t="s">
        <v>493</v>
      </c>
      <c r="B137" s="42"/>
      <c r="C137" s="89"/>
      <c r="D137" s="89"/>
      <c r="E137" s="89"/>
      <c r="F137" s="89"/>
      <c r="G137" s="30"/>
    </row>
    <row r="138" spans="1:7" x14ac:dyDescent="0.3">
      <c r="A138" s="30" t="s">
        <v>494</v>
      </c>
      <c r="B138" s="42"/>
      <c r="C138" s="89"/>
      <c r="D138" s="89"/>
      <c r="E138" s="89"/>
      <c r="F138" s="89"/>
      <c r="G138" s="30"/>
    </row>
    <row r="139" spans="1:7" x14ac:dyDescent="0.3">
      <c r="A139" s="30" t="s">
        <v>495</v>
      </c>
      <c r="B139" s="42"/>
      <c r="C139" s="89"/>
      <c r="D139" s="89"/>
      <c r="E139" s="89"/>
      <c r="F139" s="89"/>
      <c r="G139" s="30"/>
    </row>
    <row r="140" spans="1:7" x14ac:dyDescent="0.3">
      <c r="A140" s="30" t="s">
        <v>496</v>
      </c>
      <c r="B140" s="42"/>
      <c r="C140" s="89"/>
      <c r="D140" s="89"/>
      <c r="E140" s="89"/>
      <c r="F140" s="89"/>
      <c r="G140" s="30"/>
    </row>
    <row r="141" spans="1:7" x14ac:dyDescent="0.3">
      <c r="A141" s="30" t="s">
        <v>497</v>
      </c>
      <c r="B141" s="42"/>
      <c r="C141" s="89"/>
      <c r="D141" s="89"/>
      <c r="E141" s="89"/>
      <c r="F141" s="89"/>
      <c r="G141" s="30"/>
    </row>
    <row r="142" spans="1:7" x14ac:dyDescent="0.3">
      <c r="A142" s="30" t="s">
        <v>498</v>
      </c>
      <c r="B142" s="42"/>
      <c r="C142" s="89"/>
      <c r="D142" s="89"/>
      <c r="E142" s="89"/>
      <c r="F142" s="89"/>
      <c r="G142" s="30"/>
    </row>
    <row r="143" spans="1:7" x14ac:dyDescent="0.3">
      <c r="A143" s="30" t="s">
        <v>499</v>
      </c>
      <c r="B143" s="42"/>
      <c r="C143" s="89"/>
      <c r="D143" s="89"/>
      <c r="E143" s="89"/>
      <c r="F143" s="89"/>
      <c r="G143" s="30"/>
    </row>
    <row r="144" spans="1:7" x14ac:dyDescent="0.3">
      <c r="A144" s="30" t="s">
        <v>500</v>
      </c>
      <c r="B144" s="42"/>
      <c r="C144" s="89"/>
      <c r="D144" s="89"/>
      <c r="E144" s="89"/>
      <c r="F144" s="89"/>
      <c r="G144" s="30"/>
    </row>
    <row r="145" spans="1:7" x14ac:dyDescent="0.3">
      <c r="A145" s="30" t="s">
        <v>501</v>
      </c>
      <c r="B145" s="42"/>
      <c r="C145" s="89"/>
      <c r="D145" s="89"/>
      <c r="E145" s="89"/>
      <c r="F145" s="89"/>
      <c r="G145" s="30"/>
    </row>
    <row r="146" spans="1:7" x14ac:dyDescent="0.3">
      <c r="A146" s="30" t="s">
        <v>502</v>
      </c>
      <c r="B146" s="42"/>
      <c r="C146" s="89"/>
      <c r="D146" s="89"/>
      <c r="E146" s="89"/>
      <c r="F146" s="89"/>
      <c r="G146" s="30"/>
    </row>
    <row r="147" spans="1:7" x14ac:dyDescent="0.3">
      <c r="A147" s="30" t="s">
        <v>503</v>
      </c>
      <c r="B147" s="42"/>
      <c r="C147" s="89"/>
      <c r="D147" s="89"/>
      <c r="E147" s="89"/>
      <c r="F147" s="89"/>
      <c r="G147" s="30"/>
    </row>
    <row r="148" spans="1:7" x14ac:dyDescent="0.3">
      <c r="A148" s="30" t="s">
        <v>504</v>
      </c>
      <c r="B148" s="42"/>
      <c r="C148" s="89"/>
      <c r="D148" s="89"/>
      <c r="E148" s="89"/>
      <c r="F148" s="89"/>
      <c r="G148" s="30"/>
    </row>
    <row r="149" spans="1:7" ht="15" customHeight="1" x14ac:dyDescent="0.3">
      <c r="A149" s="45"/>
      <c r="B149" s="46" t="s">
        <v>505</v>
      </c>
      <c r="C149" s="45" t="s">
        <v>357</v>
      </c>
      <c r="D149" s="45" t="s">
        <v>358</v>
      </c>
      <c r="E149" s="47"/>
      <c r="F149" s="48" t="s">
        <v>322</v>
      </c>
      <c r="G149" s="48"/>
    </row>
    <row r="150" spans="1:7" x14ac:dyDescent="0.3">
      <c r="A150" s="30" t="s">
        <v>506</v>
      </c>
      <c r="B150" s="30" t="s">
        <v>507</v>
      </c>
      <c r="C150" s="24">
        <v>0.84681467847480896</v>
      </c>
      <c r="D150" s="89"/>
      <c r="E150" s="94"/>
      <c r="F150" s="24">
        <v>0.84681467847480896</v>
      </c>
    </row>
    <row r="151" spans="1:7" x14ac:dyDescent="0.3">
      <c r="A151" s="30" t="s">
        <v>508</v>
      </c>
      <c r="B151" s="30" t="s">
        <v>509</v>
      </c>
      <c r="C151" s="24">
        <v>0</v>
      </c>
      <c r="D151" s="89"/>
      <c r="E151" s="94"/>
      <c r="F151" s="24">
        <v>0</v>
      </c>
    </row>
    <row r="152" spans="1:7" x14ac:dyDescent="0.3">
      <c r="A152" s="30" t="s">
        <v>510</v>
      </c>
      <c r="B152" s="30" t="s">
        <v>213</v>
      </c>
      <c r="C152" s="24">
        <v>0.153185321525206</v>
      </c>
      <c r="D152" s="89"/>
      <c r="E152" s="94"/>
      <c r="F152" s="24">
        <v>0.153185321525206</v>
      </c>
    </row>
    <row r="153" spans="1:7" outlineLevel="1" x14ac:dyDescent="0.3">
      <c r="A153" s="30" t="s">
        <v>511</v>
      </c>
      <c r="C153" s="89"/>
      <c r="D153" s="89"/>
      <c r="E153" s="94"/>
      <c r="F153" s="89"/>
    </row>
    <row r="154" spans="1:7" outlineLevel="1" x14ac:dyDescent="0.3">
      <c r="A154" s="30" t="s">
        <v>512</v>
      </c>
      <c r="C154" s="89"/>
      <c r="D154" s="89"/>
      <c r="E154" s="94"/>
      <c r="F154" s="89"/>
    </row>
    <row r="155" spans="1:7" outlineLevel="1" x14ac:dyDescent="0.3">
      <c r="A155" s="30" t="s">
        <v>513</v>
      </c>
      <c r="C155" s="89"/>
      <c r="D155" s="89"/>
      <c r="E155" s="94"/>
      <c r="F155" s="89"/>
    </row>
    <row r="156" spans="1:7" outlineLevel="1" x14ac:dyDescent="0.3">
      <c r="A156" s="30" t="s">
        <v>514</v>
      </c>
      <c r="C156" s="89"/>
      <c r="D156" s="89"/>
      <c r="E156" s="94"/>
      <c r="F156" s="89"/>
    </row>
    <row r="157" spans="1:7" outlineLevel="1" x14ac:dyDescent="0.3">
      <c r="A157" s="30" t="s">
        <v>515</v>
      </c>
      <c r="C157" s="89"/>
      <c r="D157" s="89"/>
      <c r="E157" s="94"/>
      <c r="F157" s="89"/>
    </row>
    <row r="158" spans="1:7" outlineLevel="1" x14ac:dyDescent="0.3">
      <c r="A158" s="30" t="s">
        <v>516</v>
      </c>
      <c r="C158" s="89"/>
      <c r="D158" s="89"/>
      <c r="E158" s="94"/>
      <c r="F158" s="89"/>
    </row>
    <row r="159" spans="1:7" ht="15" customHeight="1" x14ac:dyDescent="0.3">
      <c r="A159" s="45"/>
      <c r="B159" s="46" t="s">
        <v>517</v>
      </c>
      <c r="C159" s="45" t="s">
        <v>357</v>
      </c>
      <c r="D159" s="45" t="s">
        <v>358</v>
      </c>
      <c r="E159" s="47"/>
      <c r="F159" s="48" t="s">
        <v>322</v>
      </c>
      <c r="G159" s="48"/>
    </row>
    <row r="160" spans="1:7" x14ac:dyDescent="0.3">
      <c r="A160" s="30" t="s">
        <v>518</v>
      </c>
      <c r="B160" s="30" t="s">
        <v>519</v>
      </c>
      <c r="C160" s="24">
        <v>4.5895153141652198E-2</v>
      </c>
      <c r="D160" s="89"/>
      <c r="E160" s="94"/>
      <c r="F160" s="24">
        <v>4.5895153141652198E-2</v>
      </c>
    </row>
    <row r="161" spans="1:7" x14ac:dyDescent="0.3">
      <c r="A161" s="30" t="s">
        <v>520</v>
      </c>
      <c r="B161" s="30" t="s">
        <v>521</v>
      </c>
      <c r="C161" s="24">
        <v>0.95410484685834795</v>
      </c>
      <c r="D161" s="89"/>
      <c r="E161" s="94"/>
      <c r="F161" s="24">
        <v>0.95410484685834795</v>
      </c>
    </row>
    <row r="162" spans="1:7" x14ac:dyDescent="0.3">
      <c r="A162" s="30" t="s">
        <v>522</v>
      </c>
      <c r="B162" s="30" t="s">
        <v>213</v>
      </c>
      <c r="C162" s="24">
        <v>0</v>
      </c>
      <c r="D162" s="89"/>
      <c r="E162" s="94"/>
      <c r="F162" s="24">
        <v>0</v>
      </c>
    </row>
    <row r="163" spans="1:7" outlineLevel="1" x14ac:dyDescent="0.3">
      <c r="A163" s="30" t="s">
        <v>523</v>
      </c>
      <c r="E163" s="27"/>
    </row>
    <row r="164" spans="1:7" outlineLevel="1" x14ac:dyDescent="0.3">
      <c r="A164" s="30" t="s">
        <v>524</v>
      </c>
      <c r="E164" s="27"/>
    </row>
    <row r="165" spans="1:7" outlineLevel="1" x14ac:dyDescent="0.3">
      <c r="A165" s="30" t="s">
        <v>525</v>
      </c>
      <c r="E165" s="27"/>
    </row>
    <row r="166" spans="1:7" outlineLevel="1" x14ac:dyDescent="0.3">
      <c r="A166" s="30" t="s">
        <v>526</v>
      </c>
      <c r="E166" s="27"/>
    </row>
    <row r="167" spans="1:7" outlineLevel="1" x14ac:dyDescent="0.3">
      <c r="A167" s="30" t="s">
        <v>527</v>
      </c>
      <c r="E167" s="27"/>
    </row>
    <row r="168" spans="1:7" outlineLevel="1" x14ac:dyDescent="0.3">
      <c r="A168" s="30" t="s">
        <v>528</v>
      </c>
      <c r="E168" s="27"/>
    </row>
    <row r="169" spans="1:7" ht="15" customHeight="1" x14ac:dyDescent="0.3">
      <c r="A169" s="45"/>
      <c r="B169" s="46" t="s">
        <v>529</v>
      </c>
      <c r="C169" s="45" t="s">
        <v>357</v>
      </c>
      <c r="D169" s="45" t="s">
        <v>358</v>
      </c>
      <c r="E169" s="47"/>
      <c r="F169" s="48" t="s">
        <v>322</v>
      </c>
      <c r="G169" s="48"/>
    </row>
    <row r="170" spans="1:7" x14ac:dyDescent="0.3">
      <c r="A170" s="30" t="s">
        <v>530</v>
      </c>
      <c r="B170" s="67" t="s">
        <v>531</v>
      </c>
      <c r="C170" s="24">
        <v>1.8243839005912799E-2</v>
      </c>
      <c r="D170" s="24"/>
      <c r="E170" s="94"/>
      <c r="F170" s="24">
        <v>1.8243839005912799E-2</v>
      </c>
    </row>
    <row r="171" spans="1:7" x14ac:dyDescent="0.3">
      <c r="A171" s="30" t="s">
        <v>532</v>
      </c>
      <c r="B171" s="67" t="s">
        <v>1406</v>
      </c>
      <c r="C171" s="24">
        <v>6.6806457793469901E-2</v>
      </c>
      <c r="D171" s="89"/>
      <c r="E171" s="94"/>
      <c r="F171" s="24">
        <v>6.6806457793469901E-2</v>
      </c>
    </row>
    <row r="172" spans="1:7" x14ac:dyDescent="0.3">
      <c r="A172" s="30" t="s">
        <v>533</v>
      </c>
      <c r="B172" s="67" t="s">
        <v>1407</v>
      </c>
      <c r="C172" s="24">
        <v>0.13275067413599401</v>
      </c>
      <c r="D172" s="89"/>
      <c r="E172" s="89"/>
      <c r="F172" s="24">
        <v>0.13275067413599401</v>
      </c>
    </row>
    <row r="173" spans="1:7" x14ac:dyDescent="0.3">
      <c r="A173" s="30" t="s">
        <v>534</v>
      </c>
      <c r="B173" s="67" t="s">
        <v>1408</v>
      </c>
      <c r="C173" s="24">
        <v>0.15483303302532</v>
      </c>
      <c r="D173" s="89"/>
      <c r="E173" s="89"/>
      <c r="F173" s="24">
        <v>0.15483303302532</v>
      </c>
    </row>
    <row r="174" spans="1:7" x14ac:dyDescent="0.3">
      <c r="A174" s="30" t="s">
        <v>535</v>
      </c>
      <c r="B174" s="67" t="s">
        <v>1409</v>
      </c>
      <c r="C174" s="24">
        <v>0.62736599603930299</v>
      </c>
      <c r="D174" s="89"/>
      <c r="E174" s="89"/>
      <c r="F174" s="24">
        <v>0.62736599603930299</v>
      </c>
    </row>
    <row r="175" spans="1:7" outlineLevel="1" x14ac:dyDescent="0.3">
      <c r="A175" s="30" t="s">
        <v>536</v>
      </c>
      <c r="B175" s="41"/>
      <c r="C175" s="89"/>
      <c r="D175" s="89"/>
      <c r="E175" s="89"/>
      <c r="F175" s="89"/>
    </row>
    <row r="176" spans="1:7" outlineLevel="1" x14ac:dyDescent="0.3">
      <c r="A176" s="30" t="s">
        <v>537</v>
      </c>
      <c r="B176" s="41"/>
      <c r="C176" s="89"/>
      <c r="D176" s="89"/>
      <c r="E176" s="89"/>
      <c r="F176" s="89"/>
    </row>
    <row r="177" spans="1:7" outlineLevel="1" x14ac:dyDescent="0.3">
      <c r="A177" s="30" t="s">
        <v>538</v>
      </c>
      <c r="B177" s="67"/>
      <c r="C177" s="89"/>
      <c r="D177" s="89"/>
      <c r="E177" s="89"/>
      <c r="F177" s="89"/>
    </row>
    <row r="178" spans="1:7" outlineLevel="1" x14ac:dyDescent="0.3">
      <c r="A178" s="30" t="s">
        <v>539</v>
      </c>
      <c r="B178" s="67"/>
      <c r="C178" s="89"/>
      <c r="D178" s="89"/>
      <c r="E178" s="89"/>
      <c r="F178" s="89"/>
    </row>
    <row r="179" spans="1:7" ht="15" customHeight="1" x14ac:dyDescent="0.3">
      <c r="A179" s="45"/>
      <c r="B179" s="73" t="s">
        <v>540</v>
      </c>
      <c r="C179" s="45" t="s">
        <v>357</v>
      </c>
      <c r="D179" s="45" t="s">
        <v>358</v>
      </c>
      <c r="E179" s="45"/>
      <c r="F179" s="45" t="s">
        <v>322</v>
      </c>
      <c r="G179" s="48"/>
    </row>
    <row r="180" spans="1:7" s="149" customFormat="1" x14ac:dyDescent="0.3">
      <c r="A180" s="148" t="s">
        <v>541</v>
      </c>
      <c r="B180" s="148" t="s">
        <v>542</v>
      </c>
      <c r="C180" s="163">
        <v>1.2256458753820101E-4</v>
      </c>
      <c r="D180" s="163"/>
      <c r="E180" s="94"/>
      <c r="F180" s="163">
        <v>1.2256458753820101E-4</v>
      </c>
      <c r="G180" s="146"/>
    </row>
    <row r="181" spans="1:7" s="149" customFormat="1" outlineLevel="1" x14ac:dyDescent="0.3">
      <c r="A181" s="148" t="s">
        <v>543</v>
      </c>
      <c r="B181" s="148" t="s">
        <v>544</v>
      </c>
      <c r="C181" s="163">
        <v>6.5449966677998101E-20</v>
      </c>
      <c r="D181" s="163"/>
      <c r="E181" s="94"/>
      <c r="F181" s="163">
        <v>6.5449966677998101E-20</v>
      </c>
      <c r="G181" s="89"/>
    </row>
    <row r="182" spans="1:7" s="149" customFormat="1" outlineLevel="1" x14ac:dyDescent="0.3">
      <c r="A182" s="148" t="s">
        <v>545</v>
      </c>
      <c r="B182" s="96"/>
      <c r="C182" s="89"/>
      <c r="D182" s="89"/>
      <c r="E182" s="94"/>
      <c r="F182" s="89"/>
      <c r="G182" s="146"/>
    </row>
    <row r="183" spans="1:7" s="149" customFormat="1" outlineLevel="1" x14ac:dyDescent="0.3">
      <c r="A183" s="148" t="s">
        <v>546</v>
      </c>
      <c r="B183" s="96"/>
      <c r="C183" s="148"/>
      <c r="D183" s="89"/>
      <c r="E183" s="94"/>
      <c r="F183" s="89"/>
      <c r="G183" s="146"/>
    </row>
    <row r="184" spans="1:7" s="149" customFormat="1" outlineLevel="1" x14ac:dyDescent="0.3">
      <c r="A184" s="148" t="s">
        <v>547</v>
      </c>
      <c r="B184" s="96"/>
      <c r="C184" s="89"/>
      <c r="D184" s="89"/>
      <c r="E184" s="94"/>
      <c r="F184" s="89"/>
      <c r="G184" s="146"/>
    </row>
    <row r="185" spans="1:7" ht="18" x14ac:dyDescent="0.3">
      <c r="A185" s="97"/>
      <c r="B185" s="98" t="s">
        <v>318</v>
      </c>
      <c r="C185" s="97"/>
      <c r="D185" s="97"/>
      <c r="E185" s="97"/>
      <c r="F185" s="99"/>
      <c r="G185" s="99"/>
    </row>
    <row r="186" spans="1:7" ht="15" customHeight="1" x14ac:dyDescent="0.3">
      <c r="A186" s="45"/>
      <c r="B186" s="46" t="s">
        <v>548</v>
      </c>
      <c r="C186" s="45" t="s">
        <v>549</v>
      </c>
      <c r="D186" s="45" t="s">
        <v>550</v>
      </c>
      <c r="E186" s="47"/>
      <c r="F186" s="45" t="s">
        <v>357</v>
      </c>
      <c r="G186" s="45" t="s">
        <v>551</v>
      </c>
    </row>
    <row r="187" spans="1:7" x14ac:dyDescent="0.3">
      <c r="A187" s="30" t="s">
        <v>552</v>
      </c>
      <c r="B187" s="42" t="s">
        <v>553</v>
      </c>
      <c r="C187" s="105">
        <v>66.200942771897104</v>
      </c>
      <c r="E187" s="40"/>
      <c r="F187" s="66"/>
      <c r="G187" s="66"/>
    </row>
    <row r="188" spans="1:7" x14ac:dyDescent="0.3">
      <c r="A188" s="40"/>
      <c r="B188" s="100"/>
      <c r="C188" s="40"/>
      <c r="D188" s="40"/>
      <c r="E188" s="40"/>
      <c r="F188" s="66"/>
      <c r="G188" s="66"/>
    </row>
    <row r="189" spans="1:7" x14ac:dyDescent="0.3">
      <c r="B189" s="42" t="s">
        <v>554</v>
      </c>
      <c r="C189" s="40"/>
      <c r="D189" s="40"/>
      <c r="E189" s="40"/>
      <c r="F189" s="66"/>
      <c r="G189" s="66"/>
    </row>
    <row r="190" spans="1:7" x14ac:dyDescent="0.3">
      <c r="A190" s="30" t="s">
        <v>555</v>
      </c>
      <c r="B190" s="105" t="s">
        <v>1804</v>
      </c>
      <c r="C190" s="105">
        <v>7127.6334723300697</v>
      </c>
      <c r="D190" s="105">
        <v>182910</v>
      </c>
      <c r="E190" s="40"/>
      <c r="F190" s="54">
        <f>IF($C$214=0,"",IF(C190="[for completion]","",IF(C190="","",C190/$C$214)))</f>
        <v>0.46650337325697716</v>
      </c>
      <c r="G190" s="54">
        <f>IF($D$214=0,"",IF(D190="[for completion]","",IF(D190="","",D190/$D$214)))</f>
        <v>0.79252150176563618</v>
      </c>
    </row>
    <row r="191" spans="1:7" x14ac:dyDescent="0.3">
      <c r="A191" s="30" t="s">
        <v>556</v>
      </c>
      <c r="B191" s="105" t="s">
        <v>1805</v>
      </c>
      <c r="C191" s="105">
        <v>5204.1691533800504</v>
      </c>
      <c r="D191" s="105">
        <v>38075</v>
      </c>
      <c r="E191" s="40"/>
      <c r="F191" s="54">
        <f t="shared" ref="F191:F213" si="1">IF($C$214=0,"",IF(C191="[for completion]","",IF(C191="","",C191/$C$214)))</f>
        <v>0.34061269767538277</v>
      </c>
      <c r="G191" s="54">
        <f t="shared" ref="G191:G213" si="2">IF($D$214=0,"",IF(D191="[for completion]","",IF(D191="","",D191/$D$214)))</f>
        <v>0.16497324465434693</v>
      </c>
    </row>
    <row r="192" spans="1:7" x14ac:dyDescent="0.3">
      <c r="A192" s="30" t="s">
        <v>557</v>
      </c>
      <c r="B192" s="105" t="s">
        <v>1806</v>
      </c>
      <c r="C192" s="105">
        <v>1678.62519219</v>
      </c>
      <c r="D192" s="105">
        <v>6995</v>
      </c>
      <c r="E192" s="40"/>
      <c r="F192" s="54">
        <f t="shared" si="1"/>
        <v>0.10986596289368136</v>
      </c>
      <c r="G192" s="54">
        <f t="shared" si="2"/>
        <v>3.030828224181633E-2</v>
      </c>
    </row>
    <row r="193" spans="1:7" x14ac:dyDescent="0.3">
      <c r="A193" s="30" t="s">
        <v>558</v>
      </c>
      <c r="B193" s="105" t="s">
        <v>1807</v>
      </c>
      <c r="C193" s="105">
        <v>588.41360095000095</v>
      </c>
      <c r="D193" s="105">
        <v>1725</v>
      </c>
      <c r="E193" s="40"/>
      <c r="F193" s="54">
        <f t="shared" si="1"/>
        <v>3.8511650575057628E-2</v>
      </c>
      <c r="G193" s="54">
        <f t="shared" si="2"/>
        <v>7.4741653848653571E-3</v>
      </c>
    </row>
    <row r="194" spans="1:7" x14ac:dyDescent="0.3">
      <c r="A194" s="30" t="s">
        <v>559</v>
      </c>
      <c r="B194" s="105" t="s">
        <v>1808</v>
      </c>
      <c r="C194" s="105">
        <v>680.00516818999995</v>
      </c>
      <c r="D194" s="105">
        <v>1090</v>
      </c>
      <c r="E194" s="40"/>
      <c r="F194" s="54">
        <f t="shared" si="1"/>
        <v>4.4506315598901058E-2</v>
      </c>
      <c r="G194" s="54">
        <f t="shared" si="2"/>
        <v>4.7228059533352112E-3</v>
      </c>
    </row>
    <row r="195" spans="1:7" x14ac:dyDescent="0.3">
      <c r="A195" s="30" t="s">
        <v>560</v>
      </c>
      <c r="B195" s="42"/>
      <c r="C195" s="105"/>
      <c r="D195" s="90"/>
      <c r="E195" s="40"/>
      <c r="F195" s="54" t="str">
        <f t="shared" si="1"/>
        <v/>
      </c>
      <c r="G195" s="54" t="str">
        <f t="shared" si="2"/>
        <v/>
      </c>
    </row>
    <row r="196" spans="1:7" x14ac:dyDescent="0.3">
      <c r="A196" s="30" t="s">
        <v>561</v>
      </c>
      <c r="B196" s="42"/>
      <c r="C196" s="105"/>
      <c r="D196" s="90"/>
      <c r="E196" s="40"/>
      <c r="F196" s="54" t="str">
        <f t="shared" si="1"/>
        <v/>
      </c>
      <c r="G196" s="54" t="str">
        <f t="shared" si="2"/>
        <v/>
      </c>
    </row>
    <row r="197" spans="1:7" x14ac:dyDescent="0.3">
      <c r="A197" s="30" t="s">
        <v>562</v>
      </c>
      <c r="B197" s="42"/>
      <c r="C197" s="105"/>
      <c r="D197" s="90"/>
      <c r="E197" s="40"/>
      <c r="F197" s="54" t="str">
        <f t="shared" si="1"/>
        <v/>
      </c>
      <c r="G197" s="54" t="str">
        <f t="shared" si="2"/>
        <v/>
      </c>
    </row>
    <row r="198" spans="1:7" x14ac:dyDescent="0.3">
      <c r="A198" s="30" t="s">
        <v>563</v>
      </c>
      <c r="B198" s="42"/>
      <c r="C198" s="50"/>
      <c r="D198" s="90"/>
      <c r="E198" s="40"/>
      <c r="F198" s="54" t="str">
        <f t="shared" si="1"/>
        <v/>
      </c>
      <c r="G198" s="54" t="str">
        <f t="shared" si="2"/>
        <v/>
      </c>
    </row>
    <row r="199" spans="1:7" x14ac:dyDescent="0.3">
      <c r="A199" s="30" t="s">
        <v>564</v>
      </c>
      <c r="B199" s="42"/>
      <c r="C199" s="50"/>
      <c r="D199" s="90"/>
      <c r="E199" s="42"/>
      <c r="F199" s="54" t="str">
        <f t="shared" si="1"/>
        <v/>
      </c>
      <c r="G199" s="54" t="str">
        <f t="shared" si="2"/>
        <v/>
      </c>
    </row>
    <row r="200" spans="1:7" x14ac:dyDescent="0.3">
      <c r="A200" s="30" t="s">
        <v>565</v>
      </c>
      <c r="B200" s="42"/>
      <c r="C200" s="50"/>
      <c r="D200" s="90"/>
      <c r="E200" s="42"/>
      <c r="F200" s="54" t="str">
        <f t="shared" si="1"/>
        <v/>
      </c>
      <c r="G200" s="54" t="str">
        <f t="shared" si="2"/>
        <v/>
      </c>
    </row>
    <row r="201" spans="1:7" x14ac:dyDescent="0.3">
      <c r="A201" s="30" t="s">
        <v>566</v>
      </c>
      <c r="B201" s="42"/>
      <c r="C201" s="50"/>
      <c r="D201" s="90"/>
      <c r="E201" s="42"/>
      <c r="F201" s="54" t="str">
        <f t="shared" si="1"/>
        <v/>
      </c>
      <c r="G201" s="54" t="str">
        <f t="shared" si="2"/>
        <v/>
      </c>
    </row>
    <row r="202" spans="1:7" x14ac:dyDescent="0.3">
      <c r="A202" s="30" t="s">
        <v>567</v>
      </c>
      <c r="B202" s="42"/>
      <c r="C202" s="50"/>
      <c r="D202" s="90"/>
      <c r="E202" s="42"/>
      <c r="F202" s="54" t="str">
        <f t="shared" si="1"/>
        <v/>
      </c>
      <c r="G202" s="54" t="str">
        <f t="shared" si="2"/>
        <v/>
      </c>
    </row>
    <row r="203" spans="1:7" x14ac:dyDescent="0.3">
      <c r="A203" s="30" t="s">
        <v>568</v>
      </c>
      <c r="B203" s="42"/>
      <c r="C203" s="50"/>
      <c r="D203" s="90"/>
      <c r="E203" s="42"/>
      <c r="F203" s="54" t="str">
        <f t="shared" si="1"/>
        <v/>
      </c>
      <c r="G203" s="54" t="str">
        <f t="shared" si="2"/>
        <v/>
      </c>
    </row>
    <row r="204" spans="1:7" x14ac:dyDescent="0.3">
      <c r="A204" s="30" t="s">
        <v>569</v>
      </c>
      <c r="B204" s="42"/>
      <c r="C204" s="50"/>
      <c r="D204" s="90"/>
      <c r="E204" s="42"/>
      <c r="F204" s="54" t="str">
        <f t="shared" si="1"/>
        <v/>
      </c>
      <c r="G204" s="54" t="str">
        <f t="shared" si="2"/>
        <v/>
      </c>
    </row>
    <row r="205" spans="1:7" x14ac:dyDescent="0.3">
      <c r="A205" s="30" t="s">
        <v>570</v>
      </c>
      <c r="B205" s="42"/>
      <c r="C205" s="50"/>
      <c r="D205" s="90"/>
      <c r="F205" s="54" t="str">
        <f t="shared" si="1"/>
        <v/>
      </c>
      <c r="G205" s="54" t="str">
        <f t="shared" si="2"/>
        <v/>
      </c>
    </row>
    <row r="206" spans="1:7" x14ac:dyDescent="0.3">
      <c r="A206" s="30" t="s">
        <v>571</v>
      </c>
      <c r="B206" s="42"/>
      <c r="C206" s="50"/>
      <c r="D206" s="90"/>
      <c r="E206" s="95"/>
      <c r="F206" s="54" t="str">
        <f t="shared" si="1"/>
        <v/>
      </c>
      <c r="G206" s="54" t="str">
        <f t="shared" si="2"/>
        <v/>
      </c>
    </row>
    <row r="207" spans="1:7" x14ac:dyDescent="0.3">
      <c r="A207" s="30" t="s">
        <v>572</v>
      </c>
      <c r="B207" s="42"/>
      <c r="C207" s="50"/>
      <c r="D207" s="90"/>
      <c r="E207" s="95"/>
      <c r="F207" s="54" t="str">
        <f t="shared" si="1"/>
        <v/>
      </c>
      <c r="G207" s="54" t="str">
        <f t="shared" si="2"/>
        <v/>
      </c>
    </row>
    <row r="208" spans="1:7" x14ac:dyDescent="0.3">
      <c r="A208" s="30" t="s">
        <v>573</v>
      </c>
      <c r="B208" s="42"/>
      <c r="C208" s="50"/>
      <c r="D208" s="90"/>
      <c r="E208" s="95"/>
      <c r="F208" s="54" t="str">
        <f t="shared" si="1"/>
        <v/>
      </c>
      <c r="G208" s="54" t="str">
        <f t="shared" si="2"/>
        <v/>
      </c>
    </row>
    <row r="209" spans="1:7" x14ac:dyDescent="0.3">
      <c r="A209" s="30" t="s">
        <v>574</v>
      </c>
      <c r="B209" s="42"/>
      <c r="C209" s="50"/>
      <c r="D209" s="90"/>
      <c r="E209" s="95"/>
      <c r="F209" s="54" t="str">
        <f t="shared" si="1"/>
        <v/>
      </c>
      <c r="G209" s="54" t="str">
        <f t="shared" si="2"/>
        <v/>
      </c>
    </row>
    <row r="210" spans="1:7" x14ac:dyDescent="0.3">
      <c r="A210" s="30" t="s">
        <v>575</v>
      </c>
      <c r="B210" s="42"/>
      <c r="C210" s="50"/>
      <c r="D210" s="90"/>
      <c r="E210" s="95"/>
      <c r="F210" s="54" t="str">
        <f t="shared" si="1"/>
        <v/>
      </c>
      <c r="G210" s="54" t="str">
        <f t="shared" si="2"/>
        <v/>
      </c>
    </row>
    <row r="211" spans="1:7" x14ac:dyDescent="0.3">
      <c r="A211" s="30" t="s">
        <v>576</v>
      </c>
      <c r="B211" s="42"/>
      <c r="C211" s="50"/>
      <c r="D211" s="90"/>
      <c r="E211" s="95"/>
      <c r="F211" s="54" t="str">
        <f t="shared" si="1"/>
        <v/>
      </c>
      <c r="G211" s="54" t="str">
        <f t="shared" si="2"/>
        <v/>
      </c>
    </row>
    <row r="212" spans="1:7" x14ac:dyDescent="0.3">
      <c r="A212" s="30" t="s">
        <v>577</v>
      </c>
      <c r="B212" s="42"/>
      <c r="C212" s="50"/>
      <c r="D212" s="90"/>
      <c r="E212" s="95"/>
      <c r="F212" s="54" t="str">
        <f t="shared" si="1"/>
        <v/>
      </c>
      <c r="G212" s="54" t="str">
        <f t="shared" si="2"/>
        <v/>
      </c>
    </row>
    <row r="213" spans="1:7" x14ac:dyDescent="0.3">
      <c r="A213" s="30" t="s">
        <v>578</v>
      </c>
      <c r="B213" s="42"/>
      <c r="C213" s="50"/>
      <c r="D213" s="90"/>
      <c r="E213" s="95"/>
      <c r="F213" s="54" t="str">
        <f t="shared" si="1"/>
        <v/>
      </c>
      <c r="G213" s="54" t="str">
        <f t="shared" si="2"/>
        <v/>
      </c>
    </row>
    <row r="214" spans="1:7" x14ac:dyDescent="0.3">
      <c r="A214" s="30" t="s">
        <v>579</v>
      </c>
      <c r="B214" s="56" t="s">
        <v>214</v>
      </c>
      <c r="C214" s="57">
        <f>SUM(C190:C213)</f>
        <v>15278.846587040121</v>
      </c>
      <c r="D214" s="53">
        <f>SUM(D190:D213)</f>
        <v>230795</v>
      </c>
      <c r="E214" s="95"/>
      <c r="F214" s="101">
        <f>SUM(F190:F213)</f>
        <v>1</v>
      </c>
      <c r="G214" s="101">
        <f>SUM(G190:G213)</f>
        <v>1</v>
      </c>
    </row>
    <row r="215" spans="1:7" ht="15" customHeight="1" x14ac:dyDescent="0.3">
      <c r="A215" s="45"/>
      <c r="B215" s="45" t="s">
        <v>580</v>
      </c>
      <c r="C215" s="45" t="s">
        <v>549</v>
      </c>
      <c r="D215" s="45" t="s">
        <v>550</v>
      </c>
      <c r="E215" s="47"/>
      <c r="F215" s="45" t="s">
        <v>357</v>
      </c>
      <c r="G215" s="45" t="s">
        <v>551</v>
      </c>
    </row>
    <row r="216" spans="1:7" x14ac:dyDescent="0.3">
      <c r="A216" s="30" t="s">
        <v>581</v>
      </c>
      <c r="B216" s="30" t="s">
        <v>582</v>
      </c>
      <c r="C216" s="24">
        <v>0.60373314917125698</v>
      </c>
      <c r="D216" s="105"/>
      <c r="F216" s="91"/>
      <c r="G216" s="91"/>
    </row>
    <row r="217" spans="1:7" x14ac:dyDescent="0.3">
      <c r="F217" s="91"/>
      <c r="G217" s="91"/>
    </row>
    <row r="218" spans="1:7" x14ac:dyDescent="0.3">
      <c r="B218" s="42" t="s">
        <v>583</v>
      </c>
      <c r="F218" s="91"/>
      <c r="G218" s="91"/>
    </row>
    <row r="219" spans="1:7" x14ac:dyDescent="0.3">
      <c r="A219" s="30" t="s">
        <v>584</v>
      </c>
      <c r="B219" s="30" t="s">
        <v>585</v>
      </c>
      <c r="C219" s="105">
        <v>4223.1430280300401</v>
      </c>
      <c r="D219" s="105">
        <v>100299</v>
      </c>
      <c r="F219" s="54">
        <f t="shared" ref="F219:F233" si="3">IF($C$227=0,"",IF(C219="[for completion]","",C219/$C$227))</f>
        <v>0.2764045704609816</v>
      </c>
      <c r="G219" s="54">
        <f t="shared" ref="G219:G233" si="4">IF($D$227=0,"",IF(D219="[for completion]","",D219/$D$227))</f>
        <v>0.43458047184731036</v>
      </c>
    </row>
    <row r="220" spans="1:7" x14ac:dyDescent="0.3">
      <c r="A220" s="30" t="s">
        <v>586</v>
      </c>
      <c r="B220" s="30" t="s">
        <v>587</v>
      </c>
      <c r="C220" s="105">
        <v>1740.78513342</v>
      </c>
      <c r="D220" s="105">
        <v>27696</v>
      </c>
      <c r="F220" s="54">
        <f t="shared" si="3"/>
        <v>0.11393432897589162</v>
      </c>
      <c r="G220" s="54">
        <f t="shared" si="4"/>
        <v>0.12000259970969908</v>
      </c>
    </row>
    <row r="221" spans="1:7" x14ac:dyDescent="0.3">
      <c r="A221" s="30" t="s">
        <v>588</v>
      </c>
      <c r="B221" s="30" t="s">
        <v>589</v>
      </c>
      <c r="C221" s="105">
        <v>1943.7277979600001</v>
      </c>
      <c r="D221" s="105">
        <v>27298</v>
      </c>
      <c r="F221" s="54">
        <f t="shared" si="3"/>
        <v>0.12721691960757855</v>
      </c>
      <c r="G221" s="54">
        <f t="shared" si="4"/>
        <v>0.11827812560930696</v>
      </c>
    </row>
    <row r="222" spans="1:7" x14ac:dyDescent="0.3">
      <c r="A222" s="30" t="s">
        <v>590</v>
      </c>
      <c r="B222" s="30" t="s">
        <v>591</v>
      </c>
      <c r="C222" s="105">
        <v>2210.8257582299998</v>
      </c>
      <c r="D222" s="105">
        <v>27016</v>
      </c>
      <c r="F222" s="54">
        <f t="shared" si="3"/>
        <v>0.14469847220701101</v>
      </c>
      <c r="G222" s="54">
        <f t="shared" si="4"/>
        <v>0.11705626205073767</v>
      </c>
    </row>
    <row r="223" spans="1:7" x14ac:dyDescent="0.3">
      <c r="A223" s="30" t="s">
        <v>592</v>
      </c>
      <c r="B223" s="30" t="s">
        <v>593</v>
      </c>
      <c r="C223" s="105">
        <v>2378.6762161400102</v>
      </c>
      <c r="D223" s="105">
        <v>24925</v>
      </c>
      <c r="F223" s="54">
        <f t="shared" si="3"/>
        <v>0.15568427908410773</v>
      </c>
      <c r="G223" s="54">
        <f t="shared" si="4"/>
        <v>0.10799627374943131</v>
      </c>
    </row>
    <row r="224" spans="1:7" x14ac:dyDescent="0.3">
      <c r="A224" s="30" t="s">
        <v>594</v>
      </c>
      <c r="B224" s="30" t="s">
        <v>595</v>
      </c>
      <c r="C224" s="105">
        <v>1881.3471527199999</v>
      </c>
      <c r="D224" s="105">
        <v>15883</v>
      </c>
      <c r="F224" s="54">
        <f t="shared" si="3"/>
        <v>0.12313410845526859</v>
      </c>
      <c r="G224" s="54">
        <f t="shared" si="4"/>
        <v>6.8818648584241429E-2</v>
      </c>
    </row>
    <row r="225" spans="1:7" x14ac:dyDescent="0.3">
      <c r="A225" s="30" t="s">
        <v>596</v>
      </c>
      <c r="B225" s="30" t="s">
        <v>597</v>
      </c>
      <c r="C225" s="105">
        <v>360.95135972999901</v>
      </c>
      <c r="D225" s="105">
        <v>2905</v>
      </c>
      <c r="F225" s="54">
        <f t="shared" si="3"/>
        <v>2.3624254466706157E-2</v>
      </c>
      <c r="G225" s="54">
        <f t="shared" si="4"/>
        <v>1.2586927793063108E-2</v>
      </c>
    </row>
    <row r="226" spans="1:7" x14ac:dyDescent="0.3">
      <c r="A226" s="30" t="s">
        <v>598</v>
      </c>
      <c r="B226" s="30" t="s">
        <v>599</v>
      </c>
      <c r="C226" s="105">
        <v>539.39014081000005</v>
      </c>
      <c r="D226" s="105">
        <v>4773</v>
      </c>
      <c r="F226" s="54">
        <f t="shared" si="3"/>
        <v>3.5303066742454633E-2</v>
      </c>
      <c r="G226" s="54">
        <f t="shared" si="4"/>
        <v>2.0680690656210057E-2</v>
      </c>
    </row>
    <row r="227" spans="1:7" x14ac:dyDescent="0.3">
      <c r="A227" s="30" t="s">
        <v>600</v>
      </c>
      <c r="B227" s="56" t="s">
        <v>214</v>
      </c>
      <c r="C227" s="50">
        <f>SUM(C219:C226)</f>
        <v>15278.846587040051</v>
      </c>
      <c r="D227" s="90">
        <f>SUM(D219:D226)</f>
        <v>230795</v>
      </c>
      <c r="F227" s="89">
        <f>SUM(F219:F226)</f>
        <v>1</v>
      </c>
      <c r="G227" s="89">
        <f>SUM(G219:G226)</f>
        <v>1.0000000000000002</v>
      </c>
    </row>
    <row r="228" spans="1:7" outlineLevel="1" x14ac:dyDescent="0.3">
      <c r="A228" s="30" t="s">
        <v>601</v>
      </c>
      <c r="B228" s="59" t="s">
        <v>602</v>
      </c>
      <c r="C228" s="105">
        <v>104.32832718</v>
      </c>
      <c r="D228" s="105">
        <v>0</v>
      </c>
      <c r="F228" s="54">
        <f t="shared" si="3"/>
        <v>6.828285537502172E-3</v>
      </c>
      <c r="G228" s="54">
        <f t="shared" si="4"/>
        <v>0</v>
      </c>
    </row>
    <row r="229" spans="1:7" outlineLevel="1" x14ac:dyDescent="0.3">
      <c r="A229" s="30" t="s">
        <v>603</v>
      </c>
      <c r="B229" s="59" t="s">
        <v>604</v>
      </c>
      <c r="C229" s="105">
        <v>65.004373120000096</v>
      </c>
      <c r="D229" s="105">
        <v>0</v>
      </c>
      <c r="F229" s="54">
        <f t="shared" si="3"/>
        <v>4.2545340546280919E-3</v>
      </c>
      <c r="G229" s="54">
        <f t="shared" si="4"/>
        <v>0</v>
      </c>
    </row>
    <row r="230" spans="1:7" outlineLevel="1" x14ac:dyDescent="0.3">
      <c r="A230" s="30" t="s">
        <v>605</v>
      </c>
      <c r="B230" s="59" t="s">
        <v>606</v>
      </c>
      <c r="C230" s="105">
        <v>58.65762642</v>
      </c>
      <c r="D230" s="105">
        <v>0</v>
      </c>
      <c r="F230" s="54">
        <f t="shared" si="3"/>
        <v>3.8391396945993985E-3</v>
      </c>
      <c r="G230" s="54">
        <f t="shared" si="4"/>
        <v>0</v>
      </c>
    </row>
    <row r="231" spans="1:7" outlineLevel="1" x14ac:dyDescent="0.3">
      <c r="A231" s="30" t="s">
        <v>607</v>
      </c>
      <c r="B231" s="59" t="s">
        <v>608</v>
      </c>
      <c r="C231" s="105">
        <v>34.088587449999999</v>
      </c>
      <c r="D231" s="105">
        <v>0</v>
      </c>
      <c r="F231" s="54">
        <f t="shared" si="3"/>
        <v>2.2310969127024879E-3</v>
      </c>
      <c r="G231" s="54">
        <f t="shared" si="4"/>
        <v>0</v>
      </c>
    </row>
    <row r="232" spans="1:7" outlineLevel="1" x14ac:dyDescent="0.3">
      <c r="A232" s="30" t="s">
        <v>609</v>
      </c>
      <c r="B232" s="59" t="s">
        <v>610</v>
      </c>
      <c r="C232" s="105">
        <v>37.492989559999998</v>
      </c>
      <c r="D232" s="105">
        <v>0</v>
      </c>
      <c r="F232" s="54">
        <f t="shared" si="3"/>
        <v>2.4539149173604907E-3</v>
      </c>
      <c r="G232" s="54">
        <f t="shared" si="4"/>
        <v>0</v>
      </c>
    </row>
    <row r="233" spans="1:7" outlineLevel="1" x14ac:dyDescent="0.3">
      <c r="A233" s="30" t="s">
        <v>611</v>
      </c>
      <c r="B233" s="59" t="s">
        <v>612</v>
      </c>
      <c r="C233" s="105">
        <v>239.81823707999999</v>
      </c>
      <c r="D233" s="105">
        <v>0</v>
      </c>
      <c r="F233" s="54">
        <f t="shared" si="3"/>
        <v>1.5696095625661991E-2</v>
      </c>
      <c r="G233" s="54">
        <f t="shared" si="4"/>
        <v>0</v>
      </c>
    </row>
    <row r="234" spans="1:7" outlineLevel="1" x14ac:dyDescent="0.3">
      <c r="A234" s="30" t="s">
        <v>613</v>
      </c>
      <c r="B234" s="59"/>
      <c r="F234" s="54"/>
      <c r="G234" s="54"/>
    </row>
    <row r="235" spans="1:7" outlineLevel="1" x14ac:dyDescent="0.3">
      <c r="A235" s="30" t="s">
        <v>614</v>
      </c>
      <c r="B235" s="59"/>
      <c r="F235" s="54"/>
      <c r="G235" s="54"/>
    </row>
    <row r="236" spans="1:7" outlineLevel="1" x14ac:dyDescent="0.3">
      <c r="A236" s="30" t="s">
        <v>615</v>
      </c>
      <c r="B236" s="59"/>
      <c r="F236" s="54"/>
      <c r="G236" s="54"/>
    </row>
    <row r="237" spans="1:7" ht="15" customHeight="1" x14ac:dyDescent="0.3">
      <c r="A237" s="45"/>
      <c r="B237" s="45" t="s">
        <v>616</v>
      </c>
      <c r="C237" s="45" t="s">
        <v>549</v>
      </c>
      <c r="D237" s="45" t="s">
        <v>550</v>
      </c>
      <c r="E237" s="47"/>
      <c r="F237" s="45" t="s">
        <v>357</v>
      </c>
      <c r="G237" s="45" t="s">
        <v>551</v>
      </c>
    </row>
    <row r="238" spans="1:7" x14ac:dyDescent="0.3">
      <c r="A238" s="30" t="s">
        <v>617</v>
      </c>
      <c r="B238" s="30" t="s">
        <v>582</v>
      </c>
      <c r="C238" s="24">
        <v>0.50885086734250995</v>
      </c>
      <c r="F238" s="91"/>
      <c r="G238" s="91"/>
    </row>
    <row r="239" spans="1:7" x14ac:dyDescent="0.3">
      <c r="F239" s="91"/>
      <c r="G239" s="91"/>
    </row>
    <row r="240" spans="1:7" x14ac:dyDescent="0.3">
      <c r="B240" s="42" t="s">
        <v>583</v>
      </c>
      <c r="F240" s="91"/>
      <c r="G240" s="91"/>
    </row>
    <row r="241" spans="1:7" x14ac:dyDescent="0.3">
      <c r="A241" s="30" t="s">
        <v>618</v>
      </c>
      <c r="B241" s="30" t="s">
        <v>585</v>
      </c>
      <c r="C241" s="105">
        <v>5797.7006278599902</v>
      </c>
      <c r="D241" s="90" t="s">
        <v>1376</v>
      </c>
      <c r="F241" s="54">
        <f>IF($C$249=0,"",IF(C241="[Mark as ND1 if not relevant]","",C241/$C$249))</f>
        <v>0.37945931290244034</v>
      </c>
      <c r="G241" s="54" t="str">
        <f>IF($D$249=0,"",IF(D241="[Mark as ND1 if not relevant]","",D241/$D$249))</f>
        <v/>
      </c>
    </row>
    <row r="242" spans="1:7" x14ac:dyDescent="0.3">
      <c r="A242" s="30" t="s">
        <v>619</v>
      </c>
      <c r="B242" s="30" t="s">
        <v>587</v>
      </c>
      <c r="C242" s="105">
        <v>2043.3993043199901</v>
      </c>
      <c r="D242" s="90" t="s">
        <v>1376</v>
      </c>
      <c r="F242" s="54">
        <f t="shared" ref="F242:F248" si="5">IF($C$249=0,"",IF(C242="[Mark as ND1 if not relevant]","",C242/$C$249))</f>
        <v>0.13374041637758619</v>
      </c>
      <c r="G242" s="54" t="str">
        <f t="shared" ref="G242:G248" si="6">IF($D$249=0,"",IF(D242="[Mark as ND1 if not relevant]","",D242/$D$249))</f>
        <v/>
      </c>
    </row>
    <row r="243" spans="1:7" x14ac:dyDescent="0.3">
      <c r="A243" s="30" t="s">
        <v>620</v>
      </c>
      <c r="B243" s="30" t="s">
        <v>589</v>
      </c>
      <c r="C243" s="105">
        <v>2076.5896783200101</v>
      </c>
      <c r="D243" s="90" t="s">
        <v>1376</v>
      </c>
      <c r="F243" s="54">
        <f t="shared" si="5"/>
        <v>0.13591272524991777</v>
      </c>
      <c r="G243" s="54" t="str">
        <f t="shared" si="6"/>
        <v/>
      </c>
    </row>
    <row r="244" spans="1:7" x14ac:dyDescent="0.3">
      <c r="A244" s="30" t="s">
        <v>621</v>
      </c>
      <c r="B244" s="30" t="s">
        <v>591</v>
      </c>
      <c r="C244" s="105">
        <v>2026.41305407</v>
      </c>
      <c r="D244" s="90" t="s">
        <v>1376</v>
      </c>
      <c r="F244" s="54">
        <f t="shared" si="5"/>
        <v>0.13262866686474023</v>
      </c>
      <c r="G244" s="54" t="str">
        <f t="shared" si="6"/>
        <v/>
      </c>
    </row>
    <row r="245" spans="1:7" x14ac:dyDescent="0.3">
      <c r="A245" s="30" t="s">
        <v>622</v>
      </c>
      <c r="B245" s="30" t="s">
        <v>593</v>
      </c>
      <c r="C245" s="105">
        <v>1836.1289566400001</v>
      </c>
      <c r="D245" s="90" t="s">
        <v>1376</v>
      </c>
      <c r="F245" s="54">
        <f t="shared" si="5"/>
        <v>0.12017457902859394</v>
      </c>
      <c r="G245" s="54" t="str">
        <f t="shared" si="6"/>
        <v/>
      </c>
    </row>
    <row r="246" spans="1:7" x14ac:dyDescent="0.3">
      <c r="A246" s="30" t="s">
        <v>623</v>
      </c>
      <c r="B246" s="30" t="s">
        <v>595</v>
      </c>
      <c r="C246" s="105">
        <v>884.52266168000006</v>
      </c>
      <c r="D246" s="90" t="s">
        <v>1376</v>
      </c>
      <c r="F246" s="54">
        <f t="shared" si="5"/>
        <v>5.7891978732889475E-2</v>
      </c>
      <c r="G246" s="54" t="str">
        <f t="shared" si="6"/>
        <v/>
      </c>
    </row>
    <row r="247" spans="1:7" x14ac:dyDescent="0.3">
      <c r="A247" s="30" t="s">
        <v>624</v>
      </c>
      <c r="B247" s="30" t="s">
        <v>597</v>
      </c>
      <c r="C247" s="105">
        <v>260.41792246</v>
      </c>
      <c r="D247" s="90" t="s">
        <v>1376</v>
      </c>
      <c r="F247" s="54">
        <f t="shared" si="5"/>
        <v>1.7044344347360282E-2</v>
      </c>
      <c r="G247" s="54" t="str">
        <f t="shared" si="6"/>
        <v/>
      </c>
    </row>
    <row r="248" spans="1:7" x14ac:dyDescent="0.3">
      <c r="A248" s="30" t="s">
        <v>625</v>
      </c>
      <c r="B248" s="30" t="s">
        <v>599</v>
      </c>
      <c r="C248" s="105">
        <v>353.67438169000098</v>
      </c>
      <c r="D248" s="90" t="s">
        <v>1376</v>
      </c>
      <c r="F248" s="54">
        <f t="shared" si="5"/>
        <v>2.3147976496471861E-2</v>
      </c>
      <c r="G248" s="54" t="str">
        <f t="shared" si="6"/>
        <v/>
      </c>
    </row>
    <row r="249" spans="1:7" x14ac:dyDescent="0.3">
      <c r="A249" s="30" t="s">
        <v>626</v>
      </c>
      <c r="B249" s="56" t="s">
        <v>214</v>
      </c>
      <c r="C249" s="50">
        <f>SUM(C241:C248)</f>
        <v>15278.84658703999</v>
      </c>
      <c r="D249" s="90">
        <f>SUM(D241:D248)</f>
        <v>0</v>
      </c>
      <c r="F249" s="89">
        <f>SUM(F241:F248)</f>
        <v>1</v>
      </c>
      <c r="G249" s="89">
        <f>SUM(G241:G248)</f>
        <v>0</v>
      </c>
    </row>
    <row r="250" spans="1:7" outlineLevel="1" x14ac:dyDescent="0.3">
      <c r="A250" s="30" t="s">
        <v>627</v>
      </c>
      <c r="B250" s="59" t="s">
        <v>602</v>
      </c>
      <c r="C250" s="105">
        <v>65.876039899999995</v>
      </c>
      <c r="D250" s="90"/>
      <c r="F250" s="54">
        <f t="shared" ref="F250:F255" si="7">IF($C$249=0,"",IF(C250="[for completion]","",C250/$C$249))</f>
        <v>4.3115846163334194E-3</v>
      </c>
      <c r="G250" s="54" t="str">
        <f t="shared" ref="G250:G255" si="8">IF($D$249=0,"",IF(D250="[for completion]","",D250/$D$249))</f>
        <v/>
      </c>
    </row>
    <row r="251" spans="1:7" outlineLevel="1" x14ac:dyDescent="0.3">
      <c r="A251" s="30" t="s">
        <v>628</v>
      </c>
      <c r="B251" s="59" t="s">
        <v>604</v>
      </c>
      <c r="C251" s="105">
        <v>42.818440039999999</v>
      </c>
      <c r="D251" s="90"/>
      <c r="F251" s="54">
        <f t="shared" si="7"/>
        <v>2.8024654738218247E-3</v>
      </c>
      <c r="G251" s="54" t="str">
        <f t="shared" si="8"/>
        <v/>
      </c>
    </row>
    <row r="252" spans="1:7" outlineLevel="1" x14ac:dyDescent="0.3">
      <c r="A252" s="30" t="s">
        <v>629</v>
      </c>
      <c r="B252" s="59" t="s">
        <v>606</v>
      </c>
      <c r="C252" s="105">
        <v>35.344365760000002</v>
      </c>
      <c r="D252" s="90"/>
      <c r="F252" s="54">
        <f t="shared" si="7"/>
        <v>2.3132875612469485E-3</v>
      </c>
      <c r="G252" s="54" t="str">
        <f t="shared" si="8"/>
        <v/>
      </c>
    </row>
    <row r="253" spans="1:7" outlineLevel="1" x14ac:dyDescent="0.3">
      <c r="A253" s="30" t="s">
        <v>630</v>
      </c>
      <c r="B253" s="59" t="s">
        <v>608</v>
      </c>
      <c r="C253" s="105">
        <v>27.235176379999999</v>
      </c>
      <c r="D253" s="90"/>
      <c r="F253" s="54">
        <f t="shared" si="7"/>
        <v>1.7825413865403788E-3</v>
      </c>
      <c r="G253" s="54" t="str">
        <f t="shared" si="8"/>
        <v/>
      </c>
    </row>
    <row r="254" spans="1:7" outlineLevel="1" x14ac:dyDescent="0.3">
      <c r="A254" s="30" t="s">
        <v>631</v>
      </c>
      <c r="B254" s="59" t="s">
        <v>610</v>
      </c>
      <c r="C254" s="105">
        <v>19.174548430000002</v>
      </c>
      <c r="D254" s="90"/>
      <c r="F254" s="54">
        <f t="shared" si="7"/>
        <v>1.2549735558091454E-3</v>
      </c>
      <c r="G254" s="54" t="str">
        <f t="shared" si="8"/>
        <v/>
      </c>
    </row>
    <row r="255" spans="1:7" outlineLevel="1" x14ac:dyDescent="0.3">
      <c r="A255" s="30" t="s">
        <v>632</v>
      </c>
      <c r="B255" s="59" t="s">
        <v>612</v>
      </c>
      <c r="C255" s="105">
        <v>163.22581117999999</v>
      </c>
      <c r="D255" s="90"/>
      <c r="F255" s="54">
        <f t="shared" si="7"/>
        <v>1.0683123902720077E-2</v>
      </c>
      <c r="G255" s="54" t="str">
        <f t="shared" si="8"/>
        <v/>
      </c>
    </row>
    <row r="256" spans="1:7" outlineLevel="1" x14ac:dyDescent="0.3">
      <c r="A256" s="30" t="s">
        <v>633</v>
      </c>
      <c r="B256" s="59"/>
      <c r="F256" s="55"/>
      <c r="G256" s="55"/>
    </row>
    <row r="257" spans="1:14" outlineLevel="1" x14ac:dyDescent="0.3">
      <c r="A257" s="30" t="s">
        <v>634</v>
      </c>
      <c r="B257" s="59"/>
      <c r="F257" s="55"/>
      <c r="G257" s="55"/>
    </row>
    <row r="258" spans="1:14" outlineLevel="1" x14ac:dyDescent="0.3">
      <c r="A258" s="30" t="s">
        <v>635</v>
      </c>
      <c r="B258" s="59"/>
      <c r="F258" s="55"/>
      <c r="G258" s="55"/>
    </row>
    <row r="259" spans="1:14" ht="15" customHeight="1" x14ac:dyDescent="0.3">
      <c r="A259" s="45"/>
      <c r="B259" s="62" t="s">
        <v>636</v>
      </c>
      <c r="C259" s="45" t="s">
        <v>357</v>
      </c>
      <c r="D259" s="45"/>
      <c r="E259" s="47"/>
      <c r="F259" s="45"/>
      <c r="G259" s="45"/>
    </row>
    <row r="260" spans="1:14" x14ac:dyDescent="0.3">
      <c r="A260" s="30" t="s">
        <v>637</v>
      </c>
      <c r="B260" s="30" t="s">
        <v>638</v>
      </c>
      <c r="C260" s="24">
        <v>0.81163521199159605</v>
      </c>
      <c r="E260" s="95"/>
      <c r="F260" s="95"/>
      <c r="G260" s="95"/>
    </row>
    <row r="261" spans="1:14" x14ac:dyDescent="0.3">
      <c r="A261" s="30" t="s">
        <v>639</v>
      </c>
      <c r="B261" s="30" t="s">
        <v>640</v>
      </c>
      <c r="C261" s="24"/>
      <c r="E261" s="95"/>
      <c r="F261" s="95"/>
    </row>
    <row r="262" spans="1:14" x14ac:dyDescent="0.3">
      <c r="A262" s="30" t="s">
        <v>641</v>
      </c>
      <c r="B262" s="30" t="s">
        <v>642</v>
      </c>
      <c r="C262" s="24"/>
      <c r="E262" s="95"/>
      <c r="F262" s="95"/>
    </row>
    <row r="263" spans="1:14" x14ac:dyDescent="0.3">
      <c r="A263" s="30" t="s">
        <v>643</v>
      </c>
      <c r="B263" s="30" t="s">
        <v>644</v>
      </c>
      <c r="C263" s="24"/>
      <c r="E263" s="95"/>
      <c r="F263" s="95"/>
    </row>
    <row r="264" spans="1:14" x14ac:dyDescent="0.3">
      <c r="A264" s="30" t="s">
        <v>645</v>
      </c>
      <c r="B264" s="42" t="s">
        <v>646</v>
      </c>
      <c r="C264" s="24"/>
      <c r="D264" s="40"/>
      <c r="E264" s="40"/>
      <c r="F264" s="66"/>
      <c r="G264" s="66"/>
      <c r="H264" s="27"/>
      <c r="I264" s="30"/>
      <c r="J264" s="30"/>
      <c r="K264" s="30"/>
      <c r="L264" s="27"/>
      <c r="M264" s="27"/>
      <c r="N264" s="27"/>
    </row>
    <row r="265" spans="1:14" x14ac:dyDescent="0.3">
      <c r="A265" s="30" t="s">
        <v>647</v>
      </c>
      <c r="B265" s="30" t="s">
        <v>213</v>
      </c>
      <c r="C265" s="24">
        <v>0.188364788008404</v>
      </c>
      <c r="E265" s="95"/>
      <c r="F265" s="95"/>
    </row>
    <row r="266" spans="1:14" outlineLevel="1" x14ac:dyDescent="0.3">
      <c r="A266" s="30" t="s">
        <v>648</v>
      </c>
      <c r="B266" s="59" t="s">
        <v>649</v>
      </c>
      <c r="C266" s="102"/>
      <c r="E266" s="95"/>
      <c r="F266" s="95"/>
    </row>
    <row r="267" spans="1:14" outlineLevel="1" x14ac:dyDescent="0.3">
      <c r="A267" s="30" t="s">
        <v>650</v>
      </c>
      <c r="B267" s="59" t="s">
        <v>651</v>
      </c>
      <c r="C267" s="89"/>
      <c r="E267" s="95"/>
      <c r="F267" s="95"/>
    </row>
    <row r="268" spans="1:14" outlineLevel="1" x14ac:dyDescent="0.3">
      <c r="A268" s="30" t="s">
        <v>652</v>
      </c>
      <c r="B268" s="59" t="s">
        <v>653</v>
      </c>
      <c r="C268" s="89"/>
      <c r="E268" s="95"/>
      <c r="F268" s="95"/>
    </row>
    <row r="269" spans="1:14" outlineLevel="1" x14ac:dyDescent="0.3">
      <c r="A269" s="30" t="s">
        <v>654</v>
      </c>
      <c r="B269" s="59" t="s">
        <v>655</v>
      </c>
      <c r="C269" s="89"/>
      <c r="E269" s="95"/>
      <c r="F269" s="95"/>
    </row>
    <row r="270" spans="1:14" outlineLevel="1" x14ac:dyDescent="0.3">
      <c r="A270" s="30" t="s">
        <v>656</v>
      </c>
      <c r="B270" s="59" t="s">
        <v>215</v>
      </c>
      <c r="C270" s="89"/>
      <c r="E270" s="95"/>
      <c r="F270" s="95"/>
    </row>
    <row r="271" spans="1:14" outlineLevel="1" x14ac:dyDescent="0.3">
      <c r="A271" s="30" t="s">
        <v>657</v>
      </c>
      <c r="B271" s="59" t="s">
        <v>215</v>
      </c>
      <c r="C271" s="89"/>
      <c r="E271" s="95"/>
      <c r="F271" s="95"/>
    </row>
    <row r="272" spans="1:14" outlineLevel="1" x14ac:dyDescent="0.3">
      <c r="A272" s="30" t="s">
        <v>658</v>
      </c>
      <c r="B272" s="59" t="s">
        <v>215</v>
      </c>
      <c r="C272" s="89"/>
      <c r="E272" s="95"/>
      <c r="F272" s="95"/>
    </row>
    <row r="273" spans="1:7" outlineLevel="1" x14ac:dyDescent="0.3">
      <c r="A273" s="30" t="s">
        <v>659</v>
      </c>
      <c r="B273" s="59" t="s">
        <v>215</v>
      </c>
      <c r="C273" s="89"/>
      <c r="E273" s="95"/>
      <c r="F273" s="95"/>
    </row>
    <row r="274" spans="1:7" outlineLevel="1" x14ac:dyDescent="0.3">
      <c r="A274" s="30" t="s">
        <v>660</v>
      </c>
      <c r="B274" s="59" t="s">
        <v>215</v>
      </c>
      <c r="C274" s="89"/>
      <c r="E274" s="95"/>
      <c r="F274" s="95"/>
    </row>
    <row r="275" spans="1:7" outlineLevel="1" x14ac:dyDescent="0.3">
      <c r="A275" s="30" t="s">
        <v>661</v>
      </c>
      <c r="B275" s="59" t="s">
        <v>215</v>
      </c>
      <c r="C275" s="89"/>
      <c r="E275" s="95"/>
      <c r="F275" s="95"/>
    </row>
    <row r="276" spans="1:7" ht="15" customHeight="1" x14ac:dyDescent="0.3">
      <c r="A276" s="45"/>
      <c r="B276" s="62" t="s">
        <v>662</v>
      </c>
      <c r="C276" s="45" t="s">
        <v>357</v>
      </c>
      <c r="D276" s="45"/>
      <c r="E276" s="47"/>
      <c r="F276" s="45"/>
      <c r="G276" s="48"/>
    </row>
    <row r="277" spans="1:7" x14ac:dyDescent="0.3">
      <c r="A277" s="30" t="s">
        <v>663</v>
      </c>
      <c r="B277" s="30" t="s">
        <v>664</v>
      </c>
      <c r="C277" s="24">
        <v>1</v>
      </c>
      <c r="E277" s="27"/>
      <c r="F277" s="27"/>
    </row>
    <row r="278" spans="1:7" x14ac:dyDescent="0.3">
      <c r="A278" s="30" t="s">
        <v>665</v>
      </c>
      <c r="B278" s="30" t="s">
        <v>666</v>
      </c>
      <c r="C278" s="89"/>
      <c r="E278" s="27"/>
      <c r="F278" s="27"/>
    </row>
    <row r="279" spans="1:7" x14ac:dyDescent="0.3">
      <c r="A279" s="30" t="s">
        <v>667</v>
      </c>
      <c r="B279" s="30" t="s">
        <v>213</v>
      </c>
      <c r="C279" s="89"/>
      <c r="E279" s="27"/>
      <c r="F279" s="27"/>
    </row>
    <row r="280" spans="1:7" outlineLevel="1" x14ac:dyDescent="0.3">
      <c r="A280" s="30" t="s">
        <v>668</v>
      </c>
      <c r="C280" s="89"/>
      <c r="E280" s="27"/>
      <c r="F280" s="27"/>
    </row>
    <row r="281" spans="1:7" outlineLevel="1" x14ac:dyDescent="0.3">
      <c r="A281" s="30" t="s">
        <v>669</v>
      </c>
      <c r="C281" s="89"/>
      <c r="E281" s="27"/>
      <c r="F281" s="27"/>
    </row>
    <row r="282" spans="1:7" outlineLevel="1" x14ac:dyDescent="0.3">
      <c r="A282" s="30" t="s">
        <v>670</v>
      </c>
      <c r="C282" s="89"/>
      <c r="E282" s="27"/>
      <c r="F282" s="27"/>
    </row>
    <row r="283" spans="1:7" outlineLevel="1" x14ac:dyDescent="0.3">
      <c r="A283" s="30" t="s">
        <v>671</v>
      </c>
      <c r="C283" s="89"/>
      <c r="E283" s="27"/>
      <c r="F283" s="27"/>
    </row>
    <row r="284" spans="1:7" outlineLevel="1" x14ac:dyDescent="0.3">
      <c r="A284" s="30" t="s">
        <v>672</v>
      </c>
      <c r="C284" s="89"/>
      <c r="E284" s="27"/>
      <c r="F284" s="27"/>
    </row>
    <row r="285" spans="1:7" outlineLevel="1" x14ac:dyDescent="0.3">
      <c r="A285" s="30" t="s">
        <v>673</v>
      </c>
      <c r="C285" s="89"/>
      <c r="E285" s="27"/>
      <c r="F285" s="27"/>
    </row>
    <row r="286" spans="1:7" ht="15" customHeight="1" x14ac:dyDescent="0.3">
      <c r="A286" s="45"/>
      <c r="B286" s="62" t="s">
        <v>674</v>
      </c>
      <c r="C286" s="45" t="s">
        <v>194</v>
      </c>
      <c r="D286" s="45" t="s">
        <v>675</v>
      </c>
      <c r="E286" s="47"/>
      <c r="F286" s="45" t="s">
        <v>357</v>
      </c>
      <c r="G286" s="45" t="s">
        <v>676</v>
      </c>
    </row>
    <row r="287" spans="1:7" s="153" customFormat="1" x14ac:dyDescent="0.3">
      <c r="A287" s="148" t="s">
        <v>677</v>
      </c>
      <c r="B287" s="158"/>
      <c r="C287" s="159"/>
      <c r="D287" s="148"/>
      <c r="E287" s="160"/>
      <c r="F287" s="161" t="str">
        <f>IF($C$305=0,"",IF(C287="[For completion]","",C287/$C$305))</f>
        <v/>
      </c>
      <c r="G287" s="161" t="str">
        <f>IF($D$305=0,"",IF(D287="[For completion]","",D287/$D$305))</f>
        <v/>
      </c>
    </row>
    <row r="288" spans="1:7" s="153" customFormat="1" x14ac:dyDescent="0.3">
      <c r="A288" s="148" t="s">
        <v>678</v>
      </c>
      <c r="B288" s="158"/>
      <c r="C288" s="159"/>
      <c r="D288" s="148"/>
      <c r="E288" s="160"/>
      <c r="F288" s="161" t="str">
        <f t="shared" ref="F288:F303" si="9">IF($C$305=0,"",IF(C288="[For completion]","",C288/$C$305))</f>
        <v/>
      </c>
      <c r="G288" s="161" t="str">
        <f t="shared" ref="G288:G303" si="10">IF($D$305=0,"",IF(D288="[For completion]","",D288/$D$305))</f>
        <v/>
      </c>
    </row>
    <row r="289" spans="1:7" s="153" customFormat="1" x14ac:dyDescent="0.3">
      <c r="A289" s="148" t="s">
        <v>679</v>
      </c>
      <c r="B289" s="158"/>
      <c r="C289" s="159"/>
      <c r="D289" s="148"/>
      <c r="E289" s="160"/>
      <c r="F289" s="161" t="str">
        <f t="shared" si="9"/>
        <v/>
      </c>
      <c r="G289" s="161" t="str">
        <f t="shared" si="10"/>
        <v/>
      </c>
    </row>
    <row r="290" spans="1:7" s="153" customFormat="1" x14ac:dyDescent="0.3">
      <c r="A290" s="148" t="s">
        <v>680</v>
      </c>
      <c r="B290" s="158"/>
      <c r="C290" s="159"/>
      <c r="D290" s="148"/>
      <c r="E290" s="160"/>
      <c r="F290" s="161" t="str">
        <f t="shared" si="9"/>
        <v/>
      </c>
      <c r="G290" s="161" t="str">
        <f t="shared" si="10"/>
        <v/>
      </c>
    </row>
    <row r="291" spans="1:7" s="153" customFormat="1" x14ac:dyDescent="0.3">
      <c r="A291" s="148" t="s">
        <v>681</v>
      </c>
      <c r="B291" s="158"/>
      <c r="C291" s="159"/>
      <c r="D291" s="148"/>
      <c r="E291" s="160"/>
      <c r="F291" s="161" t="str">
        <f t="shared" si="9"/>
        <v/>
      </c>
      <c r="G291" s="161" t="str">
        <f t="shared" si="10"/>
        <v/>
      </c>
    </row>
    <row r="292" spans="1:7" s="153" customFormat="1" x14ac:dyDescent="0.3">
      <c r="A292" s="148" t="s">
        <v>682</v>
      </c>
      <c r="B292" s="158"/>
      <c r="C292" s="159"/>
      <c r="D292" s="148"/>
      <c r="E292" s="160"/>
      <c r="F292" s="161" t="str">
        <f t="shared" si="9"/>
        <v/>
      </c>
      <c r="G292" s="161" t="str">
        <f t="shared" si="10"/>
        <v/>
      </c>
    </row>
    <row r="293" spans="1:7" s="153" customFormat="1" x14ac:dyDescent="0.3">
      <c r="A293" s="148" t="s">
        <v>683</v>
      </c>
      <c r="B293" s="158"/>
      <c r="C293" s="159"/>
      <c r="D293" s="148"/>
      <c r="E293" s="160"/>
      <c r="F293" s="161" t="str">
        <f t="shared" si="9"/>
        <v/>
      </c>
      <c r="G293" s="161" t="str">
        <f t="shared" si="10"/>
        <v/>
      </c>
    </row>
    <row r="294" spans="1:7" s="153" customFormat="1" x14ac:dyDescent="0.3">
      <c r="A294" s="148" t="s">
        <v>684</v>
      </c>
      <c r="B294" s="158"/>
      <c r="C294" s="159"/>
      <c r="D294" s="148"/>
      <c r="E294" s="160"/>
      <c r="F294" s="161" t="str">
        <f t="shared" si="9"/>
        <v/>
      </c>
      <c r="G294" s="161" t="str">
        <f t="shared" si="10"/>
        <v/>
      </c>
    </row>
    <row r="295" spans="1:7" s="153" customFormat="1" x14ac:dyDescent="0.3">
      <c r="A295" s="148" t="s">
        <v>685</v>
      </c>
      <c r="B295" s="158"/>
      <c r="C295" s="159"/>
      <c r="D295" s="148"/>
      <c r="E295" s="160"/>
      <c r="F295" s="161" t="str">
        <f t="shared" si="9"/>
        <v/>
      </c>
      <c r="G295" s="161" t="str">
        <f t="shared" si="10"/>
        <v/>
      </c>
    </row>
    <row r="296" spans="1:7" s="153" customFormat="1" x14ac:dyDescent="0.3">
      <c r="A296" s="148" t="s">
        <v>686</v>
      </c>
      <c r="B296" s="158"/>
      <c r="C296" s="159"/>
      <c r="D296" s="148"/>
      <c r="E296" s="160"/>
      <c r="F296" s="161" t="str">
        <f t="shared" si="9"/>
        <v/>
      </c>
      <c r="G296" s="161" t="str">
        <f t="shared" si="10"/>
        <v/>
      </c>
    </row>
    <row r="297" spans="1:7" s="153" customFormat="1" x14ac:dyDescent="0.3">
      <c r="A297" s="148" t="s">
        <v>687</v>
      </c>
      <c r="B297" s="158"/>
      <c r="C297" s="159"/>
      <c r="D297" s="148"/>
      <c r="E297" s="160"/>
      <c r="F297" s="161" t="str">
        <f t="shared" si="9"/>
        <v/>
      </c>
      <c r="G297" s="161" t="str">
        <f t="shared" si="10"/>
        <v/>
      </c>
    </row>
    <row r="298" spans="1:7" s="153" customFormat="1" x14ac:dyDescent="0.3">
      <c r="A298" s="148" t="s">
        <v>688</v>
      </c>
      <c r="B298" s="158"/>
      <c r="C298" s="159"/>
      <c r="D298" s="148"/>
      <c r="E298" s="160"/>
      <c r="F298" s="161" t="str">
        <f t="shared" si="9"/>
        <v/>
      </c>
      <c r="G298" s="161" t="str">
        <f t="shared" si="10"/>
        <v/>
      </c>
    </row>
    <row r="299" spans="1:7" s="153" customFormat="1" x14ac:dyDescent="0.3">
      <c r="A299" s="148" t="s">
        <v>689</v>
      </c>
      <c r="B299" s="158"/>
      <c r="C299" s="159"/>
      <c r="D299" s="148"/>
      <c r="E299" s="160"/>
      <c r="F299" s="161" t="str">
        <f t="shared" si="9"/>
        <v/>
      </c>
      <c r="G299" s="161" t="str">
        <f t="shared" si="10"/>
        <v/>
      </c>
    </row>
    <row r="300" spans="1:7" s="153" customFormat="1" x14ac:dyDescent="0.3">
      <c r="A300" s="148" t="s">
        <v>690</v>
      </c>
      <c r="B300" s="158"/>
      <c r="C300" s="159"/>
      <c r="D300" s="148"/>
      <c r="E300" s="160"/>
      <c r="F300" s="161" t="str">
        <f t="shared" si="9"/>
        <v/>
      </c>
      <c r="G300" s="161" t="str">
        <f t="shared" si="10"/>
        <v/>
      </c>
    </row>
    <row r="301" spans="1:7" s="153" customFormat="1" x14ac:dyDescent="0.3">
      <c r="A301" s="148" t="s">
        <v>691</v>
      </c>
      <c r="B301" s="158"/>
      <c r="C301" s="159"/>
      <c r="D301" s="148"/>
      <c r="E301" s="160"/>
      <c r="F301" s="161" t="str">
        <f t="shared" si="9"/>
        <v/>
      </c>
      <c r="G301" s="161" t="str">
        <f t="shared" si="10"/>
        <v/>
      </c>
    </row>
    <row r="302" spans="1:7" s="153" customFormat="1" x14ac:dyDescent="0.3">
      <c r="A302" s="148" t="s">
        <v>692</v>
      </c>
      <c r="B302" s="158"/>
      <c r="C302" s="159"/>
      <c r="D302" s="148"/>
      <c r="E302" s="160"/>
      <c r="F302" s="161" t="str">
        <f t="shared" si="9"/>
        <v/>
      </c>
      <c r="G302" s="161" t="str">
        <f t="shared" si="10"/>
        <v/>
      </c>
    </row>
    <row r="303" spans="1:7" s="153" customFormat="1" x14ac:dyDescent="0.3">
      <c r="A303" s="148" t="s">
        <v>693</v>
      </c>
      <c r="B303" s="158"/>
      <c r="C303" s="159"/>
      <c r="D303" s="148"/>
      <c r="E303" s="160"/>
      <c r="F303" s="161" t="str">
        <f t="shared" si="9"/>
        <v/>
      </c>
      <c r="G303" s="161" t="str">
        <f t="shared" si="10"/>
        <v/>
      </c>
    </row>
    <row r="304" spans="1:7" s="153" customFormat="1" x14ac:dyDescent="0.3">
      <c r="A304" s="148" t="s">
        <v>694</v>
      </c>
      <c r="B304" s="158" t="s">
        <v>695</v>
      </c>
      <c r="C304" s="159"/>
      <c r="D304" s="148"/>
      <c r="E304" s="160"/>
      <c r="F304" s="161"/>
      <c r="G304" s="161"/>
    </row>
    <row r="305" spans="1:7" s="153" customFormat="1" x14ac:dyDescent="0.3">
      <c r="A305" s="148" t="s">
        <v>696</v>
      </c>
      <c r="B305" s="158" t="s">
        <v>214</v>
      </c>
      <c r="C305" s="159">
        <f>SUM(C287:C304)</f>
        <v>0</v>
      </c>
      <c r="D305" s="148">
        <f>SUM(D287:D304)</f>
        <v>0</v>
      </c>
      <c r="E305" s="160"/>
      <c r="F305" s="162">
        <f>SUM(F287:F304)</f>
        <v>0</v>
      </c>
      <c r="G305" s="162">
        <f>SUM(G287:G304)</f>
        <v>0</v>
      </c>
    </row>
    <row r="306" spans="1:7" s="153" customFormat="1" x14ac:dyDescent="0.3">
      <c r="A306" s="148" t="s">
        <v>697</v>
      </c>
      <c r="B306" s="158"/>
      <c r="C306" s="148"/>
      <c r="D306" s="148"/>
      <c r="E306" s="160"/>
      <c r="F306" s="160"/>
      <c r="G306" s="160"/>
    </row>
    <row r="307" spans="1:7" s="153" customFormat="1" x14ac:dyDescent="0.3">
      <c r="A307" s="148" t="s">
        <v>698</v>
      </c>
      <c r="B307" s="158"/>
      <c r="C307" s="148"/>
      <c r="D307" s="148"/>
      <c r="E307" s="160"/>
      <c r="F307" s="160"/>
      <c r="G307" s="160"/>
    </row>
    <row r="308" spans="1:7" s="153" customFormat="1" x14ac:dyDescent="0.3">
      <c r="A308" s="148" t="s">
        <v>699</v>
      </c>
      <c r="B308" s="158"/>
      <c r="C308" s="148"/>
      <c r="D308" s="148"/>
      <c r="E308" s="160"/>
      <c r="F308" s="160"/>
      <c r="G308" s="160"/>
    </row>
    <row r="309" spans="1:7" ht="15" customHeight="1" x14ac:dyDescent="0.3">
      <c r="A309" s="45"/>
      <c r="B309" s="62" t="s">
        <v>700</v>
      </c>
      <c r="C309" s="45" t="s">
        <v>194</v>
      </c>
      <c r="D309" s="45" t="s">
        <v>675</v>
      </c>
      <c r="E309" s="47"/>
      <c r="F309" s="45" t="s">
        <v>357</v>
      </c>
      <c r="G309" s="45" t="s">
        <v>676</v>
      </c>
    </row>
    <row r="310" spans="1:7" s="153" customFormat="1" x14ac:dyDescent="0.3">
      <c r="A310" s="148" t="s">
        <v>701</v>
      </c>
      <c r="B310" s="158"/>
      <c r="C310" s="159"/>
      <c r="D310" s="148"/>
      <c r="E310" s="160"/>
      <c r="F310" s="161" t="str">
        <f>IF($C$328=0,"",IF(C310="[For completion]","",C310/$C$328))</f>
        <v/>
      </c>
      <c r="G310" s="161" t="str">
        <f>IF($D$328=0,"",IF(D310="[For completion]","",D310/$D$328))</f>
        <v/>
      </c>
    </row>
    <row r="311" spans="1:7" s="153" customFormat="1" x14ac:dyDescent="0.3">
      <c r="A311" s="148" t="s">
        <v>702</v>
      </c>
      <c r="B311" s="158"/>
      <c r="C311" s="159"/>
      <c r="D311" s="148"/>
      <c r="E311" s="160"/>
      <c r="F311" s="161" t="str">
        <f t="shared" ref="F311:F326" si="11">IF($C$328=0,"",IF(C311="[For completion]","",C311/$C$328))</f>
        <v/>
      </c>
      <c r="G311" s="161" t="str">
        <f t="shared" ref="G311:G327" si="12">IF($D$328=0,"",IF(D311="[For completion]","",D311/$D$328))</f>
        <v/>
      </c>
    </row>
    <row r="312" spans="1:7" s="153" customFormat="1" x14ac:dyDescent="0.3">
      <c r="A312" s="148" t="s">
        <v>703</v>
      </c>
      <c r="B312" s="158"/>
      <c r="C312" s="159"/>
      <c r="D312" s="148"/>
      <c r="E312" s="160"/>
      <c r="F312" s="161" t="str">
        <f t="shared" si="11"/>
        <v/>
      </c>
      <c r="G312" s="161" t="str">
        <f t="shared" si="12"/>
        <v/>
      </c>
    </row>
    <row r="313" spans="1:7" s="153" customFormat="1" x14ac:dyDescent="0.3">
      <c r="A313" s="148" t="s">
        <v>704</v>
      </c>
      <c r="B313" s="158"/>
      <c r="C313" s="159"/>
      <c r="D313" s="148"/>
      <c r="E313" s="160"/>
      <c r="F313" s="161" t="str">
        <f t="shared" si="11"/>
        <v/>
      </c>
      <c r="G313" s="161" t="str">
        <f t="shared" si="12"/>
        <v/>
      </c>
    </row>
    <row r="314" spans="1:7" s="153" customFormat="1" x14ac:dyDescent="0.3">
      <c r="A314" s="148" t="s">
        <v>705</v>
      </c>
      <c r="B314" s="158"/>
      <c r="C314" s="159"/>
      <c r="D314" s="148"/>
      <c r="E314" s="160"/>
      <c r="F314" s="161" t="str">
        <f t="shared" si="11"/>
        <v/>
      </c>
      <c r="G314" s="161" t="str">
        <f t="shared" si="12"/>
        <v/>
      </c>
    </row>
    <row r="315" spans="1:7" s="153" customFormat="1" x14ac:dyDescent="0.3">
      <c r="A315" s="148" t="s">
        <v>706</v>
      </c>
      <c r="B315" s="158"/>
      <c r="C315" s="159"/>
      <c r="D315" s="148"/>
      <c r="E315" s="160"/>
      <c r="F315" s="161" t="str">
        <f t="shared" si="11"/>
        <v/>
      </c>
      <c r="G315" s="161" t="str">
        <f t="shared" si="12"/>
        <v/>
      </c>
    </row>
    <row r="316" spans="1:7" s="153" customFormat="1" x14ac:dyDescent="0.3">
      <c r="A316" s="148" t="s">
        <v>707</v>
      </c>
      <c r="B316" s="158"/>
      <c r="C316" s="159"/>
      <c r="D316" s="148"/>
      <c r="E316" s="160"/>
      <c r="F316" s="161" t="str">
        <f t="shared" si="11"/>
        <v/>
      </c>
      <c r="G316" s="161" t="str">
        <f t="shared" si="12"/>
        <v/>
      </c>
    </row>
    <row r="317" spans="1:7" s="153" customFormat="1" x14ac:dyDescent="0.3">
      <c r="A317" s="148" t="s">
        <v>708</v>
      </c>
      <c r="B317" s="158"/>
      <c r="C317" s="159"/>
      <c r="D317" s="148"/>
      <c r="E317" s="160"/>
      <c r="F317" s="161" t="str">
        <f t="shared" si="11"/>
        <v/>
      </c>
      <c r="G317" s="161" t="str">
        <f t="shared" si="12"/>
        <v/>
      </c>
    </row>
    <row r="318" spans="1:7" s="153" customFormat="1" x14ac:dyDescent="0.3">
      <c r="A318" s="148" t="s">
        <v>709</v>
      </c>
      <c r="B318" s="158"/>
      <c r="C318" s="159"/>
      <c r="D318" s="148"/>
      <c r="E318" s="160"/>
      <c r="F318" s="161" t="str">
        <f t="shared" si="11"/>
        <v/>
      </c>
      <c r="G318" s="161" t="str">
        <f t="shared" si="12"/>
        <v/>
      </c>
    </row>
    <row r="319" spans="1:7" s="153" customFormat="1" x14ac:dyDescent="0.3">
      <c r="A319" s="148" t="s">
        <v>710</v>
      </c>
      <c r="B319" s="158"/>
      <c r="C319" s="159"/>
      <c r="D319" s="148"/>
      <c r="E319" s="160"/>
      <c r="F319" s="161" t="str">
        <f t="shared" si="11"/>
        <v/>
      </c>
      <c r="G319" s="161" t="str">
        <f t="shared" si="12"/>
        <v/>
      </c>
    </row>
    <row r="320" spans="1:7" s="153" customFormat="1" x14ac:dyDescent="0.3">
      <c r="A320" s="148" t="s">
        <v>711</v>
      </c>
      <c r="B320" s="158"/>
      <c r="C320" s="159"/>
      <c r="D320" s="148"/>
      <c r="E320" s="160"/>
      <c r="F320" s="161" t="str">
        <f t="shared" si="11"/>
        <v/>
      </c>
      <c r="G320" s="161" t="str">
        <f t="shared" si="12"/>
        <v/>
      </c>
    </row>
    <row r="321" spans="1:7" s="153" customFormat="1" x14ac:dyDescent="0.3">
      <c r="A321" s="148" t="s">
        <v>712</v>
      </c>
      <c r="B321" s="158"/>
      <c r="C321" s="159"/>
      <c r="D321" s="148"/>
      <c r="E321" s="160"/>
      <c r="F321" s="161" t="str">
        <f>IF($C$328=0,"",IF(C321="[For completion]","",C321/$C$328))</f>
        <v/>
      </c>
      <c r="G321" s="161" t="str">
        <f t="shared" si="12"/>
        <v/>
      </c>
    </row>
    <row r="322" spans="1:7" s="153" customFormat="1" x14ac:dyDescent="0.3">
      <c r="A322" s="148" t="s">
        <v>713</v>
      </c>
      <c r="B322" s="158"/>
      <c r="C322" s="159"/>
      <c r="D322" s="148"/>
      <c r="E322" s="160"/>
      <c r="F322" s="161" t="str">
        <f t="shared" si="11"/>
        <v/>
      </c>
      <c r="G322" s="161" t="str">
        <f t="shared" si="12"/>
        <v/>
      </c>
    </row>
    <row r="323" spans="1:7" s="153" customFormat="1" x14ac:dyDescent="0.3">
      <c r="A323" s="148" t="s">
        <v>714</v>
      </c>
      <c r="B323" s="158"/>
      <c r="C323" s="159"/>
      <c r="D323" s="148"/>
      <c r="E323" s="160"/>
      <c r="F323" s="161" t="str">
        <f t="shared" si="11"/>
        <v/>
      </c>
      <c r="G323" s="161" t="str">
        <f t="shared" si="12"/>
        <v/>
      </c>
    </row>
    <row r="324" spans="1:7" s="153" customFormat="1" x14ac:dyDescent="0.3">
      <c r="A324" s="148" t="s">
        <v>715</v>
      </c>
      <c r="B324" s="158"/>
      <c r="C324" s="159"/>
      <c r="D324" s="148"/>
      <c r="E324" s="160"/>
      <c r="F324" s="161" t="str">
        <f t="shared" si="11"/>
        <v/>
      </c>
      <c r="G324" s="161" t="str">
        <f t="shared" si="12"/>
        <v/>
      </c>
    </row>
    <row r="325" spans="1:7" s="153" customFormat="1" x14ac:dyDescent="0.3">
      <c r="A325" s="148" t="s">
        <v>716</v>
      </c>
      <c r="B325" s="158"/>
      <c r="C325" s="159"/>
      <c r="D325" s="148"/>
      <c r="E325" s="160"/>
      <c r="F325" s="161" t="str">
        <f t="shared" si="11"/>
        <v/>
      </c>
      <c r="G325" s="161" t="str">
        <f t="shared" si="12"/>
        <v/>
      </c>
    </row>
    <row r="326" spans="1:7" s="153" customFormat="1" x14ac:dyDescent="0.3">
      <c r="A326" s="148" t="s">
        <v>717</v>
      </c>
      <c r="B326" s="158"/>
      <c r="C326" s="159"/>
      <c r="D326" s="148"/>
      <c r="E326" s="160"/>
      <c r="F326" s="161" t="str">
        <f t="shared" si="11"/>
        <v/>
      </c>
      <c r="G326" s="161" t="str">
        <f t="shared" si="12"/>
        <v/>
      </c>
    </row>
    <row r="327" spans="1:7" s="153" customFormat="1" x14ac:dyDescent="0.3">
      <c r="A327" s="148" t="s">
        <v>718</v>
      </c>
      <c r="B327" s="158" t="s">
        <v>695</v>
      </c>
      <c r="C327" s="159"/>
      <c r="D327" s="148"/>
      <c r="E327" s="160"/>
      <c r="F327" s="161"/>
      <c r="G327" s="161" t="str">
        <f t="shared" si="12"/>
        <v/>
      </c>
    </row>
    <row r="328" spans="1:7" s="153" customFormat="1" x14ac:dyDescent="0.3">
      <c r="A328" s="148" t="s">
        <v>719</v>
      </c>
      <c r="B328" s="158" t="s">
        <v>214</v>
      </c>
      <c r="C328" s="159">
        <f>SUM(C310:C327)</f>
        <v>0</v>
      </c>
      <c r="D328" s="148">
        <f>SUM(D310:D327)</f>
        <v>0</v>
      </c>
      <c r="E328" s="160"/>
      <c r="F328" s="162">
        <f>SUM(F310:F327)</f>
        <v>0</v>
      </c>
      <c r="G328" s="162">
        <f>SUM(G310:G327)</f>
        <v>0</v>
      </c>
    </row>
    <row r="329" spans="1:7" s="153" customFormat="1" x14ac:dyDescent="0.3">
      <c r="A329" s="148" t="s">
        <v>720</v>
      </c>
      <c r="B329" s="158"/>
      <c r="C329" s="148"/>
      <c r="D329" s="148"/>
      <c r="E329" s="160"/>
      <c r="F329" s="160"/>
      <c r="G329" s="160"/>
    </row>
    <row r="330" spans="1:7" s="153" customFormat="1" x14ac:dyDescent="0.3">
      <c r="A330" s="148" t="s">
        <v>721</v>
      </c>
      <c r="B330" s="158"/>
      <c r="C330" s="148"/>
      <c r="D330" s="148"/>
      <c r="E330" s="160"/>
      <c r="F330" s="160"/>
      <c r="G330" s="160"/>
    </row>
    <row r="331" spans="1:7" s="153" customFormat="1" x14ac:dyDescent="0.3">
      <c r="A331" s="148" t="s">
        <v>722</v>
      </c>
      <c r="B331" s="158"/>
      <c r="C331" s="148"/>
      <c r="D331" s="148"/>
      <c r="E331" s="160"/>
      <c r="F331" s="160"/>
      <c r="G331" s="160"/>
    </row>
    <row r="332" spans="1:7" ht="15" customHeight="1" x14ac:dyDescent="0.3">
      <c r="A332" s="45"/>
      <c r="B332" s="62" t="s">
        <v>723</v>
      </c>
      <c r="C332" s="45" t="s">
        <v>194</v>
      </c>
      <c r="D332" s="45" t="s">
        <v>675</v>
      </c>
      <c r="E332" s="47"/>
      <c r="F332" s="45" t="s">
        <v>357</v>
      </c>
      <c r="G332" s="45" t="s">
        <v>676</v>
      </c>
    </row>
    <row r="333" spans="1:7" s="153" customFormat="1" x14ac:dyDescent="0.3">
      <c r="A333" s="148" t="s">
        <v>724</v>
      </c>
      <c r="B333" s="158" t="s">
        <v>725</v>
      </c>
      <c r="C333" s="159"/>
      <c r="D333" s="148"/>
      <c r="E333" s="160"/>
      <c r="F333" s="161" t="str">
        <f>IF($C$346=0,"",IF(C333="[For completion]","",C333/$C$346))</f>
        <v/>
      </c>
      <c r="G333" s="161" t="str">
        <f>IF($D$346=0,"",IF(D333="[For completion]","",D333/$D$346))</f>
        <v/>
      </c>
    </row>
    <row r="334" spans="1:7" s="153" customFormat="1" x14ac:dyDescent="0.3">
      <c r="A334" s="148" t="s">
        <v>726</v>
      </c>
      <c r="B334" s="158" t="s">
        <v>727</v>
      </c>
      <c r="C334" s="159"/>
      <c r="D334" s="148"/>
      <c r="E334" s="160"/>
      <c r="F334" s="161" t="str">
        <f t="shared" ref="F334:F345" si="13">IF($C$346=0,"",IF(C334="[For completion]","",C334/$C$346))</f>
        <v/>
      </c>
      <c r="G334" s="161" t="str">
        <f t="shared" ref="G334:G345" si="14">IF($D$346=0,"",IF(D334="[For completion]","",D334/$D$346))</f>
        <v/>
      </c>
    </row>
    <row r="335" spans="1:7" s="153" customFormat="1" x14ac:dyDescent="0.3">
      <c r="A335" s="148" t="s">
        <v>728</v>
      </c>
      <c r="B335" s="158" t="s">
        <v>729</v>
      </c>
      <c r="C335" s="159"/>
      <c r="D335" s="148"/>
      <c r="E335" s="160"/>
      <c r="F335" s="161" t="str">
        <f t="shared" si="13"/>
        <v/>
      </c>
      <c r="G335" s="161" t="str">
        <f t="shared" si="14"/>
        <v/>
      </c>
    </row>
    <row r="336" spans="1:7" s="153" customFormat="1" x14ac:dyDescent="0.3">
      <c r="A336" s="148" t="s">
        <v>730</v>
      </c>
      <c r="B336" s="158" t="s">
        <v>731</v>
      </c>
      <c r="C336" s="159"/>
      <c r="D336" s="148"/>
      <c r="E336" s="160"/>
      <c r="F336" s="161" t="str">
        <f t="shared" si="13"/>
        <v/>
      </c>
      <c r="G336" s="161" t="str">
        <f t="shared" si="14"/>
        <v/>
      </c>
    </row>
    <row r="337" spans="1:7" s="153" customFormat="1" x14ac:dyDescent="0.3">
      <c r="A337" s="148" t="s">
        <v>732</v>
      </c>
      <c r="B337" s="158" t="s">
        <v>733</v>
      </c>
      <c r="C337" s="159"/>
      <c r="D337" s="148"/>
      <c r="E337" s="160"/>
      <c r="F337" s="161" t="str">
        <f t="shared" si="13"/>
        <v/>
      </c>
      <c r="G337" s="161" t="str">
        <f t="shared" si="14"/>
        <v/>
      </c>
    </row>
    <row r="338" spans="1:7" s="153" customFormat="1" x14ac:dyDescent="0.3">
      <c r="A338" s="148" t="s">
        <v>734</v>
      </c>
      <c r="B338" s="158" t="s">
        <v>735</v>
      </c>
      <c r="C338" s="159"/>
      <c r="D338" s="148"/>
      <c r="E338" s="160"/>
      <c r="F338" s="161" t="str">
        <f t="shared" si="13"/>
        <v/>
      </c>
      <c r="G338" s="161" t="str">
        <f t="shared" si="14"/>
        <v/>
      </c>
    </row>
    <row r="339" spans="1:7" s="153" customFormat="1" x14ac:dyDescent="0.3">
      <c r="A339" s="148" t="s">
        <v>736</v>
      </c>
      <c r="B339" s="158" t="s">
        <v>737</v>
      </c>
      <c r="C339" s="159"/>
      <c r="D339" s="148"/>
      <c r="E339" s="160"/>
      <c r="F339" s="161" t="str">
        <f t="shared" si="13"/>
        <v/>
      </c>
      <c r="G339" s="161" t="str">
        <f t="shared" si="14"/>
        <v/>
      </c>
    </row>
    <row r="340" spans="1:7" s="153" customFormat="1" x14ac:dyDescent="0.3">
      <c r="A340" s="148" t="s">
        <v>738</v>
      </c>
      <c r="B340" s="158" t="s">
        <v>739</v>
      </c>
      <c r="C340" s="159"/>
      <c r="D340" s="148"/>
      <c r="E340" s="160"/>
      <c r="F340" s="161" t="str">
        <f t="shared" si="13"/>
        <v/>
      </c>
      <c r="G340" s="161" t="str">
        <f t="shared" si="14"/>
        <v/>
      </c>
    </row>
    <row r="341" spans="1:7" s="153" customFormat="1" x14ac:dyDescent="0.3">
      <c r="A341" s="148" t="s">
        <v>740</v>
      </c>
      <c r="B341" s="158" t="s">
        <v>741</v>
      </c>
      <c r="C341" s="159"/>
      <c r="D341" s="148"/>
      <c r="E341" s="160"/>
      <c r="F341" s="161" t="str">
        <f t="shared" si="13"/>
        <v/>
      </c>
      <c r="G341" s="161" t="str">
        <f t="shared" si="14"/>
        <v/>
      </c>
    </row>
    <row r="342" spans="1:7" s="153" customFormat="1" x14ac:dyDescent="0.3">
      <c r="A342" s="148" t="s">
        <v>742</v>
      </c>
      <c r="B342" s="148" t="s">
        <v>743</v>
      </c>
      <c r="C342" s="159"/>
      <c r="D342" s="148"/>
      <c r="F342" s="161" t="str">
        <f t="shared" si="13"/>
        <v/>
      </c>
      <c r="G342" s="161" t="str">
        <f t="shared" si="14"/>
        <v/>
      </c>
    </row>
    <row r="343" spans="1:7" s="153" customFormat="1" x14ac:dyDescent="0.3">
      <c r="A343" s="148" t="s">
        <v>744</v>
      </c>
      <c r="B343" s="148" t="s">
        <v>745</v>
      </c>
      <c r="C343" s="159"/>
      <c r="D343" s="148"/>
      <c r="F343" s="161" t="str">
        <f t="shared" si="13"/>
        <v/>
      </c>
      <c r="G343" s="161" t="str">
        <f t="shared" si="14"/>
        <v/>
      </c>
    </row>
    <row r="344" spans="1:7" s="153" customFormat="1" x14ac:dyDescent="0.3">
      <c r="A344" s="148" t="s">
        <v>746</v>
      </c>
      <c r="B344" s="158" t="s">
        <v>747</v>
      </c>
      <c r="C344" s="159"/>
      <c r="D344" s="148"/>
      <c r="E344" s="160"/>
      <c r="F344" s="161" t="str">
        <f t="shared" si="13"/>
        <v/>
      </c>
      <c r="G344" s="161" t="str">
        <f t="shared" si="14"/>
        <v/>
      </c>
    </row>
    <row r="345" spans="1:7" s="153" customFormat="1" x14ac:dyDescent="0.3">
      <c r="A345" s="148" t="s">
        <v>748</v>
      </c>
      <c r="B345" s="148" t="s">
        <v>695</v>
      </c>
      <c r="C345" s="159"/>
      <c r="D345" s="148"/>
      <c r="F345" s="161" t="str">
        <f t="shared" si="13"/>
        <v/>
      </c>
      <c r="G345" s="161" t="str">
        <f t="shared" si="14"/>
        <v/>
      </c>
    </row>
    <row r="346" spans="1:7" s="153" customFormat="1" x14ac:dyDescent="0.3">
      <c r="A346" s="148" t="s">
        <v>749</v>
      </c>
      <c r="B346" s="158" t="s">
        <v>214</v>
      </c>
      <c r="C346" s="159">
        <f>SUM(C333:C345)</f>
        <v>0</v>
      </c>
      <c r="D346" s="148">
        <f>SUM(D333:D345)</f>
        <v>0</v>
      </c>
      <c r="E346" s="160"/>
      <c r="F346" s="162">
        <f>SUM(F333:F345)</f>
        <v>0</v>
      </c>
      <c r="G346" s="162">
        <f>SUM(G333:G345)</f>
        <v>0</v>
      </c>
    </row>
    <row r="347" spans="1:7" s="153" customFormat="1" x14ac:dyDescent="0.3">
      <c r="A347" s="148" t="s">
        <v>750</v>
      </c>
      <c r="B347" s="158"/>
      <c r="C347" s="159"/>
      <c r="D347" s="148"/>
      <c r="E347" s="160"/>
      <c r="F347" s="162"/>
      <c r="G347" s="162"/>
    </row>
    <row r="348" spans="1:7" s="153" customFormat="1" x14ac:dyDescent="0.3">
      <c r="A348" s="148" t="s">
        <v>751</v>
      </c>
      <c r="B348" s="158"/>
      <c r="C348" s="159"/>
      <c r="D348" s="148"/>
      <c r="E348" s="160"/>
      <c r="F348" s="162"/>
      <c r="G348" s="162"/>
    </row>
    <row r="349" spans="1:7" s="153" customFormat="1" x14ac:dyDescent="0.3">
      <c r="A349" s="148" t="s">
        <v>752</v>
      </c>
    </row>
    <row r="350" spans="1:7" s="153" customFormat="1" x14ac:dyDescent="0.3">
      <c r="A350" s="148" t="s">
        <v>753</v>
      </c>
    </row>
    <row r="351" spans="1:7" s="153" customFormat="1" x14ac:dyDescent="0.3">
      <c r="A351" s="148" t="s">
        <v>754</v>
      </c>
      <c r="B351" s="158"/>
      <c r="C351" s="159"/>
      <c r="D351" s="148"/>
      <c r="E351" s="160"/>
      <c r="F351" s="162"/>
      <c r="G351" s="162"/>
    </row>
    <row r="352" spans="1:7" s="153" customFormat="1" x14ac:dyDescent="0.3">
      <c r="A352" s="148" t="s">
        <v>755</v>
      </c>
      <c r="B352" s="158"/>
      <c r="C352" s="159"/>
      <c r="D352" s="148"/>
      <c r="E352" s="160"/>
      <c r="F352" s="162"/>
      <c r="G352" s="162"/>
    </row>
    <row r="353" spans="1:7" s="153" customFormat="1" x14ac:dyDescent="0.3">
      <c r="A353" s="148" t="s">
        <v>756</v>
      </c>
      <c r="B353" s="158"/>
      <c r="C353" s="159"/>
      <c r="D353" s="148"/>
      <c r="E353" s="160"/>
      <c r="F353" s="162"/>
      <c r="G353" s="162"/>
    </row>
    <row r="354" spans="1:7" s="153" customFormat="1" x14ac:dyDescent="0.3">
      <c r="A354" s="148" t="s">
        <v>757</v>
      </c>
      <c r="B354" s="158"/>
      <c r="C354" s="159"/>
      <c r="D354" s="148"/>
      <c r="E354" s="160"/>
      <c r="F354" s="162"/>
      <c r="G354" s="162"/>
    </row>
    <row r="355" spans="1:7" s="153" customFormat="1" x14ac:dyDescent="0.3">
      <c r="A355" s="148" t="s">
        <v>758</v>
      </c>
      <c r="B355" s="158"/>
      <c r="C355" s="148"/>
      <c r="D355" s="148"/>
      <c r="E355" s="160"/>
      <c r="F355" s="160"/>
      <c r="G355" s="160"/>
    </row>
    <row r="356" spans="1:7" s="153" customFormat="1" x14ac:dyDescent="0.3">
      <c r="A356" s="148" t="s">
        <v>759</v>
      </c>
      <c r="B356" s="158"/>
      <c r="C356" s="148"/>
      <c r="D356" s="148"/>
      <c r="E356" s="160"/>
      <c r="F356" s="160"/>
      <c r="G356" s="160"/>
    </row>
    <row r="357" spans="1:7" ht="15" customHeight="1" x14ac:dyDescent="0.3">
      <c r="A357" s="45"/>
      <c r="B357" s="62" t="s">
        <v>760</v>
      </c>
      <c r="C357" s="45" t="s">
        <v>194</v>
      </c>
      <c r="D357" s="45" t="s">
        <v>675</v>
      </c>
      <c r="E357" s="47"/>
      <c r="F357" s="45" t="s">
        <v>357</v>
      </c>
      <c r="G357" s="45" t="s">
        <v>676</v>
      </c>
    </row>
    <row r="358" spans="1:7" s="153" customFormat="1" x14ac:dyDescent="0.3">
      <c r="A358" s="148" t="s">
        <v>761</v>
      </c>
      <c r="B358" s="158" t="s">
        <v>762</v>
      </c>
      <c r="C358" s="159"/>
      <c r="D358" s="148"/>
      <c r="E358" s="160"/>
      <c r="F358" s="161" t="str">
        <f>IF($C$365=0,"",IF(C358="[For completion]","",C358/$C$365))</f>
        <v/>
      </c>
      <c r="G358" s="161" t="str">
        <f>IF($D$365=0,"",IF(D358="[For completion]","",D358/$D$365))</f>
        <v/>
      </c>
    </row>
    <row r="359" spans="1:7" s="153" customFormat="1" x14ac:dyDescent="0.3">
      <c r="A359" s="148" t="s">
        <v>763</v>
      </c>
      <c r="B359" s="167" t="s">
        <v>764</v>
      </c>
      <c r="C359" s="159"/>
      <c r="D359" s="148"/>
      <c r="E359" s="160"/>
      <c r="F359" s="161" t="str">
        <f t="shared" ref="F359:F364" si="15">IF($C$365=0,"",IF(C359="[For completion]","",C359/$C$365))</f>
        <v/>
      </c>
      <c r="G359" s="161" t="str">
        <f t="shared" ref="G359:G364" si="16">IF($D$365=0,"",IF(D359="[For completion]","",D359/$D$365))</f>
        <v/>
      </c>
    </row>
    <row r="360" spans="1:7" s="153" customFormat="1" x14ac:dyDescent="0.3">
      <c r="A360" s="148" t="s">
        <v>765</v>
      </c>
      <c r="B360" s="158" t="s">
        <v>766</v>
      </c>
      <c r="C360" s="159"/>
      <c r="D360" s="148"/>
      <c r="E360" s="160"/>
      <c r="F360" s="161" t="str">
        <f t="shared" si="15"/>
        <v/>
      </c>
      <c r="G360" s="161" t="str">
        <f t="shared" si="16"/>
        <v/>
      </c>
    </row>
    <row r="361" spans="1:7" s="153" customFormat="1" x14ac:dyDescent="0.3">
      <c r="A361" s="148" t="s">
        <v>767</v>
      </c>
      <c r="B361" s="158" t="s">
        <v>768</v>
      </c>
      <c r="C361" s="159"/>
      <c r="D361" s="148"/>
      <c r="E361" s="160"/>
      <c r="F361" s="161" t="str">
        <f t="shared" si="15"/>
        <v/>
      </c>
      <c r="G361" s="161" t="str">
        <f t="shared" si="16"/>
        <v/>
      </c>
    </row>
    <row r="362" spans="1:7" s="153" customFormat="1" x14ac:dyDescent="0.3">
      <c r="A362" s="148" t="s">
        <v>769</v>
      </c>
      <c r="B362" s="158" t="s">
        <v>770</v>
      </c>
      <c r="C362" s="159"/>
      <c r="D362" s="148"/>
      <c r="E362" s="160"/>
      <c r="F362" s="161" t="str">
        <f t="shared" si="15"/>
        <v/>
      </c>
      <c r="G362" s="161" t="str">
        <f t="shared" si="16"/>
        <v/>
      </c>
    </row>
    <row r="363" spans="1:7" s="153" customFormat="1" x14ac:dyDescent="0.3">
      <c r="A363" s="148" t="s">
        <v>771</v>
      </c>
      <c r="B363" s="158" t="s">
        <v>772</v>
      </c>
      <c r="C363" s="159"/>
      <c r="D363" s="148"/>
      <c r="E363" s="160"/>
      <c r="F363" s="161" t="str">
        <f t="shared" si="15"/>
        <v/>
      </c>
      <c r="G363" s="161" t="str">
        <f t="shared" si="16"/>
        <v/>
      </c>
    </row>
    <row r="364" spans="1:7" s="153" customFormat="1" x14ac:dyDescent="0.3">
      <c r="A364" s="148" t="s">
        <v>773</v>
      </c>
      <c r="B364" s="158" t="s">
        <v>774</v>
      </c>
      <c r="C364" s="159"/>
      <c r="D364" s="148"/>
      <c r="E364" s="160"/>
      <c r="F364" s="161" t="str">
        <f t="shared" si="15"/>
        <v/>
      </c>
      <c r="G364" s="161" t="str">
        <f t="shared" si="16"/>
        <v/>
      </c>
    </row>
    <row r="365" spans="1:7" s="153" customFormat="1" x14ac:dyDescent="0.3">
      <c r="A365" s="148" t="s">
        <v>775</v>
      </c>
      <c r="B365" s="158" t="s">
        <v>214</v>
      </c>
      <c r="C365" s="159">
        <f>SUM(C358:C364)</f>
        <v>0</v>
      </c>
      <c r="D365" s="148">
        <f>SUM(D358:D364)</f>
        <v>0</v>
      </c>
      <c r="E365" s="160"/>
      <c r="F365" s="162">
        <f>SUM(F358:F364)</f>
        <v>0</v>
      </c>
      <c r="G365" s="162">
        <f>SUM(G358:G364)</f>
        <v>0</v>
      </c>
    </row>
    <row r="366" spans="1:7" s="153" customFormat="1" x14ac:dyDescent="0.3">
      <c r="A366" s="148" t="s">
        <v>776</v>
      </c>
      <c r="B366" s="158"/>
      <c r="C366" s="148"/>
      <c r="D366" s="148"/>
      <c r="E366" s="160"/>
      <c r="F366" s="160"/>
      <c r="G366" s="160"/>
    </row>
    <row r="367" spans="1:7" ht="15" customHeight="1" x14ac:dyDescent="0.3">
      <c r="A367" s="45"/>
      <c r="B367" s="62" t="s">
        <v>777</v>
      </c>
      <c r="C367" s="45" t="s">
        <v>194</v>
      </c>
      <c r="D367" s="45" t="s">
        <v>675</v>
      </c>
      <c r="E367" s="47"/>
      <c r="F367" s="45" t="s">
        <v>357</v>
      </c>
      <c r="G367" s="45" t="s">
        <v>676</v>
      </c>
    </row>
    <row r="368" spans="1:7" s="153" customFormat="1" x14ac:dyDescent="0.3">
      <c r="A368" s="148" t="s">
        <v>778</v>
      </c>
      <c r="B368" s="158" t="s">
        <v>779</v>
      </c>
      <c r="C368" s="159"/>
      <c r="D368" s="148"/>
      <c r="E368" s="160"/>
      <c r="F368" s="161" t="str">
        <f>IF($C$372=0,"",IF(C368="[For completion]","",C368/$C$372))</f>
        <v/>
      </c>
      <c r="G368" s="161" t="str">
        <f>IF($D$372=0,"",IF(D368="[For completion]","",D368/$D$372))</f>
        <v/>
      </c>
    </row>
    <row r="369" spans="1:7" s="153" customFormat="1" x14ac:dyDescent="0.3">
      <c r="A369" s="148" t="s">
        <v>780</v>
      </c>
      <c r="B369" s="167" t="s">
        <v>781</v>
      </c>
      <c r="C369" s="159"/>
      <c r="D369" s="148"/>
      <c r="E369" s="160"/>
      <c r="F369" s="161" t="str">
        <f>IF($C$372=0,"",IF(C369="[For completion]","",C369/$C$372))</f>
        <v/>
      </c>
      <c r="G369" s="161" t="str">
        <f>IF($D$372=0,"",IF(D369="[For completion]","",D369/$D$372))</f>
        <v/>
      </c>
    </row>
    <row r="370" spans="1:7" s="153" customFormat="1" x14ac:dyDescent="0.3">
      <c r="A370" s="148" t="s">
        <v>782</v>
      </c>
      <c r="B370" s="158" t="s">
        <v>774</v>
      </c>
      <c r="C370" s="159"/>
      <c r="D370" s="148"/>
      <c r="E370" s="160"/>
      <c r="F370" s="161" t="str">
        <f>IF($C$372=0,"",IF(C370="[For completion]","",C370/$C$372))</f>
        <v/>
      </c>
      <c r="G370" s="161" t="str">
        <f>IF($D$372=0,"",IF(D370="[For completion]","",D370/$D$372))</f>
        <v/>
      </c>
    </row>
    <row r="371" spans="1:7" s="153" customFormat="1" x14ac:dyDescent="0.3">
      <c r="A371" s="148" t="s">
        <v>783</v>
      </c>
      <c r="B371" s="148" t="s">
        <v>695</v>
      </c>
      <c r="C371" s="159"/>
      <c r="D371" s="148"/>
      <c r="E371" s="160"/>
      <c r="F371" s="161" t="str">
        <f>IF($C$372=0,"",IF(C371="[For completion]","",C371/$C$372))</f>
        <v/>
      </c>
      <c r="G371" s="161" t="str">
        <f>IF($D$372=0,"",IF(D371="[For completion]","",D371/$D$372))</f>
        <v/>
      </c>
    </row>
    <row r="372" spans="1:7" s="153" customFormat="1" x14ac:dyDescent="0.3">
      <c r="A372" s="148" t="s">
        <v>784</v>
      </c>
      <c r="B372" s="158" t="s">
        <v>214</v>
      </c>
      <c r="C372" s="159">
        <f>SUM(C368:C371)</f>
        <v>0</v>
      </c>
      <c r="D372" s="148">
        <f>SUM(D368:D371)</f>
        <v>0</v>
      </c>
      <c r="E372" s="160"/>
      <c r="F372" s="162">
        <f>SUM(F368:F371)</f>
        <v>0</v>
      </c>
      <c r="G372" s="162">
        <f>SUM(G368:G371)</f>
        <v>0</v>
      </c>
    </row>
    <row r="373" spans="1:7" s="153" customFormat="1" x14ac:dyDescent="0.3">
      <c r="A373" s="148" t="s">
        <v>785</v>
      </c>
      <c r="B373" s="158"/>
      <c r="C373" s="148"/>
      <c r="D373" s="148"/>
      <c r="E373" s="160"/>
      <c r="F373" s="160"/>
      <c r="G373" s="160"/>
    </row>
    <row r="374" spans="1:7" ht="15" customHeight="1" x14ac:dyDescent="0.3">
      <c r="A374" s="45"/>
      <c r="B374" s="62" t="s">
        <v>1410</v>
      </c>
      <c r="C374" s="45" t="s">
        <v>786</v>
      </c>
      <c r="D374" s="45" t="s">
        <v>787</v>
      </c>
      <c r="E374" s="47"/>
      <c r="F374" s="45" t="s">
        <v>788</v>
      </c>
      <c r="G374" s="45"/>
    </row>
    <row r="375" spans="1:7" s="153" customFormat="1" x14ac:dyDescent="0.3">
      <c r="A375" s="148" t="s">
        <v>789</v>
      </c>
      <c r="B375" s="158" t="s">
        <v>762</v>
      </c>
      <c r="C375" s="159"/>
      <c r="D375" s="159"/>
      <c r="E375" s="146"/>
      <c r="F375" s="159"/>
      <c r="G375" s="161" t="str">
        <f>IF($D$393=0,"",IF(D375="[For completion]","",D375/$D$393))</f>
        <v/>
      </c>
    </row>
    <row r="376" spans="1:7" s="153" customFormat="1" x14ac:dyDescent="0.3">
      <c r="A376" s="148" t="s">
        <v>790</v>
      </c>
      <c r="B376" s="158" t="s">
        <v>764</v>
      </c>
      <c r="C376" s="159"/>
      <c r="D376" s="159"/>
      <c r="E376" s="146"/>
      <c r="F376" s="159"/>
      <c r="G376" s="161" t="str">
        <f t="shared" ref="G376:G393" si="17">IF($D$393=0,"",IF(D376="[For completion]","",D376/$D$393))</f>
        <v/>
      </c>
    </row>
    <row r="377" spans="1:7" s="153" customFormat="1" x14ac:dyDescent="0.3">
      <c r="A377" s="148" t="s">
        <v>791</v>
      </c>
      <c r="B377" s="158" t="s">
        <v>766</v>
      </c>
      <c r="C377" s="159"/>
      <c r="D377" s="159"/>
      <c r="E377" s="146"/>
      <c r="F377" s="159"/>
      <c r="G377" s="161" t="str">
        <f t="shared" si="17"/>
        <v/>
      </c>
    </row>
    <row r="378" spans="1:7" s="153" customFormat="1" x14ac:dyDescent="0.3">
      <c r="A378" s="148" t="s">
        <v>792</v>
      </c>
      <c r="B378" s="158" t="s">
        <v>768</v>
      </c>
      <c r="C378" s="159"/>
      <c r="D378" s="159"/>
      <c r="E378" s="146"/>
      <c r="F378" s="159"/>
      <c r="G378" s="161" t="str">
        <f t="shared" si="17"/>
        <v/>
      </c>
    </row>
    <row r="379" spans="1:7" s="153" customFormat="1" x14ac:dyDescent="0.3">
      <c r="A379" s="148" t="s">
        <v>793</v>
      </c>
      <c r="B379" s="158" t="s">
        <v>770</v>
      </c>
      <c r="C379" s="159"/>
      <c r="D379" s="159"/>
      <c r="E379" s="146"/>
      <c r="F379" s="159"/>
      <c r="G379" s="161" t="str">
        <f t="shared" si="17"/>
        <v/>
      </c>
    </row>
    <row r="380" spans="1:7" s="153" customFormat="1" x14ac:dyDescent="0.3">
      <c r="A380" s="148" t="s">
        <v>794</v>
      </c>
      <c r="B380" s="158" t="s">
        <v>772</v>
      </c>
      <c r="C380" s="159"/>
      <c r="D380" s="159"/>
      <c r="E380" s="146"/>
      <c r="F380" s="159"/>
      <c r="G380" s="161" t="str">
        <f t="shared" si="17"/>
        <v/>
      </c>
    </row>
    <row r="381" spans="1:7" s="153" customFormat="1" x14ac:dyDescent="0.3">
      <c r="A381" s="148" t="s">
        <v>795</v>
      </c>
      <c r="B381" s="158" t="s">
        <v>774</v>
      </c>
      <c r="C381" s="159"/>
      <c r="D381" s="159"/>
      <c r="E381" s="146"/>
      <c r="F381" s="159"/>
      <c r="G381" s="161" t="str">
        <f t="shared" si="17"/>
        <v/>
      </c>
    </row>
    <row r="382" spans="1:7" s="153" customFormat="1" x14ac:dyDescent="0.3">
      <c r="A382" s="148" t="s">
        <v>796</v>
      </c>
      <c r="B382" s="158" t="s">
        <v>695</v>
      </c>
      <c r="C382" s="159"/>
      <c r="D382" s="159"/>
      <c r="E382" s="146"/>
      <c r="F382" s="159"/>
      <c r="G382" s="161" t="str">
        <f t="shared" si="17"/>
        <v/>
      </c>
    </row>
    <row r="383" spans="1:7" s="153" customFormat="1" x14ac:dyDescent="0.3">
      <c r="A383" s="148" t="s">
        <v>797</v>
      </c>
      <c r="B383" s="158" t="s">
        <v>214</v>
      </c>
      <c r="C383" s="159">
        <f>SUM(C375:C382)</f>
        <v>0</v>
      </c>
      <c r="D383" s="159">
        <f>SUM(D375:D382)</f>
        <v>0</v>
      </c>
      <c r="E383" s="146"/>
      <c r="F383" s="148"/>
      <c r="G383" s="161" t="str">
        <f t="shared" si="17"/>
        <v/>
      </c>
    </row>
    <row r="384" spans="1:7" s="153" customFormat="1" ht="14.25" customHeight="1" x14ac:dyDescent="0.3">
      <c r="A384" s="148" t="s">
        <v>798</v>
      </c>
      <c r="B384" s="158" t="s">
        <v>799</v>
      </c>
      <c r="C384" s="148"/>
      <c r="D384" s="148"/>
      <c r="E384" s="148"/>
      <c r="F384" s="159"/>
      <c r="G384" s="161" t="str">
        <f t="shared" si="17"/>
        <v/>
      </c>
    </row>
    <row r="385" spans="1:7" s="153" customFormat="1" ht="14.25" customHeight="1" x14ac:dyDescent="0.3">
      <c r="A385" s="148" t="s">
        <v>800</v>
      </c>
      <c r="B385" s="158"/>
      <c r="C385" s="159"/>
      <c r="D385" s="148"/>
      <c r="E385" s="146"/>
      <c r="F385" s="161"/>
      <c r="G385" s="161" t="str">
        <f t="shared" si="17"/>
        <v/>
      </c>
    </row>
    <row r="386" spans="1:7" s="153" customFormat="1" ht="14.25" customHeight="1" x14ac:dyDescent="0.3">
      <c r="A386" s="148" t="s">
        <v>801</v>
      </c>
      <c r="B386" s="158"/>
      <c r="C386" s="159"/>
      <c r="D386" s="148"/>
      <c r="E386" s="146"/>
      <c r="F386" s="161"/>
      <c r="G386" s="161" t="str">
        <f t="shared" si="17"/>
        <v/>
      </c>
    </row>
    <row r="387" spans="1:7" s="153" customFormat="1" ht="14.25" customHeight="1" x14ac:dyDescent="0.3">
      <c r="A387" s="148" t="s">
        <v>802</v>
      </c>
      <c r="B387" s="158"/>
      <c r="C387" s="159"/>
      <c r="D387" s="148"/>
      <c r="E387" s="146"/>
      <c r="F387" s="161"/>
      <c r="G387" s="161" t="str">
        <f t="shared" si="17"/>
        <v/>
      </c>
    </row>
    <row r="388" spans="1:7" s="153" customFormat="1" ht="14.25" customHeight="1" x14ac:dyDescent="0.3">
      <c r="A388" s="148" t="s">
        <v>803</v>
      </c>
      <c r="B388" s="158"/>
      <c r="C388" s="159"/>
      <c r="D388" s="148"/>
      <c r="E388" s="146"/>
      <c r="F388" s="161"/>
      <c r="G388" s="161" t="str">
        <f t="shared" si="17"/>
        <v/>
      </c>
    </row>
    <row r="389" spans="1:7" s="153" customFormat="1" ht="14.25" customHeight="1" x14ac:dyDescent="0.3">
      <c r="A389" s="148" t="s">
        <v>804</v>
      </c>
      <c r="B389" s="158"/>
      <c r="C389" s="159"/>
      <c r="D389" s="148"/>
      <c r="E389" s="146"/>
      <c r="F389" s="161"/>
      <c r="G389" s="161" t="str">
        <f t="shared" si="17"/>
        <v/>
      </c>
    </row>
    <row r="390" spans="1:7" s="153" customFormat="1" ht="14.25" customHeight="1" x14ac:dyDescent="0.3">
      <c r="A390" s="148" t="s">
        <v>805</v>
      </c>
      <c r="B390" s="158"/>
      <c r="C390" s="159"/>
      <c r="D390" s="148"/>
      <c r="E390" s="146"/>
      <c r="F390" s="161"/>
      <c r="G390" s="161" t="str">
        <f t="shared" si="17"/>
        <v/>
      </c>
    </row>
    <row r="391" spans="1:7" s="153" customFormat="1" ht="14.25" customHeight="1" x14ac:dyDescent="0.3">
      <c r="A391" s="148" t="s">
        <v>806</v>
      </c>
      <c r="B391" s="158"/>
      <c r="C391" s="159"/>
      <c r="D391" s="148"/>
      <c r="E391" s="146"/>
      <c r="F391" s="161"/>
      <c r="G391" s="161" t="str">
        <f t="shared" si="17"/>
        <v/>
      </c>
    </row>
    <row r="392" spans="1:7" s="153" customFormat="1" ht="14.25" customHeight="1" x14ac:dyDescent="0.3">
      <c r="A392" s="148" t="s">
        <v>807</v>
      </c>
      <c r="B392" s="158"/>
      <c r="C392" s="159"/>
      <c r="D392" s="148"/>
      <c r="E392" s="146"/>
      <c r="F392" s="161"/>
      <c r="G392" s="161" t="str">
        <f t="shared" si="17"/>
        <v/>
      </c>
    </row>
    <row r="393" spans="1:7" s="153" customFormat="1" ht="14.25" customHeight="1" x14ac:dyDescent="0.3">
      <c r="A393" s="148" t="s">
        <v>808</v>
      </c>
      <c r="B393" s="158"/>
      <c r="C393" s="159"/>
      <c r="D393" s="148"/>
      <c r="E393" s="146"/>
      <c r="F393" s="161"/>
      <c r="G393" s="161" t="str">
        <f t="shared" si="17"/>
        <v/>
      </c>
    </row>
    <row r="394" spans="1:7" s="153" customFormat="1" ht="14.25" customHeight="1" x14ac:dyDescent="0.3">
      <c r="A394" s="148" t="s">
        <v>809</v>
      </c>
      <c r="B394" s="148"/>
      <c r="C394" s="168"/>
      <c r="D394" s="148"/>
      <c r="E394" s="146"/>
      <c r="F394" s="146"/>
      <c r="G394" s="146"/>
    </row>
    <row r="395" spans="1:7" s="153" customFormat="1" ht="14.25" customHeight="1" x14ac:dyDescent="0.3">
      <c r="A395" s="148" t="s">
        <v>810</v>
      </c>
      <c r="B395" s="148"/>
      <c r="C395" s="168"/>
      <c r="D395" s="148"/>
      <c r="E395" s="146"/>
      <c r="F395" s="146"/>
      <c r="G395" s="146"/>
    </row>
    <row r="396" spans="1:7" s="153" customFormat="1" ht="14.25" customHeight="1" x14ac:dyDescent="0.3">
      <c r="A396" s="148" t="s">
        <v>811</v>
      </c>
      <c r="B396" s="148"/>
      <c r="C396" s="168"/>
      <c r="D396" s="148"/>
      <c r="E396" s="146"/>
      <c r="F396" s="146"/>
      <c r="G396" s="146"/>
    </row>
    <row r="397" spans="1:7" s="153" customFormat="1" ht="14.25" customHeight="1" x14ac:dyDescent="0.3">
      <c r="A397" s="148" t="s">
        <v>812</v>
      </c>
      <c r="B397" s="148"/>
      <c r="C397" s="168"/>
      <c r="D397" s="148"/>
      <c r="E397" s="146"/>
      <c r="F397" s="146"/>
      <c r="G397" s="146"/>
    </row>
    <row r="398" spans="1:7" s="153" customFormat="1" ht="14.25" customHeight="1" x14ac:dyDescent="0.3">
      <c r="A398" s="148" t="s">
        <v>813</v>
      </c>
      <c r="B398" s="148"/>
      <c r="C398" s="168"/>
      <c r="D398" s="148"/>
      <c r="E398" s="146"/>
      <c r="F398" s="146"/>
      <c r="G398" s="146"/>
    </row>
    <row r="399" spans="1:7" s="153" customFormat="1" ht="14.25" customHeight="1" x14ac:dyDescent="0.3">
      <c r="A399" s="148" t="s">
        <v>814</v>
      </c>
      <c r="B399" s="148"/>
      <c r="C399" s="168"/>
      <c r="D399" s="148"/>
      <c r="E399" s="146"/>
      <c r="F399" s="146"/>
      <c r="G399" s="146"/>
    </row>
    <row r="400" spans="1:7" s="153" customFormat="1" ht="14.25" customHeight="1" x14ac:dyDescent="0.3">
      <c r="A400" s="148" t="s">
        <v>815</v>
      </c>
      <c r="B400" s="148"/>
      <c r="C400" s="168"/>
      <c r="D400" s="148"/>
      <c r="E400" s="146"/>
      <c r="F400" s="146"/>
      <c r="G400" s="146"/>
    </row>
    <row r="401" spans="1:7" s="153" customFormat="1" ht="14.25" customHeight="1" x14ac:dyDescent="0.3">
      <c r="A401" s="148" t="s">
        <v>816</v>
      </c>
      <c r="B401" s="148"/>
      <c r="C401" s="168"/>
      <c r="D401" s="148"/>
      <c r="E401" s="146"/>
      <c r="F401" s="146"/>
      <c r="G401" s="146"/>
    </row>
    <row r="402" spans="1:7" s="153" customFormat="1" ht="14.25" customHeight="1" x14ac:dyDescent="0.3">
      <c r="A402" s="148" t="s">
        <v>817</v>
      </c>
      <c r="B402" s="148"/>
      <c r="C402" s="168"/>
      <c r="D402" s="148"/>
      <c r="E402" s="146"/>
      <c r="F402" s="146"/>
      <c r="G402" s="146"/>
    </row>
    <row r="403" spans="1:7" s="153" customFormat="1" ht="14.25" customHeight="1" x14ac:dyDescent="0.3">
      <c r="A403" s="148" t="s">
        <v>818</v>
      </c>
      <c r="B403" s="148"/>
      <c r="C403" s="168"/>
      <c r="D403" s="148"/>
      <c r="E403" s="146"/>
      <c r="F403" s="146"/>
      <c r="G403" s="146"/>
    </row>
    <row r="404" spans="1:7" s="153" customFormat="1" ht="14.25" customHeight="1" x14ac:dyDescent="0.3">
      <c r="A404" s="148" t="s">
        <v>819</v>
      </c>
      <c r="B404" s="148"/>
      <c r="C404" s="168"/>
      <c r="D404" s="148"/>
      <c r="E404" s="146"/>
      <c r="F404" s="146"/>
      <c r="G404" s="146"/>
    </row>
    <row r="405" spans="1:7" s="153" customFormat="1" ht="14.25" customHeight="1" x14ac:dyDescent="0.3">
      <c r="A405" s="148" t="s">
        <v>820</v>
      </c>
      <c r="B405" s="148"/>
      <c r="C405" s="168"/>
      <c r="D405" s="148"/>
      <c r="E405" s="146"/>
      <c r="F405" s="146"/>
      <c r="G405" s="146"/>
    </row>
    <row r="406" spans="1:7" s="153" customFormat="1" ht="14.25" customHeight="1" x14ac:dyDescent="0.3">
      <c r="A406" s="148" t="s">
        <v>821</v>
      </c>
      <c r="B406" s="148"/>
      <c r="C406" s="168"/>
      <c r="D406" s="148"/>
      <c r="E406" s="146"/>
      <c r="F406" s="146"/>
      <c r="G406" s="146"/>
    </row>
    <row r="407" spans="1:7" s="153" customFormat="1" ht="14.25" customHeight="1" x14ac:dyDescent="0.3">
      <c r="A407" s="148" t="s">
        <v>822</v>
      </c>
      <c r="B407" s="148"/>
      <c r="C407" s="168"/>
      <c r="D407" s="148"/>
      <c r="E407" s="146"/>
      <c r="F407" s="146"/>
      <c r="G407" s="146"/>
    </row>
    <row r="408" spans="1:7" s="153" customFormat="1" ht="14.25" customHeight="1" x14ac:dyDescent="0.3">
      <c r="A408" s="148" t="s">
        <v>823</v>
      </c>
      <c r="B408" s="148"/>
      <c r="C408" s="168"/>
      <c r="D408" s="148"/>
      <c r="E408" s="146"/>
      <c r="F408" s="146"/>
      <c r="G408" s="146"/>
    </row>
    <row r="409" spans="1:7" s="153" customFormat="1" ht="14.25" customHeight="1" x14ac:dyDescent="0.3">
      <c r="A409" s="148" t="s">
        <v>824</v>
      </c>
      <c r="B409" s="148"/>
      <c r="C409" s="168"/>
      <c r="D409" s="148"/>
      <c r="E409" s="146"/>
      <c r="F409" s="146"/>
      <c r="G409" s="146"/>
    </row>
    <row r="410" spans="1:7" s="153" customFormat="1" ht="14.25" customHeight="1" x14ac:dyDescent="0.3">
      <c r="A410" s="148" t="s">
        <v>825</v>
      </c>
      <c r="B410" s="148"/>
      <c r="C410" s="168"/>
      <c r="D410" s="148"/>
      <c r="E410" s="146"/>
      <c r="F410" s="146"/>
      <c r="G410" s="146"/>
    </row>
    <row r="411" spans="1:7" s="153" customFormat="1" ht="14.25" customHeight="1" x14ac:dyDescent="0.3">
      <c r="A411" s="148" t="s">
        <v>826</v>
      </c>
      <c r="B411" s="148"/>
      <c r="C411" s="168"/>
      <c r="D411" s="148"/>
      <c r="E411" s="146"/>
      <c r="F411" s="146"/>
      <c r="G411" s="146"/>
    </row>
    <row r="412" spans="1:7" s="153" customFormat="1" ht="14.25" customHeight="1" x14ac:dyDescent="0.3">
      <c r="A412" s="148" t="s">
        <v>827</v>
      </c>
      <c r="B412" s="148"/>
      <c r="C412" s="168"/>
      <c r="D412" s="148"/>
      <c r="E412" s="146"/>
      <c r="F412" s="146"/>
      <c r="G412" s="146"/>
    </row>
    <row r="413" spans="1:7" s="153" customFormat="1" ht="14.25" customHeight="1" x14ac:dyDescent="0.3">
      <c r="A413" s="148" t="s">
        <v>828</v>
      </c>
      <c r="B413" s="148"/>
      <c r="C413" s="168"/>
      <c r="D413" s="148"/>
      <c r="E413" s="146"/>
      <c r="F413" s="146"/>
      <c r="G413" s="146"/>
    </row>
    <row r="414" spans="1:7" s="153" customFormat="1" ht="14.25" customHeight="1" x14ac:dyDescent="0.3">
      <c r="A414" s="148" t="s">
        <v>829</v>
      </c>
      <c r="B414" s="148"/>
      <c r="C414" s="168"/>
      <c r="D414" s="148"/>
      <c r="E414" s="146"/>
      <c r="F414" s="146"/>
      <c r="G414" s="146"/>
    </row>
    <row r="415" spans="1:7" s="153" customFormat="1" ht="14.25" customHeight="1" x14ac:dyDescent="0.3">
      <c r="A415" s="148" t="s">
        <v>830</v>
      </c>
      <c r="B415" s="148"/>
      <c r="C415" s="168"/>
      <c r="D415" s="148"/>
      <c r="E415" s="146"/>
      <c r="F415" s="146"/>
      <c r="G415" s="146"/>
    </row>
    <row r="416" spans="1:7" s="153" customFormat="1" ht="14.25" customHeight="1" x14ac:dyDescent="0.3">
      <c r="A416" s="148" t="s">
        <v>831</v>
      </c>
      <c r="B416" s="148"/>
      <c r="C416" s="168"/>
      <c r="D416" s="148"/>
      <c r="E416" s="146"/>
      <c r="F416" s="146"/>
      <c r="G416" s="146"/>
    </row>
    <row r="417" spans="1:7" s="153" customFormat="1" ht="14.25" customHeight="1" x14ac:dyDescent="0.3">
      <c r="A417" s="148" t="s">
        <v>832</v>
      </c>
      <c r="B417" s="148"/>
      <c r="C417" s="168"/>
      <c r="D417" s="148"/>
      <c r="E417" s="146"/>
      <c r="F417" s="146"/>
      <c r="G417" s="146"/>
    </row>
    <row r="418" spans="1:7" s="153" customFormat="1" ht="14.25" customHeight="1" x14ac:dyDescent="0.3">
      <c r="A418" s="148" t="s">
        <v>833</v>
      </c>
      <c r="B418" s="148"/>
      <c r="C418" s="168"/>
      <c r="D418" s="148"/>
      <c r="E418" s="146"/>
      <c r="F418" s="146"/>
      <c r="G418" s="146"/>
    </row>
    <row r="419" spans="1:7" s="153" customFormat="1" ht="14.25" customHeight="1" x14ac:dyDescent="0.3">
      <c r="A419" s="148" t="s">
        <v>834</v>
      </c>
      <c r="B419" s="148"/>
      <c r="C419" s="168"/>
      <c r="D419" s="148"/>
      <c r="E419" s="146"/>
      <c r="F419" s="146"/>
      <c r="G419" s="146"/>
    </row>
    <row r="420" spans="1:7" s="153" customFormat="1" ht="14.25" customHeight="1" x14ac:dyDescent="0.3">
      <c r="A420" s="148" t="s">
        <v>835</v>
      </c>
      <c r="B420" s="148"/>
      <c r="C420" s="168"/>
      <c r="D420" s="148"/>
      <c r="E420" s="146"/>
      <c r="F420" s="146"/>
      <c r="G420" s="146"/>
    </row>
    <row r="421" spans="1:7" s="153" customFormat="1" ht="14.25" customHeight="1" x14ac:dyDescent="0.3">
      <c r="A421" s="148" t="s">
        <v>836</v>
      </c>
      <c r="B421" s="148"/>
      <c r="C421" s="168"/>
      <c r="D421" s="148"/>
      <c r="E421" s="146"/>
      <c r="F421" s="146"/>
      <c r="G421" s="146"/>
    </row>
    <row r="422" spans="1:7" s="153" customFormat="1" ht="14.25" customHeight="1" x14ac:dyDescent="0.3">
      <c r="A422" s="148" t="s">
        <v>837</v>
      </c>
      <c r="B422" s="148"/>
      <c r="C422" s="168"/>
      <c r="D422" s="148"/>
      <c r="E422" s="146"/>
      <c r="F422" s="146"/>
      <c r="G422" s="146"/>
    </row>
    <row r="423" spans="1:7" ht="14.25" customHeight="1" x14ac:dyDescent="0.3"/>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13B2F034-5FAB-4E09-9CD0-081F662623B1}"/>
    <hyperlink ref="B7" location="'B1. HTT Mortgage Assets'!B166" display="7.A Residential Cover Pool" xr:uid="{919D599E-6191-48CA-990E-E29BBDBE1088}"/>
    <hyperlink ref="B8" location="'B1. HTT Mortgage Assets'!B267" display="7.B Commercial Cover Pool" xr:uid="{568040F1-6D9F-4BE7-A2EF-CAB66F25A4B9}"/>
    <hyperlink ref="B149" location="'2. Harmonised Glossary'!A9" display="Breakdown by Interest Rate" xr:uid="{A8CF80C0-A1C0-4D93-AF68-47FC816C7D9A}"/>
    <hyperlink ref="B11" location="'2. Harmonised Glossary'!A12" display="Property Type Information" xr:uid="{17273070-F608-42BB-8733-F25C83E3A8B5}"/>
    <hyperlink ref="B215" location="'C. HTT Harmonised Glossary'!B13" display="11. Loan to Value (LTV) Information - UNINDEXED" xr:uid="{D7C9D24D-7347-4F8A-8CD9-BBF07BBE0F6F}"/>
    <hyperlink ref="B237" location="'C. HTT Harmonised Glossary'!B16" display="12. Loan to Value (LTV) Information - INDEXED " xr:uid="{07A503D9-F79F-46DA-A30A-7E4C8A32AF07}"/>
    <hyperlink ref="B179" location="'C. HTT Harmonised Glossary'!B19" display="9. Non-Performing Loans (NPLs)" xr:uid="{F691759E-A0A1-46F5-9964-FD8F986BB373}"/>
  </hyperlinks>
  <pageMargins left="0.7" right="0.7" top="0.75" bottom="0.75" header="0.3" footer="0.3"/>
  <pageSetup scale="40"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FA158-F43E-4364-A8C7-8FB03AC0A3EF}">
  <sheetPr>
    <tabColor theme="9" tint="-0.249977111117893"/>
  </sheetPr>
  <dimension ref="A1:C403"/>
  <sheetViews>
    <sheetView topLeftCell="C2" zoomScaleNormal="100" workbookViewId="0">
      <selection activeCell="J24" sqref="J24"/>
    </sheetView>
  </sheetViews>
  <sheetFormatPr defaultColWidth="11.44140625" defaultRowHeight="14.4" outlineLevelRow="1" x14ac:dyDescent="0.3"/>
  <cols>
    <col min="1" max="1" width="16.33203125" style="26" customWidth="1"/>
    <col min="2" max="2" width="89.88671875" style="30" bestFit="1" customWidth="1"/>
    <col min="3" max="3" width="134.6640625" style="26" customWidth="1"/>
    <col min="4" max="16384" width="11.44140625" style="26"/>
  </cols>
  <sheetData>
    <row r="1" spans="1:3" ht="31.2" x14ac:dyDescent="0.3">
      <c r="A1" s="1" t="s">
        <v>957</v>
      </c>
      <c r="B1" s="1"/>
      <c r="C1" s="25" t="s">
        <v>1369</v>
      </c>
    </row>
    <row r="2" spans="1:3" x14ac:dyDescent="0.3">
      <c r="B2" s="27"/>
      <c r="C2" s="27"/>
    </row>
    <row r="3" spans="1:3" x14ac:dyDescent="0.3">
      <c r="A3" s="106" t="s">
        <v>958</v>
      </c>
      <c r="B3" s="107"/>
      <c r="C3" s="27"/>
    </row>
    <row r="4" spans="1:3" x14ac:dyDescent="0.3">
      <c r="C4" s="27"/>
    </row>
    <row r="5" spans="1:3" ht="18" x14ac:dyDescent="0.3">
      <c r="A5" s="37" t="s">
        <v>320</v>
      </c>
      <c r="B5" s="37" t="s">
        <v>959</v>
      </c>
      <c r="C5" s="108" t="s">
        <v>960</v>
      </c>
    </row>
    <row r="6" spans="1:3" ht="30" customHeight="1" x14ac:dyDescent="0.3">
      <c r="A6" s="81" t="s">
        <v>961</v>
      </c>
      <c r="B6" s="40" t="s">
        <v>962</v>
      </c>
      <c r="C6" s="109" t="s">
        <v>963</v>
      </c>
    </row>
    <row r="7" spans="1:3" ht="28.5" customHeight="1" x14ac:dyDescent="0.3">
      <c r="A7" s="81" t="s">
        <v>964</v>
      </c>
      <c r="B7" s="40" t="s">
        <v>965</v>
      </c>
      <c r="C7" s="109" t="s">
        <v>966</v>
      </c>
    </row>
    <row r="8" spans="1:3" ht="28.8" x14ac:dyDescent="0.3">
      <c r="A8" s="81" t="s">
        <v>967</v>
      </c>
      <c r="B8" s="40" t="s">
        <v>968</v>
      </c>
      <c r="C8" s="109" t="s">
        <v>969</v>
      </c>
    </row>
    <row r="9" spans="1:3" ht="14.25" customHeight="1" x14ac:dyDescent="0.3">
      <c r="A9" s="81" t="s">
        <v>970</v>
      </c>
      <c r="B9" s="40" t="s">
        <v>971</v>
      </c>
      <c r="C9" s="14" t="s">
        <v>1361</v>
      </c>
    </row>
    <row r="10" spans="1:3" ht="46.5" customHeight="1" x14ac:dyDescent="0.3">
      <c r="A10" s="81" t="s">
        <v>972</v>
      </c>
      <c r="B10" s="40" t="s">
        <v>973</v>
      </c>
      <c r="C10" s="109" t="s">
        <v>1360</v>
      </c>
    </row>
    <row r="11" spans="1:3" ht="14.25" customHeight="1" x14ac:dyDescent="0.3">
      <c r="A11" s="81" t="s">
        <v>974</v>
      </c>
      <c r="B11" s="40" t="s">
        <v>975</v>
      </c>
      <c r="C11" s="14" t="s">
        <v>1359</v>
      </c>
    </row>
    <row r="12" spans="1:3" ht="14.25" customHeight="1" x14ac:dyDescent="0.3">
      <c r="A12" s="81" t="s">
        <v>976</v>
      </c>
      <c r="B12" s="40" t="s">
        <v>977</v>
      </c>
      <c r="C12" s="43" t="s">
        <v>1362</v>
      </c>
    </row>
    <row r="13" spans="1:3" ht="28.8" x14ac:dyDescent="0.3">
      <c r="A13" s="81" t="s">
        <v>978</v>
      </c>
      <c r="B13" s="40" t="s">
        <v>979</v>
      </c>
      <c r="C13" s="43" t="s">
        <v>1358</v>
      </c>
    </row>
    <row r="14" spans="1:3" ht="14.25" customHeight="1" x14ac:dyDescent="0.3">
      <c r="A14" s="81" t="s">
        <v>980</v>
      </c>
      <c r="B14" s="40" t="s">
        <v>981</v>
      </c>
      <c r="C14" s="43" t="s">
        <v>1355</v>
      </c>
    </row>
    <row r="15" spans="1:3" ht="14.25" customHeight="1" x14ac:dyDescent="0.3">
      <c r="A15" s="81" t="s">
        <v>982</v>
      </c>
      <c r="B15" s="40" t="s">
        <v>983</v>
      </c>
      <c r="C15" s="43" t="s">
        <v>1356</v>
      </c>
    </row>
    <row r="16" spans="1:3" ht="14.25" customHeight="1" x14ac:dyDescent="0.3">
      <c r="A16" s="81" t="s">
        <v>984</v>
      </c>
      <c r="B16" s="40" t="s">
        <v>985</v>
      </c>
      <c r="C16" s="43" t="s">
        <v>1357</v>
      </c>
    </row>
    <row r="17" spans="1:3" ht="28.8" x14ac:dyDescent="0.3">
      <c r="A17" s="81" t="s">
        <v>986</v>
      </c>
      <c r="B17" s="44" t="s">
        <v>987</v>
      </c>
      <c r="C17" s="43" t="s">
        <v>1354</v>
      </c>
    </row>
    <row r="18" spans="1:3" ht="28.8" x14ac:dyDescent="0.3">
      <c r="A18" s="81" t="s">
        <v>988</v>
      </c>
      <c r="B18" s="44" t="s">
        <v>989</v>
      </c>
      <c r="C18" s="43" t="s">
        <v>1352</v>
      </c>
    </row>
    <row r="19" spans="1:3" ht="14.25" customHeight="1" x14ac:dyDescent="0.3">
      <c r="A19" s="81" t="s">
        <v>990</v>
      </c>
      <c r="B19" s="44" t="s">
        <v>991</v>
      </c>
      <c r="C19" s="43" t="s">
        <v>1353</v>
      </c>
    </row>
    <row r="20" spans="1:3" ht="28.8" x14ac:dyDescent="0.3">
      <c r="A20" s="81" t="s">
        <v>992</v>
      </c>
      <c r="B20" s="40" t="s">
        <v>993</v>
      </c>
      <c r="C20" s="43" t="s">
        <v>1363</v>
      </c>
    </row>
    <row r="21" spans="1:3" ht="14.25" customHeight="1" x14ac:dyDescent="0.3">
      <c r="A21" s="81" t="s">
        <v>994</v>
      </c>
      <c r="B21" s="41" t="s">
        <v>995</v>
      </c>
      <c r="C21" s="43" t="s">
        <v>1364</v>
      </c>
    </row>
    <row r="22" spans="1:3" ht="14.25" customHeight="1" x14ac:dyDescent="0.3">
      <c r="A22" s="81" t="s">
        <v>996</v>
      </c>
      <c r="B22" s="26"/>
      <c r="C22" s="110"/>
    </row>
    <row r="23" spans="1:3" ht="14.25" customHeight="1" outlineLevel="1" x14ac:dyDescent="0.3">
      <c r="A23" s="81" t="s">
        <v>997</v>
      </c>
      <c r="C23" s="43"/>
    </row>
    <row r="24" spans="1:3" ht="14.25" customHeight="1" outlineLevel="1" x14ac:dyDescent="0.3">
      <c r="A24" s="81" t="s">
        <v>998</v>
      </c>
      <c r="B24" s="100"/>
      <c r="C24" s="43"/>
    </row>
    <row r="25" spans="1:3" ht="14.25" customHeight="1" outlineLevel="1" x14ac:dyDescent="0.3">
      <c r="A25" s="81" t="s">
        <v>999</v>
      </c>
      <c r="B25" s="100"/>
      <c r="C25" s="43"/>
    </row>
    <row r="26" spans="1:3" ht="14.25" customHeight="1" outlineLevel="1" x14ac:dyDescent="0.3">
      <c r="A26" s="81" t="s">
        <v>1000</v>
      </c>
      <c r="B26" s="100"/>
      <c r="C26" s="43"/>
    </row>
    <row r="27" spans="1:3" ht="14.25" customHeight="1" outlineLevel="1" x14ac:dyDescent="0.3">
      <c r="A27" s="81" t="s">
        <v>1001</v>
      </c>
      <c r="B27" s="100"/>
      <c r="C27" s="43"/>
    </row>
    <row r="28" spans="1:3" ht="14.25" customHeight="1" outlineLevel="1" x14ac:dyDescent="0.3">
      <c r="A28" s="37"/>
      <c r="B28" s="37" t="s">
        <v>1002</v>
      </c>
      <c r="C28" s="108" t="s">
        <v>960</v>
      </c>
    </row>
    <row r="29" spans="1:3" ht="14.25" customHeight="1" outlineLevel="1" x14ac:dyDescent="0.3">
      <c r="A29" s="81" t="s">
        <v>1003</v>
      </c>
      <c r="B29" s="40" t="s">
        <v>1004</v>
      </c>
      <c r="C29" s="43"/>
    </row>
    <row r="30" spans="1:3" ht="14.25" customHeight="1" outlineLevel="1" x14ac:dyDescent="0.3">
      <c r="A30" s="81" t="s">
        <v>1005</v>
      </c>
      <c r="B30" s="40" t="s">
        <v>1006</v>
      </c>
      <c r="C30" s="43"/>
    </row>
    <row r="31" spans="1:3" ht="14.25" customHeight="1" outlineLevel="1" x14ac:dyDescent="0.3">
      <c r="A31" s="81" t="s">
        <v>1007</v>
      </c>
      <c r="B31" s="40" t="s">
        <v>1008</v>
      </c>
      <c r="C31" s="43"/>
    </row>
    <row r="32" spans="1:3" ht="14.25" customHeight="1" outlineLevel="1" x14ac:dyDescent="0.3">
      <c r="A32" s="81" t="s">
        <v>1009</v>
      </c>
      <c r="B32" s="111" t="s">
        <v>1413</v>
      </c>
      <c r="C32" s="43"/>
    </row>
    <row r="33" spans="1:3" ht="14.25" customHeight="1" outlineLevel="1" x14ac:dyDescent="0.3">
      <c r="A33" s="81" t="s">
        <v>1010</v>
      </c>
      <c r="B33" s="112"/>
      <c r="C33" s="43"/>
    </row>
    <row r="34" spans="1:3" ht="14.25" customHeight="1" outlineLevel="1" x14ac:dyDescent="0.3">
      <c r="A34" s="81" t="s">
        <v>1011</v>
      </c>
      <c r="B34" s="112"/>
      <c r="C34" s="43"/>
    </row>
    <row r="35" spans="1:3" ht="14.25" customHeight="1" outlineLevel="1" x14ac:dyDescent="0.3">
      <c r="A35" s="81" t="s">
        <v>1012</v>
      </c>
      <c r="B35" s="112"/>
      <c r="C35" s="43"/>
    </row>
    <row r="36" spans="1:3" ht="14.25" customHeight="1" outlineLevel="1" x14ac:dyDescent="0.3">
      <c r="A36" s="81" t="s">
        <v>1013</v>
      </c>
      <c r="B36" s="112"/>
      <c r="C36" s="43"/>
    </row>
    <row r="37" spans="1:3" ht="14.25" customHeight="1" outlineLevel="1" x14ac:dyDescent="0.3">
      <c r="A37" s="81" t="s">
        <v>1014</v>
      </c>
      <c r="B37" s="112"/>
      <c r="C37" s="43"/>
    </row>
    <row r="38" spans="1:3" ht="14.25" customHeight="1" outlineLevel="1" x14ac:dyDescent="0.3">
      <c r="A38" s="81" t="s">
        <v>1015</v>
      </c>
      <c r="B38" s="112"/>
      <c r="C38" s="43"/>
    </row>
    <row r="39" spans="1:3" ht="14.25" customHeight="1" outlineLevel="1" x14ac:dyDescent="0.3">
      <c r="A39" s="81" t="s">
        <v>1016</v>
      </c>
      <c r="B39" s="112"/>
      <c r="C39" s="43"/>
    </row>
    <row r="40" spans="1:3" ht="14.25" customHeight="1" outlineLevel="1" x14ac:dyDescent="0.3">
      <c r="A40" s="81" t="s">
        <v>1017</v>
      </c>
      <c r="B40" s="26"/>
      <c r="C40" s="43"/>
    </row>
    <row r="41" spans="1:3" ht="14.25" customHeight="1" outlineLevel="1" x14ac:dyDescent="0.3">
      <c r="A41" s="81" t="s">
        <v>1018</v>
      </c>
      <c r="B41" s="112"/>
      <c r="C41" s="43"/>
    </row>
    <row r="42" spans="1:3" ht="14.25" customHeight="1" outlineLevel="1" x14ac:dyDescent="0.3">
      <c r="A42" s="81" t="s">
        <v>1019</v>
      </c>
      <c r="B42" s="112"/>
      <c r="C42" s="43"/>
    </row>
    <row r="43" spans="1:3" ht="14.25" customHeight="1" outlineLevel="1" x14ac:dyDescent="0.3">
      <c r="A43" s="81" t="s">
        <v>1020</v>
      </c>
      <c r="B43" s="112"/>
      <c r="C43" s="43"/>
    </row>
    <row r="44" spans="1:3" ht="14.25" customHeight="1" x14ac:dyDescent="0.3">
      <c r="A44" s="37"/>
      <c r="B44" s="37" t="s">
        <v>1021</v>
      </c>
      <c r="C44" s="108" t="s">
        <v>841</v>
      </c>
    </row>
    <row r="45" spans="1:3" ht="14.25" customHeight="1" x14ac:dyDescent="0.3">
      <c r="A45" s="81" t="s">
        <v>1022</v>
      </c>
      <c r="B45" s="44" t="s">
        <v>842</v>
      </c>
      <c r="C45" s="30" t="s">
        <v>843</v>
      </c>
    </row>
    <row r="46" spans="1:3" ht="14.25" customHeight="1" x14ac:dyDescent="0.3">
      <c r="A46" s="81" t="s">
        <v>1023</v>
      </c>
      <c r="B46" s="44" t="s">
        <v>845</v>
      </c>
      <c r="C46" s="30" t="s">
        <v>846</v>
      </c>
    </row>
    <row r="47" spans="1:3" ht="14.25" customHeight="1" x14ac:dyDescent="0.3">
      <c r="A47" s="81" t="s">
        <v>1024</v>
      </c>
      <c r="B47" s="44" t="s">
        <v>848</v>
      </c>
      <c r="C47" s="30" t="s">
        <v>849</v>
      </c>
    </row>
    <row r="48" spans="1:3" ht="14.25" customHeight="1" outlineLevel="1" x14ac:dyDescent="0.3">
      <c r="A48" s="81" t="s">
        <v>1025</v>
      </c>
      <c r="B48" s="111" t="s">
        <v>1414</v>
      </c>
      <c r="C48" s="43" t="s">
        <v>852</v>
      </c>
    </row>
    <row r="49" spans="1:3" ht="14.25" customHeight="1" outlineLevel="1" x14ac:dyDescent="0.3">
      <c r="A49" s="81" t="s">
        <v>1026</v>
      </c>
      <c r="B49" s="113"/>
      <c r="C49" s="43"/>
    </row>
    <row r="50" spans="1:3" ht="14.25" customHeight="1" outlineLevel="1" x14ac:dyDescent="0.3">
      <c r="A50" s="81" t="s">
        <v>1027</v>
      </c>
      <c r="B50" s="111"/>
      <c r="C50" s="43"/>
    </row>
    <row r="51" spans="1:3" ht="14.25" customHeight="1" x14ac:dyDescent="0.3">
      <c r="A51" s="37"/>
      <c r="B51" s="37" t="s">
        <v>1028</v>
      </c>
      <c r="C51" s="108" t="s">
        <v>960</v>
      </c>
    </row>
    <row r="52" spans="1:3" ht="14.25" customHeight="1" x14ac:dyDescent="0.3">
      <c r="A52" s="81" t="s">
        <v>1029</v>
      </c>
      <c r="B52" s="40" t="s">
        <v>1030</v>
      </c>
      <c r="C52" s="30"/>
    </row>
    <row r="53" spans="1:3" ht="14.25" customHeight="1" x14ac:dyDescent="0.3">
      <c r="A53" s="81" t="s">
        <v>1031</v>
      </c>
      <c r="B53" s="113"/>
      <c r="C53" s="110"/>
    </row>
    <row r="54" spans="1:3" ht="14.25" customHeight="1" x14ac:dyDescent="0.3">
      <c r="A54" s="81" t="s">
        <v>1032</v>
      </c>
      <c r="B54" s="113"/>
      <c r="C54" s="110"/>
    </row>
    <row r="55" spans="1:3" ht="14.25" customHeight="1" x14ac:dyDescent="0.3">
      <c r="A55" s="81" t="s">
        <v>1033</v>
      </c>
      <c r="B55" s="113"/>
      <c r="C55" s="110"/>
    </row>
    <row r="56" spans="1:3" ht="14.25" customHeight="1" x14ac:dyDescent="0.3">
      <c r="A56" s="81" t="s">
        <v>1034</v>
      </c>
      <c r="B56" s="113"/>
      <c r="C56" s="110"/>
    </row>
    <row r="57" spans="1:3" ht="14.25" customHeight="1" x14ac:dyDescent="0.3">
      <c r="A57" s="81" t="s">
        <v>1035</v>
      </c>
      <c r="B57" s="113"/>
      <c r="C57" s="11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7"/>
    </row>
    <row r="104" spans="2:2" x14ac:dyDescent="0.3">
      <c r="B104" s="27"/>
    </row>
    <row r="105" spans="2:2" x14ac:dyDescent="0.3">
      <c r="B105" s="27"/>
    </row>
    <row r="106" spans="2:2" x14ac:dyDescent="0.3">
      <c r="B106" s="27"/>
    </row>
    <row r="107" spans="2:2" x14ac:dyDescent="0.3">
      <c r="B107" s="27"/>
    </row>
    <row r="108" spans="2:2" x14ac:dyDescent="0.3">
      <c r="B108" s="27"/>
    </row>
    <row r="109" spans="2:2" x14ac:dyDescent="0.3">
      <c r="B109" s="27"/>
    </row>
    <row r="110" spans="2:2" x14ac:dyDescent="0.3">
      <c r="B110" s="27"/>
    </row>
    <row r="111" spans="2:2" x14ac:dyDescent="0.3">
      <c r="B111" s="27"/>
    </row>
    <row r="112" spans="2:2" x14ac:dyDescent="0.3">
      <c r="B112" s="27"/>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67"/>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6"/>
    </row>
    <row r="148" spans="2:2" x14ac:dyDescent="0.3">
      <c r="B148" s="114"/>
    </row>
    <row r="154" spans="2:2" x14ac:dyDescent="0.3">
      <c r="B154" s="44"/>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40"/>
    </row>
    <row r="266" spans="2:2" x14ac:dyDescent="0.3">
      <c r="B266" s="42"/>
    </row>
    <row r="267" spans="2:2" x14ac:dyDescent="0.3">
      <c r="B267" s="42"/>
    </row>
    <row r="270" spans="2:2" x14ac:dyDescent="0.3">
      <c r="B270" s="42"/>
    </row>
    <row r="286" spans="2:2" x14ac:dyDescent="0.3">
      <c r="B286" s="40"/>
    </row>
    <row r="316" spans="2:2" x14ac:dyDescent="0.3">
      <c r="B316" s="36"/>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6"/>
    </row>
    <row r="403" spans="2:2" x14ac:dyDescent="0.3">
      <c r="B403" s="115"/>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85390-A0DB-42F2-A2CF-2BB12D1E52C1}">
  <dimension ref="B1:L32"/>
  <sheetViews>
    <sheetView zoomScaleNormal="100" workbookViewId="0"/>
  </sheetViews>
  <sheetFormatPr defaultRowHeight="13.2" x14ac:dyDescent="0.25"/>
  <cols>
    <col min="1" max="1" width="0.6640625" style="192" customWidth="1"/>
    <col min="2" max="2" width="21.109375" style="192" customWidth="1"/>
    <col min="3" max="3" width="10.5546875" style="192" customWidth="1"/>
    <col min="4" max="4" width="3.21875" style="192" customWidth="1"/>
    <col min="5" max="5" width="11.44140625" style="192" customWidth="1"/>
    <col min="6" max="6" width="0.21875" style="192" customWidth="1"/>
    <col min="7" max="7" width="0.33203125" style="192" customWidth="1"/>
    <col min="8" max="8" width="5.44140625" style="192" customWidth="1"/>
    <col min="9" max="9" width="14.5546875" style="192" customWidth="1"/>
    <col min="10" max="10" width="0.5546875" style="192" customWidth="1"/>
    <col min="11" max="11" width="15.44140625" style="192" customWidth="1"/>
    <col min="12" max="12" width="0.44140625" style="192" customWidth="1"/>
    <col min="13" max="13" width="4.6640625" style="192" customWidth="1"/>
    <col min="14" max="16384" width="8.88671875" style="192"/>
  </cols>
  <sheetData>
    <row r="1" spans="2:12" s="177" customFormat="1" ht="4.2" customHeight="1" x14ac:dyDescent="0.15"/>
    <row r="2" spans="2:12" s="177" customFormat="1" ht="3" customHeight="1" x14ac:dyDescent="0.15">
      <c r="B2" s="178"/>
    </row>
    <row r="3" spans="2:12" s="177" customFormat="1" ht="18.3" customHeight="1" x14ac:dyDescent="0.15">
      <c r="B3" s="178"/>
      <c r="D3" s="179" t="s">
        <v>1439</v>
      </c>
      <c r="E3" s="179"/>
      <c r="F3" s="179"/>
      <c r="G3" s="179"/>
      <c r="H3" s="179"/>
      <c r="I3" s="179"/>
      <c r="J3" s="179"/>
      <c r="K3" s="179"/>
      <c r="L3" s="179"/>
    </row>
    <row r="4" spans="2:12" s="177" customFormat="1" ht="8.85" customHeight="1" x14ac:dyDescent="0.15">
      <c r="B4" s="178"/>
    </row>
    <row r="5" spans="2:12" s="177" customFormat="1" ht="3" customHeight="1" x14ac:dyDescent="0.15"/>
    <row r="6" spans="2:12" s="177" customFormat="1" ht="26.4" customHeight="1" x14ac:dyDescent="0.15">
      <c r="B6" s="180" t="s">
        <v>1440</v>
      </c>
      <c r="C6" s="180"/>
      <c r="D6" s="180"/>
      <c r="E6" s="180"/>
      <c r="F6" s="180"/>
      <c r="G6" s="180"/>
      <c r="H6" s="180"/>
      <c r="I6" s="180"/>
      <c r="J6" s="180"/>
      <c r="K6" s="180"/>
    </row>
    <row r="7" spans="2:12" s="177" customFormat="1" ht="8.5500000000000007" customHeight="1" x14ac:dyDescent="0.15"/>
    <row r="8" spans="2:12" s="177" customFormat="1" ht="15.3" customHeight="1" x14ac:dyDescent="0.15">
      <c r="B8" s="181" t="s">
        <v>1441</v>
      </c>
      <c r="C8" s="181"/>
      <c r="D8" s="181"/>
      <c r="E8" s="181"/>
      <c r="F8" s="181"/>
      <c r="G8" s="181"/>
      <c r="H8" s="181"/>
      <c r="I8" s="181"/>
      <c r="J8" s="181"/>
      <c r="K8" s="181"/>
    </row>
    <row r="9" spans="2:12" s="177" customFormat="1" ht="2.1" customHeight="1" x14ac:dyDescent="0.15"/>
    <row r="10" spans="2:12" s="177" customFormat="1" ht="3" customHeight="1" x14ac:dyDescent="0.15">
      <c r="B10" s="182" t="s">
        <v>1441</v>
      </c>
    </row>
    <row r="11" spans="2:12" s="177" customFormat="1" ht="17.100000000000001" customHeight="1" x14ac:dyDescent="0.15">
      <c r="B11" s="182"/>
      <c r="C11" s="183">
        <v>45322</v>
      </c>
      <c r="D11" s="183"/>
    </row>
    <row r="12" spans="2:12" s="177" customFormat="1" ht="3.45" customHeight="1" x14ac:dyDescent="0.15">
      <c r="B12" s="182"/>
    </row>
    <row r="13" spans="2:12" s="177" customFormat="1" ht="5.55" customHeight="1" x14ac:dyDescent="0.15"/>
    <row r="14" spans="2:12" s="177" customFormat="1" ht="15.3" customHeight="1" x14ac:dyDescent="0.15">
      <c r="B14" s="181" t="s">
        <v>1442</v>
      </c>
      <c r="C14" s="181"/>
      <c r="D14" s="181"/>
      <c r="E14" s="181"/>
      <c r="F14" s="181"/>
      <c r="G14" s="181"/>
      <c r="H14" s="181"/>
      <c r="I14" s="181"/>
      <c r="J14" s="181"/>
      <c r="K14" s="181"/>
    </row>
    <row r="15" spans="2:12" s="177" customFormat="1" ht="10.199999999999999" customHeight="1" x14ac:dyDescent="0.15"/>
    <row r="16" spans="2:12" s="177" customFormat="1" ht="14.1" customHeight="1" x14ac:dyDescent="0.15">
      <c r="B16" s="184" t="s">
        <v>1443</v>
      </c>
      <c r="C16" s="184"/>
      <c r="D16" s="185"/>
      <c r="E16" s="185"/>
      <c r="F16" s="185"/>
      <c r="G16" s="185"/>
      <c r="H16" s="185"/>
      <c r="I16" s="185"/>
      <c r="J16" s="185"/>
      <c r="K16" s="185"/>
    </row>
    <row r="17" spans="2:11" s="177" customFormat="1" ht="11.85" customHeight="1" x14ac:dyDescent="0.15">
      <c r="B17" s="186" t="s">
        <v>1444</v>
      </c>
      <c r="C17" s="186"/>
      <c r="D17" s="186" t="s">
        <v>1445</v>
      </c>
      <c r="E17" s="186"/>
      <c r="F17" s="186" t="s">
        <v>1446</v>
      </c>
      <c r="G17" s="186"/>
      <c r="H17" s="186"/>
      <c r="I17" s="186"/>
      <c r="J17" s="186"/>
      <c r="K17" s="186"/>
    </row>
    <row r="18" spans="2:11" s="177" customFormat="1" ht="11.55" customHeight="1" x14ac:dyDescent="0.15"/>
    <row r="19" spans="2:11" s="177" customFormat="1" ht="13.2" customHeight="1" x14ac:dyDescent="0.15">
      <c r="B19" s="187" t="s">
        <v>1447</v>
      </c>
      <c r="C19" s="187"/>
      <c r="D19" s="187"/>
      <c r="E19" s="187"/>
      <c r="F19" s="185"/>
      <c r="G19" s="185"/>
      <c r="H19" s="185"/>
      <c r="I19" s="185"/>
      <c r="J19" s="188"/>
      <c r="K19" s="188"/>
    </row>
    <row r="20" spans="2:11" s="177" customFormat="1" ht="11.85" customHeight="1" x14ac:dyDescent="0.15">
      <c r="B20" s="189" t="s">
        <v>1448</v>
      </c>
      <c r="C20" s="189"/>
      <c r="D20" s="189" t="s">
        <v>1449</v>
      </c>
      <c r="E20" s="189"/>
      <c r="F20" s="189"/>
      <c r="G20" s="189" t="s">
        <v>1450</v>
      </c>
      <c r="H20" s="189"/>
      <c r="I20" s="189"/>
      <c r="J20" s="189"/>
      <c r="K20" s="189"/>
    </row>
    <row r="21" spans="2:11" s="177" customFormat="1" ht="11.55" customHeight="1" x14ac:dyDescent="0.15"/>
    <row r="22" spans="2:11" s="177" customFormat="1" ht="13.2" customHeight="1" x14ac:dyDescent="0.15">
      <c r="B22" s="187" t="s">
        <v>1451</v>
      </c>
      <c r="C22" s="187"/>
      <c r="D22" s="187"/>
      <c r="E22" s="187"/>
      <c r="F22" s="187"/>
      <c r="G22" s="187"/>
      <c r="H22" s="185"/>
      <c r="I22" s="185"/>
      <c r="J22" s="185"/>
      <c r="K22" s="190"/>
    </row>
    <row r="23" spans="2:11" s="177" customFormat="1" ht="11.85" customHeight="1" x14ac:dyDescent="0.15">
      <c r="B23" s="189" t="s">
        <v>1452</v>
      </c>
      <c r="C23" s="189"/>
      <c r="D23" s="189" t="s">
        <v>1453</v>
      </c>
      <c r="E23" s="189"/>
      <c r="F23" s="189"/>
      <c r="G23" s="189" t="s">
        <v>1454</v>
      </c>
      <c r="H23" s="189"/>
      <c r="I23" s="189"/>
      <c r="J23" s="189"/>
      <c r="K23" s="189"/>
    </row>
    <row r="24" spans="2:11" s="177" customFormat="1" ht="10.65" customHeight="1" x14ac:dyDescent="0.15"/>
    <row r="25" spans="2:11" s="177" customFormat="1" ht="11.85" customHeight="1" x14ac:dyDescent="0.15">
      <c r="B25" s="187" t="s">
        <v>1455</v>
      </c>
      <c r="C25" s="187"/>
      <c r="D25" s="188"/>
      <c r="E25" s="188"/>
      <c r="F25" s="188"/>
      <c r="G25" s="188"/>
      <c r="H25" s="188"/>
      <c r="I25" s="188"/>
      <c r="J25" s="188"/>
      <c r="K25" s="188"/>
    </row>
    <row r="26" spans="2:11" s="177" customFormat="1" ht="11.85" customHeight="1" x14ac:dyDescent="0.15">
      <c r="B26" s="189" t="s">
        <v>1456</v>
      </c>
      <c r="C26" s="189"/>
      <c r="D26" s="191"/>
      <c r="E26" s="191"/>
      <c r="F26" s="191"/>
      <c r="G26" s="191"/>
      <c r="H26" s="191"/>
      <c r="I26" s="191"/>
      <c r="J26" s="191"/>
      <c r="K26" s="191"/>
    </row>
    <row r="27" spans="2:11" s="177" customFormat="1" ht="8.85" customHeight="1" x14ac:dyDescent="0.15"/>
    <row r="28" spans="2:11" s="177" customFormat="1" ht="11.85" customHeight="1" x14ac:dyDescent="0.15">
      <c r="B28" s="187" t="s">
        <v>1457</v>
      </c>
      <c r="C28" s="187"/>
      <c r="D28" s="187"/>
      <c r="E28" s="187"/>
      <c r="F28" s="187"/>
      <c r="G28" s="187"/>
      <c r="H28" s="187"/>
      <c r="I28" s="187"/>
      <c r="J28" s="187"/>
      <c r="K28" s="187"/>
    </row>
    <row r="29" spans="2:11" s="177" customFormat="1" ht="11.85" customHeight="1" x14ac:dyDescent="0.15">
      <c r="B29" s="189" t="s">
        <v>1458</v>
      </c>
      <c r="C29" s="189"/>
      <c r="D29" s="189"/>
      <c r="E29" s="189"/>
      <c r="F29" s="189"/>
      <c r="G29" s="189"/>
      <c r="H29" s="189"/>
      <c r="I29" s="189"/>
      <c r="J29" s="189"/>
      <c r="K29" s="189"/>
    </row>
    <row r="30" spans="2:11" s="177" customFormat="1" ht="11.85" customHeight="1" x14ac:dyDescent="0.15">
      <c r="B30" s="189" t="s">
        <v>1459</v>
      </c>
      <c r="C30" s="189"/>
      <c r="D30" s="189"/>
      <c r="E30" s="189"/>
      <c r="F30" s="189"/>
      <c r="G30" s="189"/>
      <c r="H30" s="189"/>
      <c r="I30" s="189"/>
      <c r="J30" s="189"/>
      <c r="K30" s="189"/>
    </row>
    <row r="31" spans="2:11" s="177" customFormat="1" ht="11.85" customHeight="1" x14ac:dyDescent="0.15">
      <c r="B31" s="189" t="s">
        <v>1460</v>
      </c>
      <c r="C31" s="189"/>
      <c r="D31" s="189"/>
      <c r="E31" s="189"/>
      <c r="F31" s="189"/>
      <c r="G31" s="189"/>
      <c r="H31" s="189"/>
      <c r="I31" s="189"/>
      <c r="J31" s="189"/>
      <c r="K31" s="189"/>
    </row>
    <row r="32" spans="2:11" s="177" customFormat="1" ht="22.95" customHeight="1" x14ac:dyDescent="0.15"/>
  </sheetData>
  <mergeCells count="34">
    <mergeCell ref="B31:K31"/>
    <mergeCell ref="B26:C26"/>
    <mergeCell ref="D26:H26"/>
    <mergeCell ref="I26:K26"/>
    <mergeCell ref="B28:K28"/>
    <mergeCell ref="B29:K29"/>
    <mergeCell ref="B30:K30"/>
    <mergeCell ref="B22:G22"/>
    <mergeCell ref="H22:J22"/>
    <mergeCell ref="B23:C23"/>
    <mergeCell ref="D23:F23"/>
    <mergeCell ref="G23:K23"/>
    <mergeCell ref="B25:C25"/>
    <mergeCell ref="D25:H25"/>
    <mergeCell ref="I25:K25"/>
    <mergeCell ref="B19:E19"/>
    <mergeCell ref="F19:I19"/>
    <mergeCell ref="J19:K19"/>
    <mergeCell ref="B20:C20"/>
    <mergeCell ref="D20:F20"/>
    <mergeCell ref="G20:K20"/>
    <mergeCell ref="B14:K14"/>
    <mergeCell ref="B16:C16"/>
    <mergeCell ref="D16:E16"/>
    <mergeCell ref="F16:K16"/>
    <mergeCell ref="B17:C17"/>
    <mergeCell ref="D17:E17"/>
    <mergeCell ref="F17:K17"/>
    <mergeCell ref="B2:B4"/>
    <mergeCell ref="D3:L3"/>
    <mergeCell ref="B6:K6"/>
    <mergeCell ref="B8:K8"/>
    <mergeCell ref="B10:B12"/>
    <mergeCell ref="C11:D11"/>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18A6C-BA43-4BEC-B3DA-1BB073BF87C3}">
  <dimension ref="B1:N24"/>
  <sheetViews>
    <sheetView zoomScaleNormal="100" workbookViewId="0"/>
  </sheetViews>
  <sheetFormatPr defaultRowHeight="13.2" x14ac:dyDescent="0.25"/>
  <cols>
    <col min="1" max="1" width="0.44140625" style="192" customWidth="1"/>
    <col min="2" max="2" width="9.44140625" style="192" customWidth="1"/>
    <col min="3" max="3" width="11" style="192" customWidth="1"/>
    <col min="4" max="4" width="15.44140625" style="192" customWidth="1"/>
    <col min="5" max="5" width="3.6640625" style="192" customWidth="1"/>
    <col min="6" max="6" width="5" style="192" customWidth="1"/>
    <col min="7" max="7" width="9.77734375" style="192" customWidth="1"/>
    <col min="8" max="8" width="8.21875" style="192" customWidth="1"/>
    <col min="9" max="9" width="7.5546875" style="192" customWidth="1"/>
    <col min="10" max="10" width="8.5546875" style="192" customWidth="1"/>
    <col min="11" max="11" width="9.6640625" style="192" customWidth="1"/>
    <col min="12" max="12" width="13" style="192" customWidth="1"/>
    <col min="13" max="13" width="12.44140625" style="192" customWidth="1"/>
    <col min="14" max="14" width="12.77734375" style="192" customWidth="1"/>
    <col min="15" max="15" width="4.6640625" style="192" customWidth="1"/>
    <col min="16" max="16384" width="8.88671875" style="192"/>
  </cols>
  <sheetData>
    <row r="1" spans="2:14" s="177" customFormat="1" ht="7.8" x14ac:dyDescent="0.15"/>
    <row r="2" spans="2:14" s="177" customFormat="1" ht="17.399999999999999" x14ac:dyDescent="0.15">
      <c r="B2" s="178"/>
      <c r="C2" s="178"/>
      <c r="D2" s="179" t="s">
        <v>1439</v>
      </c>
      <c r="E2" s="179"/>
      <c r="F2" s="179"/>
      <c r="G2" s="179"/>
      <c r="H2" s="179"/>
      <c r="I2" s="179"/>
    </row>
    <row r="3" spans="2:14" s="177" customFormat="1" ht="7.8" x14ac:dyDescent="0.15">
      <c r="B3" s="178"/>
      <c r="C3" s="178"/>
    </row>
    <row r="4" spans="2:14" s="177" customFormat="1" ht="7.8" x14ac:dyDescent="0.15"/>
    <row r="5" spans="2:14" s="177" customFormat="1" ht="15.6" x14ac:dyDescent="0.15">
      <c r="B5" s="180" t="s">
        <v>1461</v>
      </c>
      <c r="C5" s="180"/>
      <c r="D5" s="180"/>
      <c r="E5" s="180"/>
      <c r="F5" s="180"/>
      <c r="G5" s="180"/>
      <c r="H5" s="180"/>
      <c r="I5" s="180"/>
      <c r="J5" s="180"/>
    </row>
    <row r="6" spans="2:14" s="177" customFormat="1" ht="7.8" x14ac:dyDescent="0.15"/>
    <row r="7" spans="2:14" s="177" customFormat="1" ht="15.6" x14ac:dyDescent="0.15">
      <c r="B7" s="181" t="s">
        <v>1462</v>
      </c>
      <c r="C7" s="181"/>
      <c r="D7" s="181"/>
      <c r="E7" s="181"/>
      <c r="F7" s="181"/>
      <c r="G7" s="181"/>
      <c r="H7" s="181"/>
      <c r="I7" s="181"/>
      <c r="J7" s="181"/>
      <c r="K7" s="181"/>
      <c r="L7" s="181"/>
      <c r="M7" s="181"/>
      <c r="N7" s="181"/>
    </row>
    <row r="8" spans="2:14" s="177" customFormat="1" ht="7.8" x14ac:dyDescent="0.15"/>
    <row r="9" spans="2:14" s="177" customFormat="1" ht="20.399999999999999" x14ac:dyDescent="0.15">
      <c r="B9" s="193" t="s">
        <v>1463</v>
      </c>
      <c r="C9" s="193" t="s">
        <v>1464</v>
      </c>
      <c r="D9" s="193" t="s">
        <v>1465</v>
      </c>
      <c r="E9" s="194" t="s">
        <v>1466</v>
      </c>
      <c r="F9" s="194"/>
      <c r="G9" s="195" t="s">
        <v>1467</v>
      </c>
      <c r="H9" s="193" t="s">
        <v>1468</v>
      </c>
      <c r="I9" s="195" t="s">
        <v>1469</v>
      </c>
      <c r="J9" s="193" t="s">
        <v>1470</v>
      </c>
      <c r="K9" s="195" t="s">
        <v>1471</v>
      </c>
      <c r="L9" s="195" t="s">
        <v>1472</v>
      </c>
      <c r="M9" s="195" t="s">
        <v>1473</v>
      </c>
      <c r="N9" s="195" t="s">
        <v>1474</v>
      </c>
    </row>
    <row r="10" spans="2:14" s="177" customFormat="1" ht="10.199999999999999" x14ac:dyDescent="0.15">
      <c r="B10" s="196" t="s">
        <v>1475</v>
      </c>
      <c r="C10" s="196" t="s">
        <v>1476</v>
      </c>
      <c r="D10" s="197">
        <v>2500000000</v>
      </c>
      <c r="E10" s="198">
        <v>43521</v>
      </c>
      <c r="F10" s="198"/>
      <c r="G10" s="199">
        <v>46078</v>
      </c>
      <c r="H10" s="196" t="s">
        <v>248</v>
      </c>
      <c r="I10" s="196" t="s">
        <v>1477</v>
      </c>
      <c r="J10" s="200">
        <v>5.0000000000000001E-3</v>
      </c>
      <c r="K10" s="196" t="s">
        <v>1478</v>
      </c>
      <c r="L10" s="196" t="s">
        <v>1479</v>
      </c>
      <c r="M10" s="201">
        <v>2.07123287671233</v>
      </c>
      <c r="N10" s="196" t="s">
        <v>1480</v>
      </c>
    </row>
    <row r="11" spans="2:14" s="177" customFormat="1" ht="10.199999999999999" x14ac:dyDescent="0.15">
      <c r="B11" s="196" t="s">
        <v>1481</v>
      </c>
      <c r="C11" s="196" t="s">
        <v>1482</v>
      </c>
      <c r="D11" s="197">
        <v>2500000000</v>
      </c>
      <c r="E11" s="198">
        <v>43521</v>
      </c>
      <c r="F11" s="198"/>
      <c r="G11" s="199">
        <v>47174</v>
      </c>
      <c r="H11" s="196" t="s">
        <v>248</v>
      </c>
      <c r="I11" s="196" t="s">
        <v>1477</v>
      </c>
      <c r="J11" s="200">
        <v>8.5000000000000006E-3</v>
      </c>
      <c r="K11" s="196" t="s">
        <v>1478</v>
      </c>
      <c r="L11" s="196" t="s">
        <v>1479</v>
      </c>
      <c r="M11" s="201">
        <v>5.0739726027397296</v>
      </c>
      <c r="N11" s="196" t="s">
        <v>1483</v>
      </c>
    </row>
    <row r="12" spans="2:14" s="177" customFormat="1" ht="10.199999999999999" x14ac:dyDescent="0.15">
      <c r="B12" s="196" t="s">
        <v>1484</v>
      </c>
      <c r="C12" s="196" t="s">
        <v>1485</v>
      </c>
      <c r="D12" s="197">
        <v>2500000000</v>
      </c>
      <c r="E12" s="198">
        <v>43971</v>
      </c>
      <c r="F12" s="198"/>
      <c r="G12" s="199">
        <v>46527</v>
      </c>
      <c r="H12" s="196" t="s">
        <v>248</v>
      </c>
      <c r="I12" s="196" t="s">
        <v>1477</v>
      </c>
      <c r="J12" s="200">
        <v>1E-4</v>
      </c>
      <c r="K12" s="196" t="s">
        <v>1478</v>
      </c>
      <c r="L12" s="196" t="s">
        <v>1486</v>
      </c>
      <c r="M12" s="201">
        <v>3.3013698630136998</v>
      </c>
      <c r="N12" s="196" t="s">
        <v>1487</v>
      </c>
    </row>
    <row r="13" spans="2:14" s="177" customFormat="1" ht="10.199999999999999" x14ac:dyDescent="0.15">
      <c r="B13" s="196" t="s">
        <v>1488</v>
      </c>
      <c r="C13" s="196" t="s">
        <v>1489</v>
      </c>
      <c r="D13" s="197">
        <v>2500000000</v>
      </c>
      <c r="E13" s="198">
        <v>43971</v>
      </c>
      <c r="F13" s="198"/>
      <c r="G13" s="199">
        <v>47623</v>
      </c>
      <c r="H13" s="196" t="s">
        <v>248</v>
      </c>
      <c r="I13" s="196" t="s">
        <v>1477</v>
      </c>
      <c r="J13" s="200">
        <v>6.9999999999999999E-4</v>
      </c>
      <c r="K13" s="196" t="s">
        <v>1478</v>
      </c>
      <c r="L13" s="196" t="s">
        <v>1486</v>
      </c>
      <c r="M13" s="201">
        <v>6.3041095890410999</v>
      </c>
      <c r="N13" s="196" t="s">
        <v>1490</v>
      </c>
    </row>
    <row r="14" spans="2:14" s="177" customFormat="1" ht="10.199999999999999" x14ac:dyDescent="0.15">
      <c r="B14" s="196" t="s">
        <v>1491</v>
      </c>
      <c r="C14" s="196" t="s">
        <v>1492</v>
      </c>
      <c r="D14" s="197">
        <v>1500000000</v>
      </c>
      <c r="E14" s="198">
        <v>44175</v>
      </c>
      <c r="F14" s="198"/>
      <c r="G14" s="199">
        <v>46731</v>
      </c>
      <c r="H14" s="196" t="s">
        <v>248</v>
      </c>
      <c r="I14" s="196" t="s">
        <v>1477</v>
      </c>
      <c r="J14" s="200">
        <v>1E-4</v>
      </c>
      <c r="K14" s="196" t="s">
        <v>1478</v>
      </c>
      <c r="L14" s="196" t="s">
        <v>1493</v>
      </c>
      <c r="M14" s="201">
        <v>3.86027397260274</v>
      </c>
      <c r="N14" s="196" t="s">
        <v>1494</v>
      </c>
    </row>
    <row r="15" spans="2:14" s="177" customFormat="1" x14ac:dyDescent="0.15">
      <c r="B15" s="202"/>
      <c r="C15" s="203"/>
      <c r="D15" s="204">
        <v>11500000000</v>
      </c>
      <c r="E15" s="205"/>
      <c r="F15" s="205"/>
      <c r="G15" s="202"/>
      <c r="H15" s="202"/>
      <c r="I15" s="202"/>
      <c r="J15" s="202"/>
      <c r="K15" s="202"/>
      <c r="L15" s="202"/>
      <c r="M15" s="202"/>
      <c r="N15" s="202"/>
    </row>
    <row r="16" spans="2:14" s="177" customFormat="1" ht="7.8" x14ac:dyDescent="0.15"/>
    <row r="17" spans="2:14" s="177" customFormat="1" ht="15.6" x14ac:dyDescent="0.15">
      <c r="B17" s="181" t="s">
        <v>1495</v>
      </c>
      <c r="C17" s="181"/>
      <c r="D17" s="181"/>
      <c r="E17" s="181"/>
      <c r="F17" s="181"/>
      <c r="G17" s="181"/>
      <c r="H17" s="181"/>
      <c r="I17" s="181"/>
      <c r="J17" s="181"/>
      <c r="K17" s="181"/>
      <c r="L17" s="181"/>
      <c r="M17" s="181"/>
      <c r="N17" s="181"/>
    </row>
    <row r="18" spans="2:14" s="177" customFormat="1" ht="7.8" x14ac:dyDescent="0.15"/>
    <row r="19" spans="2:14" s="177" customFormat="1" x14ac:dyDescent="0.15">
      <c r="B19" s="206" t="s">
        <v>1496</v>
      </c>
      <c r="F19" s="207">
        <v>11500000000</v>
      </c>
      <c r="G19" s="207"/>
    </row>
    <row r="20" spans="2:14" s="177" customFormat="1" x14ac:dyDescent="0.25">
      <c r="B20" s="189" t="s">
        <v>1497</v>
      </c>
      <c r="C20" s="189"/>
      <c r="D20" s="208"/>
      <c r="E20" s="208"/>
      <c r="F20" s="208"/>
      <c r="G20" s="209">
        <v>3.1217391304347798E-3</v>
      </c>
    </row>
    <row r="21" spans="2:14" s="177" customFormat="1" x14ac:dyDescent="0.15">
      <c r="B21" s="189" t="s">
        <v>1498</v>
      </c>
      <c r="C21" s="189"/>
      <c r="D21" s="208"/>
      <c r="E21" s="208"/>
      <c r="F21" s="208"/>
      <c r="G21" s="210">
        <v>4.1449672424061896</v>
      </c>
    </row>
    <row r="22" spans="2:14" s="177" customFormat="1" ht="7.8" x14ac:dyDescent="0.15">
      <c r="B22" s="189"/>
      <c r="C22" s="189"/>
      <c r="D22" s="208"/>
      <c r="E22" s="208"/>
      <c r="F22" s="208"/>
    </row>
    <row r="23" spans="2:14" s="177" customFormat="1" ht="10.199999999999999" x14ac:dyDescent="0.15">
      <c r="B23" s="211" t="s">
        <v>1499</v>
      </c>
    </row>
    <row r="24" spans="2:14" s="177" customFormat="1" ht="7.8" x14ac:dyDescent="0.15"/>
  </sheetData>
  <mergeCells count="15">
    <mergeCell ref="F19:G19"/>
    <mergeCell ref="B20:F20"/>
    <mergeCell ref="B21:F22"/>
    <mergeCell ref="E11:F11"/>
    <mergeCell ref="E12:F12"/>
    <mergeCell ref="E13:F13"/>
    <mergeCell ref="E14:F14"/>
    <mergeCell ref="E15:F15"/>
    <mergeCell ref="B17:N17"/>
    <mergeCell ref="B2:C3"/>
    <mergeCell ref="D2:I2"/>
    <mergeCell ref="B5:J5"/>
    <mergeCell ref="B7:N7"/>
    <mergeCell ref="E9:F9"/>
    <mergeCell ref="E10:F10"/>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4A63-F263-4DBB-B27B-2EF71FEE3E2F}">
  <dimension ref="B1:F18"/>
  <sheetViews>
    <sheetView zoomScaleNormal="100" workbookViewId="0"/>
  </sheetViews>
  <sheetFormatPr defaultRowHeight="13.2" x14ac:dyDescent="0.25"/>
  <cols>
    <col min="1" max="1" width="0.6640625" style="192" customWidth="1"/>
    <col min="2" max="2" width="23" style="192" customWidth="1"/>
    <col min="3" max="3" width="23.33203125" style="192" customWidth="1"/>
    <col min="4" max="4" width="14.5546875" style="192" customWidth="1"/>
    <col min="5" max="5" width="19.44140625" style="192" customWidth="1"/>
    <col min="6" max="6" width="5.109375" style="192" customWidth="1"/>
    <col min="7" max="7" width="0.21875" style="192" customWidth="1"/>
    <col min="8" max="8" width="4.6640625" style="192" customWidth="1"/>
    <col min="9" max="16384" width="8.88671875" style="192"/>
  </cols>
  <sheetData>
    <row r="1" spans="2:6" s="177" customFormat="1" ht="7.8" x14ac:dyDescent="0.15">
      <c r="B1" s="178"/>
    </row>
    <row r="2" spans="2:6" s="177" customFormat="1" ht="17.399999999999999" x14ac:dyDescent="0.15">
      <c r="B2" s="178"/>
      <c r="C2" s="179" t="s">
        <v>1439</v>
      </c>
      <c r="D2" s="179"/>
      <c r="E2" s="179"/>
      <c r="F2" s="179"/>
    </row>
    <row r="3" spans="2:6" s="177" customFormat="1" ht="7.8" x14ac:dyDescent="0.15">
      <c r="B3" s="178"/>
    </row>
    <row r="4" spans="2:6" s="177" customFormat="1" ht="7.8" x14ac:dyDescent="0.15"/>
    <row r="5" spans="2:6" s="177" customFormat="1" ht="15.6" x14ac:dyDescent="0.15">
      <c r="B5" s="180" t="s">
        <v>1500</v>
      </c>
      <c r="C5" s="180"/>
      <c r="D5" s="180"/>
      <c r="E5" s="180"/>
      <c r="F5" s="180"/>
    </row>
    <row r="6" spans="2:6" s="177" customFormat="1" ht="7.8" x14ac:dyDescent="0.15"/>
    <row r="7" spans="2:6" s="177" customFormat="1" x14ac:dyDescent="0.15">
      <c r="B7" s="212" t="s">
        <v>1501</v>
      </c>
      <c r="C7" s="212"/>
      <c r="D7" s="212"/>
      <c r="E7" s="212"/>
      <c r="F7" s="212"/>
    </row>
    <row r="8" spans="2:6" s="177" customFormat="1" ht="7.8" x14ac:dyDescent="0.15"/>
    <row r="9" spans="2:6" s="177" customFormat="1" x14ac:dyDescent="0.15">
      <c r="B9" s="213" t="s">
        <v>1502</v>
      </c>
      <c r="C9" s="214" t="s">
        <v>1503</v>
      </c>
      <c r="D9" s="214" t="s">
        <v>1504</v>
      </c>
      <c r="E9" s="214" t="s">
        <v>1505</v>
      </c>
    </row>
    <row r="10" spans="2:6" s="177" customFormat="1" x14ac:dyDescent="0.15">
      <c r="B10" s="206" t="s">
        <v>1506</v>
      </c>
      <c r="C10" s="215" t="s">
        <v>1507</v>
      </c>
      <c r="D10" s="215" t="s">
        <v>1508</v>
      </c>
      <c r="E10" s="215" t="s">
        <v>1509</v>
      </c>
    </row>
    <row r="11" spans="2:6" s="177" customFormat="1" x14ac:dyDescent="0.15">
      <c r="B11" s="206" t="s">
        <v>1510</v>
      </c>
      <c r="C11" s="215" t="s">
        <v>1511</v>
      </c>
      <c r="D11" s="215" t="s">
        <v>1508</v>
      </c>
      <c r="E11" s="215" t="s">
        <v>1512</v>
      </c>
    </row>
    <row r="12" spans="2:6" s="177" customFormat="1" x14ac:dyDescent="0.15">
      <c r="B12" s="206" t="s">
        <v>1513</v>
      </c>
      <c r="C12" s="215" t="s">
        <v>1514</v>
      </c>
      <c r="D12" s="215" t="s">
        <v>1508</v>
      </c>
      <c r="E12" s="215" t="s">
        <v>1515</v>
      </c>
    </row>
    <row r="13" spans="2:6" s="177" customFormat="1" ht="7.8" x14ac:dyDescent="0.15"/>
    <row r="14" spans="2:6" s="177" customFormat="1" x14ac:dyDescent="0.15">
      <c r="B14" s="212" t="s">
        <v>1516</v>
      </c>
      <c r="C14" s="212"/>
      <c r="D14" s="212"/>
      <c r="E14" s="212"/>
      <c r="F14" s="212"/>
    </row>
    <row r="15" spans="2:6" s="177" customFormat="1" ht="7.8" x14ac:dyDescent="0.15"/>
    <row r="16" spans="2:6" s="177" customFormat="1" x14ac:dyDescent="0.15">
      <c r="B16" s="213" t="s">
        <v>1502</v>
      </c>
      <c r="C16" s="214" t="s">
        <v>1503</v>
      </c>
      <c r="D16" s="214" t="s">
        <v>1504</v>
      </c>
    </row>
    <row r="17" spans="2:4" s="177" customFormat="1" x14ac:dyDescent="0.15">
      <c r="B17" s="206"/>
      <c r="C17" s="215"/>
      <c r="D17" s="215"/>
    </row>
    <row r="18" spans="2:4" s="177" customFormat="1" ht="7.8" x14ac:dyDescent="0.15"/>
  </sheetData>
  <mergeCells count="5">
    <mergeCell ref="B1:B3"/>
    <mergeCell ref="C2:F2"/>
    <mergeCell ref="B5:F5"/>
    <mergeCell ref="B7:F7"/>
    <mergeCell ref="B14:F1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3F801-3CDE-49C9-94F8-8141837F1523}">
  <dimension ref="B1:D58"/>
  <sheetViews>
    <sheetView zoomScaleNormal="100" workbookViewId="0"/>
  </sheetViews>
  <sheetFormatPr defaultRowHeight="13.2" x14ac:dyDescent="0.25"/>
  <cols>
    <col min="1" max="1" width="0.6640625" style="192" customWidth="1"/>
    <col min="2" max="2" width="69.33203125" style="192" customWidth="1"/>
    <col min="3" max="3" width="18.21875" style="192" customWidth="1"/>
    <col min="4" max="4" width="5.77734375" style="192" customWidth="1"/>
    <col min="5" max="5" width="4.6640625" style="192" customWidth="1"/>
    <col min="6" max="16384" width="8.88671875" style="192"/>
  </cols>
  <sheetData>
    <row r="1" spans="2:4" s="177" customFormat="1" ht="7.2" customHeight="1" x14ac:dyDescent="0.15">
      <c r="B1" s="178"/>
    </row>
    <row r="2" spans="2:4" s="177" customFormat="1" ht="18.3" customHeight="1" x14ac:dyDescent="0.15">
      <c r="B2" s="178"/>
      <c r="C2" s="216" t="s">
        <v>1439</v>
      </c>
    </row>
    <row r="3" spans="2:4" s="177" customFormat="1" ht="4.6500000000000004" customHeight="1" x14ac:dyDescent="0.15">
      <c r="B3" s="178"/>
      <c r="C3" s="217"/>
    </row>
    <row r="4" spans="2:4" s="177" customFormat="1" ht="8.85" customHeight="1" x14ac:dyDescent="0.15">
      <c r="C4" s="217"/>
    </row>
    <row r="5" spans="2:4" s="177" customFormat="1" ht="26.4" customHeight="1" x14ac:dyDescent="0.15">
      <c r="B5" s="180" t="s">
        <v>1517</v>
      </c>
      <c r="C5" s="180"/>
    </row>
    <row r="6" spans="2:4" s="177" customFormat="1" ht="11.55" customHeight="1" x14ac:dyDescent="0.15">
      <c r="B6" s="206" t="s">
        <v>1518</v>
      </c>
    </row>
    <row r="7" spans="2:4" s="177" customFormat="1" ht="1.65" customHeight="1" x14ac:dyDescent="0.15"/>
    <row r="8" spans="2:4" s="177" customFormat="1" ht="15.3" customHeight="1" x14ac:dyDescent="0.15">
      <c r="B8" s="181" t="s">
        <v>1519</v>
      </c>
      <c r="C8" s="181"/>
    </row>
    <row r="9" spans="2:4" s="177" customFormat="1" ht="4.2" customHeight="1" x14ac:dyDescent="0.15"/>
    <row r="10" spans="2:4" s="177" customFormat="1" ht="17.100000000000001" customHeight="1" x14ac:dyDescent="0.25">
      <c r="B10" s="218" t="s">
        <v>1520</v>
      </c>
      <c r="C10" s="219">
        <v>11500000000</v>
      </c>
      <c r="D10" s="220" t="s">
        <v>1521</v>
      </c>
    </row>
    <row r="11" spans="2:4" s="177" customFormat="1" ht="17.100000000000001" customHeight="1" x14ac:dyDescent="0.25">
      <c r="B11" s="218" t="s">
        <v>1522</v>
      </c>
      <c r="C11" s="219">
        <v>15278846587.0397</v>
      </c>
      <c r="D11" s="220" t="s">
        <v>1523</v>
      </c>
    </row>
    <row r="12" spans="2:4" s="177" customFormat="1" ht="17.100000000000001" customHeight="1" x14ac:dyDescent="0.25">
      <c r="B12" s="218" t="s">
        <v>1524</v>
      </c>
      <c r="C12" s="219">
        <v>91500000</v>
      </c>
      <c r="D12" s="220" t="s">
        <v>1525</v>
      </c>
    </row>
    <row r="13" spans="2:4" s="177" customFormat="1" ht="17.100000000000001" customHeight="1" x14ac:dyDescent="0.25">
      <c r="B13" s="218" t="s">
        <v>1526</v>
      </c>
      <c r="C13" s="219">
        <v>619905201.99000001</v>
      </c>
      <c r="D13" s="220" t="s">
        <v>1527</v>
      </c>
    </row>
    <row r="14" spans="2:4" s="177" customFormat="1" ht="17.100000000000001" customHeight="1" x14ac:dyDescent="0.25">
      <c r="B14" s="218" t="s">
        <v>1528</v>
      </c>
      <c r="C14" s="221">
        <v>0.39045667730692801</v>
      </c>
      <c r="D14" s="222"/>
    </row>
    <row r="15" spans="2:4" s="177" customFormat="1" ht="4.2" customHeight="1" x14ac:dyDescent="0.15"/>
    <row r="16" spans="2:4" s="177" customFormat="1" ht="15.3" customHeight="1" x14ac:dyDescent="0.15">
      <c r="B16" s="181" t="s">
        <v>1529</v>
      </c>
      <c r="C16" s="181"/>
    </row>
    <row r="17" spans="2:4" s="177" customFormat="1" ht="4.2" customHeight="1" x14ac:dyDescent="0.15"/>
    <row r="18" spans="2:4" s="177" customFormat="1" ht="17.100000000000001" customHeight="1" x14ac:dyDescent="0.25">
      <c r="B18" s="218" t="s">
        <v>1530</v>
      </c>
      <c r="C18" s="219">
        <v>12284305513.2906</v>
      </c>
      <c r="D18" s="220" t="s">
        <v>1531</v>
      </c>
    </row>
    <row r="19" spans="2:4" s="177" customFormat="1" ht="17.100000000000001" customHeight="1" x14ac:dyDescent="0.25">
      <c r="B19" s="218" t="s">
        <v>1532</v>
      </c>
      <c r="C19" s="221">
        <v>1.06820047941658</v>
      </c>
      <c r="D19" s="223" t="s">
        <v>1533</v>
      </c>
    </row>
    <row r="20" spans="2:4" s="177" customFormat="1" ht="17.100000000000001" customHeight="1" x14ac:dyDescent="0.25">
      <c r="B20" s="224" t="s">
        <v>1534</v>
      </c>
      <c r="C20" s="225" t="s">
        <v>1535</v>
      </c>
      <c r="D20" s="226" t="s">
        <v>1536</v>
      </c>
    </row>
    <row r="21" spans="2:4" s="177" customFormat="1" ht="4.2" customHeight="1" x14ac:dyDescent="0.15"/>
    <row r="22" spans="2:4" s="177" customFormat="1" ht="15.3" customHeight="1" x14ac:dyDescent="0.15">
      <c r="B22" s="181" t="s">
        <v>1537</v>
      </c>
      <c r="C22" s="181"/>
    </row>
    <row r="23" spans="2:4" s="177" customFormat="1" ht="4.2" customHeight="1" x14ac:dyDescent="0.15"/>
    <row r="24" spans="2:4" s="177" customFormat="1" ht="17.100000000000001" customHeight="1" x14ac:dyDescent="0.25">
      <c r="B24" s="218" t="s">
        <v>1538</v>
      </c>
      <c r="C24" s="219">
        <v>92031697.605000004</v>
      </c>
      <c r="D24" s="220" t="s">
        <v>1539</v>
      </c>
    </row>
    <row r="25" spans="2:4" s="177" customFormat="1" ht="17.100000000000001" customHeight="1" x14ac:dyDescent="0.25">
      <c r="B25" s="218" t="s">
        <v>1540</v>
      </c>
      <c r="C25" s="219">
        <v>619905201.99000001</v>
      </c>
      <c r="D25" s="220" t="s">
        <v>1541</v>
      </c>
    </row>
    <row r="26" spans="2:4" s="177" customFormat="1" ht="17.100000000000001" customHeight="1" x14ac:dyDescent="0.25">
      <c r="B26" s="218" t="s">
        <v>1542</v>
      </c>
      <c r="C26" s="227">
        <v>0</v>
      </c>
      <c r="D26" s="220" t="s">
        <v>1543</v>
      </c>
    </row>
    <row r="27" spans="2:4" s="177" customFormat="1" ht="17.100000000000001" customHeight="1" x14ac:dyDescent="0.25">
      <c r="B27" s="218" t="s">
        <v>1530</v>
      </c>
      <c r="C27" s="219">
        <v>12284305513.2906</v>
      </c>
      <c r="D27" s="220"/>
    </row>
    <row r="28" spans="2:4" s="177" customFormat="1" ht="17.100000000000001" customHeight="1" x14ac:dyDescent="0.25">
      <c r="B28" s="218" t="s">
        <v>1544</v>
      </c>
      <c r="C28" s="221">
        <v>1.1301080359030999</v>
      </c>
      <c r="D28" s="223" t="s">
        <v>1533</v>
      </c>
    </row>
    <row r="29" spans="2:4" s="177" customFormat="1" ht="17.100000000000001" customHeight="1" x14ac:dyDescent="0.25">
      <c r="B29" s="224" t="s">
        <v>1545</v>
      </c>
      <c r="C29" s="225" t="s">
        <v>1535</v>
      </c>
      <c r="D29" s="226" t="s">
        <v>1546</v>
      </c>
    </row>
    <row r="30" spans="2:4" s="177" customFormat="1" ht="4.2" customHeight="1" x14ac:dyDescent="0.15"/>
    <row r="31" spans="2:4" s="177" customFormat="1" ht="15.3" customHeight="1" x14ac:dyDescent="0.15">
      <c r="B31" s="181" t="s">
        <v>1547</v>
      </c>
      <c r="C31" s="181"/>
    </row>
    <row r="32" spans="2:4" s="177" customFormat="1" ht="4.2" customHeight="1" x14ac:dyDescent="0.15"/>
    <row r="33" spans="2:4" s="177" customFormat="1" ht="17.100000000000001" customHeight="1" x14ac:dyDescent="0.25">
      <c r="B33" s="218" t="s">
        <v>1548</v>
      </c>
      <c r="C33" s="219">
        <v>2170023112.4400001</v>
      </c>
      <c r="D33" s="220" t="s">
        <v>1549</v>
      </c>
    </row>
    <row r="34" spans="2:4" s="177" customFormat="1" ht="17.100000000000001" customHeight="1" x14ac:dyDescent="0.25">
      <c r="B34" s="218" t="s">
        <v>1550</v>
      </c>
      <c r="C34" s="219">
        <v>2170023112.4400001</v>
      </c>
      <c r="D34" s="220"/>
    </row>
    <row r="35" spans="2:4" s="177" customFormat="1" ht="17.100000000000001" customHeight="1" x14ac:dyDescent="0.25">
      <c r="B35" s="218" t="s">
        <v>1551</v>
      </c>
      <c r="C35" s="219">
        <v>0</v>
      </c>
      <c r="D35" s="220"/>
    </row>
    <row r="36" spans="2:4" s="177" customFormat="1" ht="17.100000000000001" customHeight="1" x14ac:dyDescent="0.25">
      <c r="B36" s="218" t="s">
        <v>1552</v>
      </c>
      <c r="C36" s="228" t="s">
        <v>1553</v>
      </c>
      <c r="D36" s="220"/>
    </row>
    <row r="37" spans="2:4" s="177" customFormat="1" ht="17.100000000000001" customHeight="1" x14ac:dyDescent="0.25">
      <c r="B37" s="218" t="s">
        <v>1554</v>
      </c>
      <c r="C37" s="228" t="s">
        <v>1553</v>
      </c>
      <c r="D37" s="222"/>
    </row>
    <row r="38" spans="2:4" s="177" customFormat="1" ht="17.100000000000001" customHeight="1" x14ac:dyDescent="0.25">
      <c r="B38" s="218" t="s">
        <v>1555</v>
      </c>
      <c r="C38" s="219">
        <v>12996242412.885599</v>
      </c>
      <c r="D38" s="220" t="s">
        <v>1556</v>
      </c>
    </row>
    <row r="39" spans="2:4" s="177" customFormat="1" ht="17.100000000000001" customHeight="1" x14ac:dyDescent="0.25">
      <c r="B39" s="218" t="s">
        <v>1530</v>
      </c>
      <c r="C39" s="219">
        <v>12284305513.2906</v>
      </c>
      <c r="D39" s="222"/>
    </row>
    <row r="40" spans="2:4" s="177" customFormat="1" ht="17.100000000000001" customHeight="1" x14ac:dyDescent="0.25">
      <c r="B40" s="218" t="s">
        <v>1557</v>
      </c>
      <c r="C40" s="219">
        <v>92031697.605000004</v>
      </c>
      <c r="D40" s="222"/>
    </row>
    <row r="41" spans="2:4" s="177" customFormat="1" ht="17.100000000000001" customHeight="1" x14ac:dyDescent="0.25">
      <c r="B41" s="218" t="s">
        <v>1558</v>
      </c>
      <c r="C41" s="219">
        <v>619905201.99000001</v>
      </c>
      <c r="D41" s="222"/>
    </row>
    <row r="42" spans="2:4" s="177" customFormat="1" ht="17.100000000000001" customHeight="1" x14ac:dyDescent="0.25">
      <c r="B42" s="218" t="s">
        <v>1554</v>
      </c>
      <c r="C42" s="228" t="s">
        <v>1553</v>
      </c>
      <c r="D42" s="222"/>
    </row>
    <row r="43" spans="2:4" s="177" customFormat="1" ht="17.100000000000001" customHeight="1" x14ac:dyDescent="0.25">
      <c r="B43" s="218" t="s">
        <v>1559</v>
      </c>
      <c r="C43" s="219">
        <v>178850000</v>
      </c>
      <c r="D43" s="220" t="s">
        <v>1560</v>
      </c>
    </row>
    <row r="44" spans="2:4" s="177" customFormat="1" ht="17.100000000000001" customHeight="1" x14ac:dyDescent="0.25">
      <c r="B44" s="218" t="s">
        <v>1561</v>
      </c>
      <c r="C44" s="219">
        <v>65011523.392704897</v>
      </c>
      <c r="D44" s="220" t="s">
        <v>1562</v>
      </c>
    </row>
    <row r="45" spans="2:4" s="177" customFormat="1" ht="17.100000000000001" customHeight="1" x14ac:dyDescent="0.25">
      <c r="B45" s="218" t="s">
        <v>1563</v>
      </c>
      <c r="C45" s="219">
        <v>11500000000</v>
      </c>
      <c r="D45" s="220" t="s">
        <v>1564</v>
      </c>
    </row>
    <row r="46" spans="2:4" s="177" customFormat="1" ht="17.100000000000001" customHeight="1" x14ac:dyDescent="0.25">
      <c r="B46" s="218" t="s">
        <v>1565</v>
      </c>
      <c r="C46" s="219">
        <v>3422404001.93294</v>
      </c>
      <c r="D46" s="222"/>
    </row>
    <row r="47" spans="2:4" s="177" customFormat="1" ht="17.100000000000001" customHeight="1" x14ac:dyDescent="0.25">
      <c r="B47" s="224" t="s">
        <v>1566</v>
      </c>
      <c r="C47" s="225" t="s">
        <v>1535</v>
      </c>
      <c r="D47" s="222"/>
    </row>
    <row r="48" spans="2:4" s="177" customFormat="1" ht="4.2" customHeight="1" x14ac:dyDescent="0.15"/>
    <row r="49" spans="2:4" s="177" customFormat="1" ht="15.75" customHeight="1" x14ac:dyDescent="0.15">
      <c r="B49" s="181" t="s">
        <v>1567</v>
      </c>
      <c r="C49" s="181"/>
    </row>
    <row r="50" spans="2:4" s="177" customFormat="1" ht="4.2" customHeight="1" x14ac:dyDescent="0.15"/>
    <row r="51" spans="2:4" s="177" customFormat="1" ht="17.100000000000001" customHeight="1" x14ac:dyDescent="0.25">
      <c r="B51" s="218" t="s">
        <v>1568</v>
      </c>
      <c r="C51" s="219">
        <v>1463112115.4200001</v>
      </c>
      <c r="D51" s="220" t="s">
        <v>1569</v>
      </c>
    </row>
    <row r="52" spans="2:4" s="177" customFormat="1" ht="17.100000000000001" customHeight="1" x14ac:dyDescent="0.25">
      <c r="B52" s="218" t="s">
        <v>1570</v>
      </c>
      <c r="C52" s="219">
        <v>-43597596.305463903</v>
      </c>
      <c r="D52" s="220" t="s">
        <v>1571</v>
      </c>
    </row>
    <row r="53" spans="2:4" s="177" customFormat="1" ht="17.100000000000001" customHeight="1" x14ac:dyDescent="0.25">
      <c r="B53" s="218" t="s">
        <v>1572</v>
      </c>
      <c r="C53" s="219">
        <v>1419514519.1145301</v>
      </c>
      <c r="D53" s="220"/>
    </row>
    <row r="54" spans="2:4" s="177" customFormat="1" ht="17.100000000000001" customHeight="1" x14ac:dyDescent="0.25">
      <c r="B54" s="224" t="s">
        <v>1573</v>
      </c>
      <c r="C54" s="225" t="s">
        <v>1535</v>
      </c>
      <c r="D54" s="220"/>
    </row>
    <row r="55" spans="2:4" s="177" customFormat="1" ht="17.100000000000001" customHeight="1" x14ac:dyDescent="0.25">
      <c r="B55" s="218" t="s">
        <v>1574</v>
      </c>
      <c r="C55" s="219">
        <v>85396290</v>
      </c>
      <c r="D55" s="220" t="s">
        <v>1575</v>
      </c>
    </row>
    <row r="56" spans="2:4" s="177" customFormat="1" ht="17.100000000000001" customHeight="1" x14ac:dyDescent="0.25">
      <c r="B56" s="218" t="s">
        <v>1576</v>
      </c>
      <c r="C56" s="219">
        <v>33750000</v>
      </c>
      <c r="D56" s="220" t="s">
        <v>1577</v>
      </c>
    </row>
    <row r="57" spans="2:4" s="177" customFormat="1" ht="17.100000000000001" customHeight="1" x14ac:dyDescent="0.25">
      <c r="B57" s="218" t="s">
        <v>1578</v>
      </c>
      <c r="C57" s="219">
        <v>51646290</v>
      </c>
      <c r="D57" s="220" t="s">
        <v>1579</v>
      </c>
    </row>
    <row r="58" spans="2:4" s="177" customFormat="1" ht="22.95" customHeight="1" x14ac:dyDescent="0.15"/>
  </sheetData>
  <mergeCells count="8">
    <mergeCell ref="B31:C31"/>
    <mergeCell ref="B49:C49"/>
    <mergeCell ref="B1:B3"/>
    <mergeCell ref="C3:C4"/>
    <mergeCell ref="B5:C5"/>
    <mergeCell ref="B8:C8"/>
    <mergeCell ref="B16:C16"/>
    <mergeCell ref="B22:C22"/>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Habousha Stephane</dc:creator>
  <cp:lastModifiedBy>De Leusse Gonzague</cp:lastModifiedBy>
  <dcterms:created xsi:type="dcterms:W3CDTF">2022-12-12T14:29:04Z</dcterms:created>
  <dcterms:modified xsi:type="dcterms:W3CDTF">2024-03-06T12:43:31Z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2024-03-06T12:43:30Z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92bb819c-2979-48e9-97f2-e3d789a9535a</vt:lpwstr>
  </property>
  <property fmtid="{D5CDD505-2E9C-101B-9397-08002B2CF9AE}" pid="8" name="MSIP_Label_8ffbc0b8-e97b-47d1-beac-cb0955d66f3b_ContentBits">
    <vt:lpwstr>2</vt:lpwstr>
  </property>
</Properties>
</file>