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2\"/>
    </mc:Choice>
  </mc:AlternateContent>
  <xr:revisionPtr revIDLastSave="0" documentId="13_ncr:1_{1F75DFB2-C8A3-4ED0-92A1-559F8393CBC2}" xr6:coauthVersionLast="47" xr6:coauthVersionMax="47" xr10:uidLastSave="{00000000-0000-0000-0000-000000000000}"/>
  <bookViews>
    <workbookView xWindow="28680" yWindow="-120" windowWidth="29040" windowHeight="15840" tabRatio="775" xr2:uid="{04485640-A69B-48D5-823A-2D57B376DB70}"/>
  </bookViews>
  <sheets>
    <sheet name="Disclaimer" sheetId="4" r:id="rId1"/>
    <sheet name="Introduction" sheetId="11" r:id="rId2"/>
    <sheet name="A. HTT General" sheetId="7" r:id="rId3"/>
    <sheet name="B1. HTT Mortgage Assets" sheetId="8" r:id="rId4"/>
    <sheet name="C. HTT Harmonised Glossary" sheetId="9" r:id="rId5"/>
    <sheet name="D1. Front Page" sheetId="21" r:id="rId6"/>
    <sheet name="D2. Covered Bond Series" sheetId="12" r:id="rId7"/>
    <sheet name="D3. Ratings" sheetId="13" r:id="rId8"/>
    <sheet name="D4. Tests Royal Decree" sheetId="14" r:id="rId9"/>
    <sheet name="D5. Cover Pool Summary" sheetId="15" r:id="rId10"/>
    <sheet name="D6. Stratification Tables" sheetId="16" r:id="rId11"/>
    <sheet name="D7. Stratification Graphs" sheetId="17" r:id="rId12"/>
    <sheet name="D8. Performance" sheetId="18" r:id="rId13"/>
    <sheet name="D9. Amortisation" sheetId="19" r:id="rId14"/>
    <sheet name="D10. Amortisation Graph " sheetId="20" r:id="rId15"/>
    <sheet name="E. Optional ECB-ECAIs data" sheetId="1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8">'D4. Tests Royal Decree'!$A$1:$D$58</definedName>
    <definedName name="_xlnm.Print_Area" localSheetId="11">'D7. Stratification Graphs'!$A$1:$E$47</definedName>
    <definedName name="_xlnm.Print_Area" localSheetId="0">Disclaimer!$A$1:$A$170</definedName>
    <definedName name="_xlnm.Print_Area" localSheetId="15">'E. Optional ECB-ECAIs data'!$A$2:$J$90</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7" l="1"/>
  <c r="C295" i="7"/>
  <c r="C291" i="7"/>
  <c r="C293" i="7"/>
  <c r="C307" i="7"/>
  <c r="F10" i="11" l="1"/>
  <c r="F9" i="11"/>
  <c r="F76" i="8"/>
  <c r="C76" i="8"/>
  <c r="F29" i="8"/>
  <c r="F28" i="8"/>
  <c r="D167" i="7"/>
  <c r="G165" i="7" s="1"/>
  <c r="G226" i="7"/>
  <c r="G393" i="8"/>
  <c r="G392" i="8"/>
  <c r="G391" i="8"/>
  <c r="G390" i="8"/>
  <c r="G389" i="8"/>
  <c r="G388" i="8"/>
  <c r="G387" i="8"/>
  <c r="G386" i="8"/>
  <c r="G385" i="8"/>
  <c r="G384" i="8"/>
  <c r="G383" i="8"/>
  <c r="D383" i="8"/>
  <c r="C383" i="8"/>
  <c r="G382" i="8"/>
  <c r="G381" i="8"/>
  <c r="G380" i="8"/>
  <c r="G379" i="8"/>
  <c r="G378" i="8"/>
  <c r="G377" i="8"/>
  <c r="G376" i="8"/>
  <c r="G375" i="8"/>
  <c r="D372" i="8"/>
  <c r="G370" i="8" s="1"/>
  <c r="C372" i="8"/>
  <c r="F370" i="8" s="1"/>
  <c r="D365" i="8"/>
  <c r="G364" i="8" s="1"/>
  <c r="C365" i="8"/>
  <c r="F358" i="8" s="1"/>
  <c r="G363" i="8"/>
  <c r="F362" i="8"/>
  <c r="F360" i="8"/>
  <c r="G358" i="8"/>
  <c r="D346" i="8"/>
  <c r="G342" i="8" s="1"/>
  <c r="C346" i="8"/>
  <c r="F342" i="8" s="1"/>
  <c r="G344" i="8"/>
  <c r="G341" i="8"/>
  <c r="G340" i="8"/>
  <c r="G339" i="8"/>
  <c r="G336" i="8"/>
  <c r="G334" i="8"/>
  <c r="G333" i="8"/>
  <c r="D328" i="8"/>
  <c r="G323" i="8" s="1"/>
  <c r="C328" i="8"/>
  <c r="F326" i="8" s="1"/>
  <c r="G314" i="8"/>
  <c r="D305" i="8"/>
  <c r="G299" i="8" s="1"/>
  <c r="C305" i="8"/>
  <c r="F302" i="8" s="1"/>
  <c r="D249" i="8"/>
  <c r="G254" i="8" s="1"/>
  <c r="D76" i="8"/>
  <c r="F72" i="8"/>
  <c r="D72" i="8"/>
  <c r="D44" i="8"/>
  <c r="C304" i="7"/>
  <c r="C303" i="7"/>
  <c r="C298" i="7"/>
  <c r="C297" i="7"/>
  <c r="C296" i="7"/>
  <c r="C292" i="7"/>
  <c r="C289" i="7"/>
  <c r="C288" i="7"/>
  <c r="F226" i="7" l="1"/>
  <c r="C47" i="7"/>
  <c r="D45" i="7"/>
  <c r="C227" i="8"/>
  <c r="F231" i="8" s="1"/>
  <c r="F44" i="8"/>
  <c r="C220" i="7"/>
  <c r="C44" i="8"/>
  <c r="C167" i="7"/>
  <c r="F165" i="7" s="1"/>
  <c r="C100" i="7"/>
  <c r="F94" i="7" s="1"/>
  <c r="C77" i="7"/>
  <c r="F81" i="7" s="1"/>
  <c r="D100" i="7"/>
  <c r="G98" i="7" s="1"/>
  <c r="G296" i="8"/>
  <c r="G301" i="8"/>
  <c r="G288" i="8"/>
  <c r="G290" i="8"/>
  <c r="G291" i="8"/>
  <c r="G310" i="8"/>
  <c r="G322" i="8"/>
  <c r="G324" i="8"/>
  <c r="D214" i="8"/>
  <c r="G213" i="8" s="1"/>
  <c r="D227" i="8"/>
  <c r="G232" i="8" s="1"/>
  <c r="G293" i="8"/>
  <c r="G312" i="8"/>
  <c r="F334" i="8"/>
  <c r="F363" i="8"/>
  <c r="G241" i="8"/>
  <c r="G298" i="8"/>
  <c r="G316" i="8"/>
  <c r="F359" i="8"/>
  <c r="F364" i="8"/>
  <c r="G245" i="8"/>
  <c r="G359" i="8"/>
  <c r="F365" i="8"/>
  <c r="C72" i="8"/>
  <c r="F361" i="8"/>
  <c r="C214" i="8"/>
  <c r="F213" i="8" s="1"/>
  <c r="G361" i="8"/>
  <c r="C249" i="8"/>
  <c r="F245" i="8" s="1"/>
  <c r="F368" i="8"/>
  <c r="F369" i="8"/>
  <c r="G368" i="8"/>
  <c r="G362" i="8"/>
  <c r="G335" i="8"/>
  <c r="G343" i="8"/>
  <c r="G337" i="8"/>
  <c r="G345" i="8"/>
  <c r="G338" i="8"/>
  <c r="G346" i="8" s="1"/>
  <c r="G313" i="8"/>
  <c r="G326" i="8"/>
  <c r="G318" i="8"/>
  <c r="G320" i="8"/>
  <c r="G321" i="8"/>
  <c r="G317" i="8"/>
  <c r="G325" i="8"/>
  <c r="G311" i="8"/>
  <c r="G319" i="8"/>
  <c r="G327" i="8"/>
  <c r="G315" i="8"/>
  <c r="F311" i="8"/>
  <c r="F315" i="8"/>
  <c r="F319" i="8"/>
  <c r="F323" i="8"/>
  <c r="F316" i="8"/>
  <c r="F312" i="8"/>
  <c r="F324" i="8"/>
  <c r="F313" i="8"/>
  <c r="F317" i="8"/>
  <c r="F321" i="8"/>
  <c r="F325" i="8"/>
  <c r="F320" i="8"/>
  <c r="F310" i="8"/>
  <c r="F314" i="8"/>
  <c r="F318" i="8"/>
  <c r="F322" i="8"/>
  <c r="G292" i="8"/>
  <c r="G300" i="8"/>
  <c r="G294" i="8"/>
  <c r="G302" i="8"/>
  <c r="G287" i="8"/>
  <c r="G295" i="8"/>
  <c r="G289" i="8"/>
  <c r="G297" i="8"/>
  <c r="F288" i="8"/>
  <c r="F292" i="8"/>
  <c r="F296" i="8"/>
  <c r="F300" i="8"/>
  <c r="F289" i="8"/>
  <c r="F293" i="8"/>
  <c r="F297" i="8"/>
  <c r="F301" i="8"/>
  <c r="F290" i="8"/>
  <c r="F294" i="8"/>
  <c r="F298" i="8"/>
  <c r="F287" i="8"/>
  <c r="F291" i="8"/>
  <c r="F295" i="8"/>
  <c r="F299" i="8"/>
  <c r="F303" i="8"/>
  <c r="G303" i="8"/>
  <c r="F232" i="8"/>
  <c r="C15" i="8"/>
  <c r="F22" i="8" s="1"/>
  <c r="D156" i="7"/>
  <c r="G151" i="7" s="1"/>
  <c r="D130" i="7"/>
  <c r="G119" i="7" s="1"/>
  <c r="D77" i="7"/>
  <c r="G87" i="7" s="1"/>
  <c r="G221" i="7"/>
  <c r="G223" i="7"/>
  <c r="C208" i="7"/>
  <c r="F211" i="7" s="1"/>
  <c r="G227" i="7"/>
  <c r="C179" i="7"/>
  <c r="F182" i="7" s="1"/>
  <c r="C156" i="7"/>
  <c r="C130" i="7"/>
  <c r="F112" i="7" s="1"/>
  <c r="C58" i="7"/>
  <c r="G222" i="7"/>
  <c r="G217" i="7"/>
  <c r="G224" i="7"/>
  <c r="G218" i="7"/>
  <c r="G225" i="7"/>
  <c r="G219" i="7"/>
  <c r="F223" i="7"/>
  <c r="F219" i="7"/>
  <c r="F221" i="7"/>
  <c r="F225" i="7"/>
  <c r="F218" i="7"/>
  <c r="F222" i="7"/>
  <c r="F227" i="7"/>
  <c r="F224" i="7"/>
  <c r="F217" i="7"/>
  <c r="F222" i="8"/>
  <c r="F226" i="8"/>
  <c r="F229" i="8"/>
  <c r="F336" i="8"/>
  <c r="F340" i="8"/>
  <c r="F344" i="8"/>
  <c r="F371" i="8"/>
  <c r="F338" i="8"/>
  <c r="G244" i="8"/>
  <c r="G248" i="8"/>
  <c r="G251" i="8"/>
  <c r="G255" i="8"/>
  <c r="G371" i="8"/>
  <c r="F230" i="8"/>
  <c r="F333" i="8"/>
  <c r="F337" i="8"/>
  <c r="F341" i="8"/>
  <c r="F345" i="8"/>
  <c r="G252" i="8"/>
  <c r="G242" i="8"/>
  <c r="G246" i="8"/>
  <c r="G253" i="8"/>
  <c r="G360" i="8"/>
  <c r="G369" i="8"/>
  <c r="G372" i="8" s="1"/>
  <c r="F228" i="8"/>
  <c r="F335" i="8"/>
  <c r="F339" i="8"/>
  <c r="F343" i="8"/>
  <c r="G243" i="8"/>
  <c r="G247" i="8"/>
  <c r="G250" i="8"/>
  <c r="G166" i="7"/>
  <c r="F186" i="7"/>
  <c r="G99" i="7"/>
  <c r="G164" i="7"/>
  <c r="F197" i="8" l="1"/>
  <c r="F98" i="7"/>
  <c r="G80" i="7"/>
  <c r="F174" i="7"/>
  <c r="F178" i="7"/>
  <c r="F80" i="7"/>
  <c r="F187" i="7"/>
  <c r="F191" i="8"/>
  <c r="F184" i="7"/>
  <c r="F180" i="7"/>
  <c r="F183" i="7"/>
  <c r="F96" i="7"/>
  <c r="F196" i="8"/>
  <c r="F185" i="7"/>
  <c r="F181" i="7"/>
  <c r="F175" i="7"/>
  <c r="F166" i="7"/>
  <c r="F71" i="7"/>
  <c r="F99" i="7"/>
  <c r="F255" i="8"/>
  <c r="F243" i="8"/>
  <c r="F203" i="7"/>
  <c r="F176" i="7"/>
  <c r="F75" i="7"/>
  <c r="F86" i="7"/>
  <c r="F250" i="8"/>
  <c r="F247" i="8"/>
  <c r="F251" i="8"/>
  <c r="F104" i="7"/>
  <c r="F93" i="7"/>
  <c r="F102" i="7"/>
  <c r="F103" i="7"/>
  <c r="F97" i="7"/>
  <c r="F244" i="8"/>
  <c r="F101" i="7"/>
  <c r="F248" i="8"/>
  <c r="F177" i="7"/>
  <c r="F252" i="8"/>
  <c r="F200" i="8"/>
  <c r="F199" i="8"/>
  <c r="F204" i="8"/>
  <c r="G191" i="8"/>
  <c r="F95" i="7"/>
  <c r="F209" i="8"/>
  <c r="F203" i="8"/>
  <c r="F208" i="8"/>
  <c r="F195" i="8"/>
  <c r="F205" i="8"/>
  <c r="F225" i="8"/>
  <c r="F221" i="8"/>
  <c r="F210" i="8"/>
  <c r="F207" i="8"/>
  <c r="G212" i="8"/>
  <c r="F224" i="8"/>
  <c r="F201" i="8"/>
  <c r="F211" i="8"/>
  <c r="F198" i="8"/>
  <c r="F194" i="8"/>
  <c r="F219" i="8"/>
  <c r="F202" i="8"/>
  <c r="F223" i="8"/>
  <c r="F233" i="8"/>
  <c r="F105" i="7"/>
  <c r="F193" i="8"/>
  <c r="F206" i="8"/>
  <c r="F192" i="8"/>
  <c r="G193" i="8"/>
  <c r="F164" i="7"/>
  <c r="F241" i="8"/>
  <c r="G197" i="8"/>
  <c r="F190" i="8"/>
  <c r="F212" i="8"/>
  <c r="G95" i="7"/>
  <c r="G153" i="7"/>
  <c r="G79" i="7"/>
  <c r="G138" i="7"/>
  <c r="F70" i="7"/>
  <c r="G96" i="7"/>
  <c r="G145" i="7"/>
  <c r="F209" i="7"/>
  <c r="G133" i="7"/>
  <c r="G94" i="7"/>
  <c r="F199" i="7"/>
  <c r="G141" i="7"/>
  <c r="G104" i="7"/>
  <c r="G105" i="7"/>
  <c r="F246" i="8"/>
  <c r="G97" i="7"/>
  <c r="G101" i="7"/>
  <c r="F254" i="8"/>
  <c r="F210" i="7"/>
  <c r="G159" i="7"/>
  <c r="F213" i="7"/>
  <c r="G93" i="7"/>
  <c r="F74" i="7"/>
  <c r="G103" i="7"/>
  <c r="F220" i="8"/>
  <c r="G102" i="7"/>
  <c r="F73" i="7"/>
  <c r="G135" i="7"/>
  <c r="F195" i="7"/>
  <c r="F202" i="7"/>
  <c r="F201" i="7"/>
  <c r="F205" i="7"/>
  <c r="F194" i="7"/>
  <c r="F193" i="7"/>
  <c r="F197" i="7"/>
  <c r="F214" i="7"/>
  <c r="F212" i="7"/>
  <c r="F206" i="7"/>
  <c r="F204" i="7"/>
  <c r="F198" i="7"/>
  <c r="F196" i="7"/>
  <c r="F200" i="7"/>
  <c r="F215" i="7"/>
  <c r="G154" i="7"/>
  <c r="F87" i="7"/>
  <c r="G143" i="7"/>
  <c r="G146" i="7"/>
  <c r="F79" i="7"/>
  <c r="F82" i="7"/>
  <c r="G144" i="7"/>
  <c r="G202" i="8"/>
  <c r="G162" i="7"/>
  <c r="F78" i="7"/>
  <c r="G129" i="7"/>
  <c r="G147" i="7"/>
  <c r="G192" i="8"/>
  <c r="G114" i="7"/>
  <c r="G139" i="7"/>
  <c r="G206" i="8"/>
  <c r="F72" i="7"/>
  <c r="G126" i="7"/>
  <c r="G160" i="7"/>
  <c r="G161" i="7"/>
  <c r="F76" i="7"/>
  <c r="G207" i="8"/>
  <c r="G150" i="7"/>
  <c r="G152" i="7"/>
  <c r="G149" i="7"/>
  <c r="G142" i="7"/>
  <c r="G158" i="7"/>
  <c r="G155" i="7"/>
  <c r="G140" i="7"/>
  <c r="G157" i="7"/>
  <c r="G148" i="7"/>
  <c r="G116" i="7"/>
  <c r="G124" i="7"/>
  <c r="G194" i="8"/>
  <c r="G198" i="8"/>
  <c r="G195" i="8"/>
  <c r="G210" i="8"/>
  <c r="G190" i="8"/>
  <c r="G203" i="8"/>
  <c r="G196" i="8"/>
  <c r="G211" i="8"/>
  <c r="G201" i="8"/>
  <c r="G199" i="8"/>
  <c r="G204" i="8"/>
  <c r="G208" i="8"/>
  <c r="G205" i="8"/>
  <c r="G209" i="8"/>
  <c r="G200" i="8"/>
  <c r="G228" i="8"/>
  <c r="G230" i="8"/>
  <c r="G225" i="8"/>
  <c r="G231" i="8"/>
  <c r="G221" i="8"/>
  <c r="G224" i="8"/>
  <c r="G233" i="8"/>
  <c r="G223" i="8"/>
  <c r="G229" i="8"/>
  <c r="G226" i="8"/>
  <c r="G219" i="8"/>
  <c r="G220" i="8"/>
  <c r="G222" i="8"/>
  <c r="G249" i="8"/>
  <c r="F372" i="8"/>
  <c r="F305" i="8"/>
  <c r="F253" i="8"/>
  <c r="F242" i="8"/>
  <c r="G365" i="8"/>
  <c r="G328" i="8"/>
  <c r="F328" i="8"/>
  <c r="G305" i="8"/>
  <c r="F26" i="8"/>
  <c r="F12" i="8"/>
  <c r="F25" i="8"/>
  <c r="F20" i="8"/>
  <c r="F13" i="8"/>
  <c r="F16" i="8"/>
  <c r="F17" i="8"/>
  <c r="F23" i="8"/>
  <c r="F18" i="8"/>
  <c r="F21" i="8"/>
  <c r="F19" i="8"/>
  <c r="F24" i="8"/>
  <c r="F14" i="8"/>
  <c r="G127" i="7"/>
  <c r="G120" i="7"/>
  <c r="G117" i="7"/>
  <c r="G112" i="7"/>
  <c r="G128" i="7"/>
  <c r="G115" i="7"/>
  <c r="G125" i="7"/>
  <c r="G113" i="7"/>
  <c r="G123" i="7"/>
  <c r="G134" i="7"/>
  <c r="G121" i="7"/>
  <c r="G131" i="7"/>
  <c r="G118" i="7"/>
  <c r="G122" i="7"/>
  <c r="G132" i="7"/>
  <c r="G136" i="7"/>
  <c r="G78" i="7"/>
  <c r="G82" i="7"/>
  <c r="G86" i="7"/>
  <c r="G73" i="7"/>
  <c r="G76" i="7"/>
  <c r="G74" i="7"/>
  <c r="G75" i="7"/>
  <c r="G81" i="7"/>
  <c r="G71" i="7"/>
  <c r="G72" i="7"/>
  <c r="G70" i="7"/>
  <c r="F53" i="7"/>
  <c r="F58" i="7" s="1"/>
  <c r="F160" i="7"/>
  <c r="F138" i="7"/>
  <c r="F161" i="7"/>
  <c r="F162" i="7"/>
  <c r="F157" i="7"/>
  <c r="F158" i="7"/>
  <c r="F159" i="7"/>
  <c r="G220" i="7"/>
  <c r="F220" i="7"/>
  <c r="F346" i="8"/>
  <c r="G167" i="7"/>
  <c r="F179" i="7" l="1"/>
  <c r="F167" i="7"/>
  <c r="F100" i="7"/>
  <c r="F227" i="8"/>
  <c r="F77" i="7"/>
  <c r="F214" i="8"/>
  <c r="F249" i="8"/>
  <c r="F208" i="7"/>
  <c r="G100" i="7"/>
  <c r="G214" i="8"/>
  <c r="G227" i="8"/>
  <c r="G77" i="7"/>
  <c r="G156" i="7"/>
  <c r="G130" i="7"/>
  <c r="F15" i="8"/>
  <c r="F156" i="7"/>
  <c r="F1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<sst xmlns="http://schemas.openxmlformats.org/spreadsheetml/2006/main" count="2413" uniqueCount="1812">
  <si>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</si>
  <si>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</si>
  <si>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</si>
  <si>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</si>
  <si>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</si>
  <si>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</si>
  <si>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</si>
  <si>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</si>
  <si>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</si>
  <si>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</si>
  <si>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</si>
  <si>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</si>
  <si>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</si>
  <si>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</si>
  <si>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</si>
  <si>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</si>
  <si>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</si>
  <si>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</si>
  <si>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</si>
  <si>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</si>
  <si>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</si>
  <si>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</si>
  <si>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</si>
  <si>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</si>
  <si>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</si>
  <si>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</si>
  <si>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</si>
  <si>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</si>
  <si>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</si>
  <si>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</si>
  <si>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</si>
  <si>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</si>
  <si>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</si>
  <si>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</si>
  <si>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</si>
  <si>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</si>
  <si>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</si>
  <si>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</si>
  <si>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</si>
  <si>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</si>
  <si>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</si>
  <si>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</si>
  <si>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</si>
  <si>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</si>
  <si>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</si>
  <si>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</si>
  <si>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</si>
  <si>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</si>
  <si>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</si>
  <si>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</si>
  <si>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</si>
  <si>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</si>
  <si>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</si>
  <si>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</si>
  <si>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</si>
  <si>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</si>
  <si>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</si>
  <si>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</si>
  <si>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</si>
  <si>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</si>
  <si>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</si>
  <si>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</si>
  <si>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</si>
  <si>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</si>
  <si>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</si>
  <si>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</si>
  <si>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</si>
  <si>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</si>
  <si>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</si>
  <si>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</si>
  <si>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</si>
  <si>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</si>
  <si>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</si>
  <si>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</si>
  <si>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</si>
  <si>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</si>
  <si>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</si>
  <si>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</si>
  <si>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</si>
  <si>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</si>
  <si>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</si>
  <si>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</si>
  <si>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</si>
  <si>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</si>
  <si>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</si>
  <si>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</si>
  <si>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</si>
  <si>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</si>
  <si>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</si>
  <si>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</si>
  <si>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</si>
  <si>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</si>
  <si>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</si>
  <si>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</si>
  <si>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</si>
  <si>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</si>
  <si>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</si>
  <si>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</si>
  <si>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</si>
  <si>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</si>
  <si>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</si>
  <si>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</si>
  <si>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</si>
  <si>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</si>
  <si>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</si>
  <si>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</si>
  <si>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</si>
  <si>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</si>
  <si>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</si>
  <si>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</si>
  <si>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</si>
  <si>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</si>
  <si>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</si>
  <si>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</si>
  <si>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</si>
  <si>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</si>
  <si>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</si>
  <si>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</si>
  <si>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</si>
  <si>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</si>
  <si>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</si>
  <si>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</si>
  <si>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</si>
  <si>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</si>
  <si>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</si>
  <si>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</si>
  <si>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</si>
  <si>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</si>
  <si>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</si>
  <si>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</si>
  <si>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</si>
  <si>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</si>
  <si>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</si>
  <si>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</si>
  <si>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</si>
  <si>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</si>
  <si>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</si>
  <si>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</si>
  <si>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</si>
  <si>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</si>
  <si>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</si>
  <si>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</si>
  <si>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</si>
  <si>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</si>
  <si>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</si>
  <si>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</si>
  <si>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</si>
  <si>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</si>
  <si>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</si>
  <si>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</si>
  <si>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</si>
  <si>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</si>
  <si>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</si>
  <si>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</si>
  <si>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</si>
  <si>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</si>
  <si>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</si>
  <si>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</si>
  <si>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</si>
  <si>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</si>
  <si>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</si>
  <si>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</si>
  <si>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</si>
  <si>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</si>
  <si>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</si>
  <si>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</si>
  <si>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</si>
  <si>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</si>
  <si>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</si>
  <si>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</si>
  <si>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</si>
  <si>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</si>
  <si>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</si>
  <si>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</si>
  <si>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</si>
  <si>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</si>
  <si>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</si>
  <si>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</si>
  <si>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</si>
  <si>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</si>
  <si>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</si>
  <si>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</si>
  <si>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</si>
  <si>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Country</t>
  </si>
  <si>
    <t>Issuer Name</t>
  </si>
  <si>
    <t>Link to Issuer's Website</t>
  </si>
  <si>
    <t>Cut-off date</t>
  </si>
  <si>
    <t>Optional information e.g. Contact names</t>
  </si>
  <si>
    <t>Optional information e.g. Parent name</t>
  </si>
  <si>
    <t>Basel Compliance, subject to national jursdiction (Y/N)</t>
  </si>
  <si>
    <t>CBD Compliance</t>
  </si>
  <si>
    <t>CRR Compliance (Y/N)</t>
  </si>
  <si>
    <t>LCR status</t>
  </si>
  <si>
    <t>1.General Information</t>
  </si>
  <si>
    <t>Nominal (mn)</t>
  </si>
  <si>
    <t>Total Cover Assets</t>
  </si>
  <si>
    <t>Outstanding Covered Bonds</t>
  </si>
  <si>
    <t>Cover Pool Size [NPV] (mn)</t>
  </si>
  <si>
    <t>Outstanding Covered Bonds [NPV] (mn)</t>
  </si>
  <si>
    <t xml:space="preserve">2. Over-collateralisation (OC) </t>
  </si>
  <si>
    <t>Statutory</t>
  </si>
  <si>
    <t>Voluntary</t>
  </si>
  <si>
    <t>Contractual</t>
  </si>
  <si>
    <t>Purpose</t>
  </si>
  <si>
    <t>OC (%)</t>
  </si>
  <si>
    <t>Optional information e.g. Asset Coverage Test (ACT)</t>
  </si>
  <si>
    <t>Optional information e.g. OC (NPV basis)</t>
  </si>
  <si>
    <t>3. Cover Pool Composition</t>
  </si>
  <si>
    <t>% Cover Pool</t>
  </si>
  <si>
    <t>Mortgages</t>
  </si>
  <si>
    <t xml:space="preserve">Public Sector </t>
  </si>
  <si>
    <t>Shipping</t>
  </si>
  <si>
    <t>Substitute Assets</t>
  </si>
  <si>
    <t>Other</t>
  </si>
  <si>
    <t>Total</t>
  </si>
  <si>
    <t>o/w [If relevant, please specify]</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</si>
  <si>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</si>
  <si>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</si>
  <si>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</si>
  <si>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</si>
  <si>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</si>
  <si>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</si>
  <si>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</si>
  <si>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</si>
  <si>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</si>
  <si>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</si>
  <si>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</si>
  <si>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</si>
  <si>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</si>
  <si>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</si>
  <si>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</si>
  <si>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o/w 0-1 day</t>
  </si>
  <si>
    <t>o/w 0-0.5y</t>
  </si>
  <si>
    <t>o/w 0.5-1 y</t>
  </si>
  <si>
    <t>o/w 1-1.5y</t>
  </si>
  <si>
    <t>o/w 1.5-2 y</t>
  </si>
  <si>
    <t>5. Maturity of Covered Bonds</t>
  </si>
  <si>
    <t xml:space="preserve">Initial Maturity  </t>
  </si>
  <si>
    <t xml:space="preserve">Extended Maturity </t>
  </si>
  <si>
    <t xml:space="preserve">% Total Initial Maturity </t>
  </si>
  <si>
    <t>% Total Extended Maturity</t>
  </si>
  <si>
    <t>Weighted Average life (in years)</t>
  </si>
  <si>
    <t>Maturity (mn)</t>
  </si>
  <si>
    <t>6. Cover Assets - Currency</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</si>
  <si>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</si>
  <si>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</si>
  <si>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</si>
  <si>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</si>
  <si>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</si>
  <si>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</si>
  <si>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</si>
  <si>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</si>
  <si>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</si>
  <si>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</si>
  <si>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</si>
  <si>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</si>
  <si>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</si>
  <si>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</si>
  <si>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</si>
  <si>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</si>
  <si>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</si>
  <si>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</si>
  <si>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</si>
  <si>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</si>
  <si>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</si>
  <si>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</si>
  <si>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</si>
  <si>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</si>
  <si>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</si>
  <si>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</si>
  <si>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</si>
  <si>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</si>
  <si>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</si>
  <si>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</si>
  <si>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</si>
  <si>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</si>
  <si>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</si>
  <si>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</si>
  <si>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</si>
  <si>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</si>
  <si>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</si>
  <si>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</si>
  <si>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xml:space="preserve">11. Liquid Assets </t>
  </si>
  <si>
    <t>% Covered Bonds</t>
  </si>
  <si>
    <t>Substitute and other marketable assets</t>
  </si>
  <si>
    <t>Central bank eligible assets</t>
  </si>
  <si>
    <t xml:space="preserve">12. Bond List </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</si>
  <si>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</si>
  <si>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</si>
  <si>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</si>
  <si>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</si>
  <si>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</si>
  <si>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</si>
  <si>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</si>
  <si>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</si>
  <si>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4. Compliance Art 14 CBD Check table</t>
  </si>
  <si>
    <t>Row</t>
  </si>
  <si>
    <t>link to Glossary HG.1.15</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</si>
  <si>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</si>
  <si>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</si>
  <si>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</si>
  <si>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</si>
  <si>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</si>
  <si>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</si>
  <si>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</si>
  <si>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NPV Test (passed/failed)</t>
  </si>
  <si>
    <t>Interest Covereage Test (passe/failed)</t>
  </si>
  <si>
    <t xml:space="preserve">Cash Manager </t>
  </si>
  <si>
    <t>Account Bank</t>
  </si>
  <si>
    <t>Stand-by Account Bank</t>
  </si>
  <si>
    <t xml:space="preserve">Servicer </t>
  </si>
  <si>
    <t xml:space="preserve">Interest Rate Swap Provider </t>
  </si>
  <si>
    <t xml:space="preserve">Covered Bond Swap Provider </t>
  </si>
  <si>
    <t>Paying Agent</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</si>
  <si>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</si>
  <si>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</si>
  <si>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</si>
  <si>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</si>
  <si>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</si>
  <si>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</si>
  <si>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</si>
  <si>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</si>
  <si>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</si>
  <si>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</si>
  <si>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</si>
  <si>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</si>
  <si>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</si>
  <si>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</si>
  <si>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</si>
  <si>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</si>
  <si>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</si>
  <si>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</si>
  <si>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</si>
  <si>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</si>
  <si>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</si>
  <si>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</si>
  <si>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</si>
  <si>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</si>
  <si>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</si>
  <si>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</si>
  <si>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</si>
  <si>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</si>
  <si>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</si>
  <si>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</si>
  <si>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</si>
  <si>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</si>
  <si>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</si>
  <si>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</si>
  <si>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</si>
  <si>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</si>
  <si>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</si>
  <si>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</si>
  <si>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</si>
  <si>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</si>
  <si>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</si>
  <si>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</si>
  <si>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</si>
  <si>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</si>
  <si>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</si>
  <si>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</si>
  <si>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</si>
  <si>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</si>
  <si>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</si>
  <si>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</si>
  <si>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</si>
  <si>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</si>
  <si>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</si>
  <si>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</si>
  <si>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</si>
  <si>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</si>
  <si>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</si>
  <si>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</si>
  <si>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</si>
  <si>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</si>
  <si>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</si>
  <si>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</si>
  <si>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</si>
  <si>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</si>
  <si>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</si>
  <si>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</si>
  <si>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</si>
  <si>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</si>
  <si>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</si>
  <si>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</si>
  <si>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</si>
  <si>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</si>
  <si>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</si>
  <si>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</si>
  <si>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</si>
  <si>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</si>
  <si>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</si>
  <si>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</si>
  <si>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</si>
  <si>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</si>
  <si>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</si>
  <si>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</si>
  <si>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</si>
  <si>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</si>
  <si>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</si>
  <si>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</si>
  <si>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</si>
  <si>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</si>
  <si>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</si>
  <si>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</si>
  <si>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</si>
  <si>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</si>
  <si>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</si>
  <si>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</si>
  <si>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</si>
  <si>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</si>
  <si>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</si>
  <si>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</si>
  <si>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</si>
  <si>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</si>
  <si>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</si>
  <si>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</si>
  <si>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</si>
  <si>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</si>
  <si>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</si>
  <si>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</si>
  <si>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</si>
  <si>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</si>
  <si>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</si>
  <si>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</si>
  <si>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</si>
  <si>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</si>
  <si>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</si>
  <si>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</si>
  <si>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</si>
  <si>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</si>
  <si>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</si>
  <si>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</si>
  <si>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</si>
  <si>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</si>
  <si>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</si>
  <si>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</si>
  <si>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</si>
  <si>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</si>
  <si>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</si>
  <si>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</si>
  <si>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</si>
  <si>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</si>
  <si>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</si>
  <si>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</si>
  <si>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</si>
  <si>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</si>
  <si>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</si>
  <si>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</si>
  <si>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</si>
  <si>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</si>
  <si>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</si>
  <si>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</si>
  <si>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</si>
  <si>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</si>
  <si>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</si>
  <si>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</si>
  <si>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</si>
  <si>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</si>
  <si>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</si>
  <si>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</si>
  <si>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</si>
  <si>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</si>
  <si>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</si>
  <si>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</si>
  <si>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</si>
  <si>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</si>
  <si>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</si>
  <si>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</si>
  <si>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</si>
  <si>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</si>
  <si>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</si>
  <si>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</si>
  <si>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</si>
  <si>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</si>
  <si>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</si>
  <si>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</si>
  <si>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</si>
  <si>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</si>
  <si>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</si>
  <si>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</si>
  <si>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</si>
  <si>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</si>
  <si>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</si>
  <si>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</si>
  <si>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</si>
  <si>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</si>
  <si>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</si>
  <si>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</si>
  <si>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</si>
  <si>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</si>
  <si>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</si>
  <si>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</si>
  <si>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</si>
  <si>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</si>
  <si>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</si>
  <si>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</si>
  <si>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</si>
  <si>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</si>
  <si>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</si>
  <si>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</si>
  <si>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</si>
  <si>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</si>
  <si>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</si>
  <si>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</si>
  <si>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</si>
  <si>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</si>
  <si>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</si>
  <si>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</si>
  <si>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</si>
  <si>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</si>
  <si>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</si>
  <si>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</si>
  <si>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</si>
  <si>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</si>
  <si>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</si>
  <si>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</si>
  <si>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</si>
  <si>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</si>
  <si>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</si>
  <si>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</si>
  <si>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</si>
  <si>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</si>
  <si>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</si>
  <si>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</si>
  <si>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</si>
  <si>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</si>
  <si>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</si>
  <si>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</si>
  <si>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</si>
  <si>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</si>
  <si>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</si>
  <si>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</si>
  <si>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</si>
  <si>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</si>
  <si>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</si>
  <si>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</si>
  <si>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</si>
  <si>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</si>
  <si>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</si>
  <si>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</si>
  <si>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</si>
  <si>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</si>
  <si>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</si>
  <si>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</si>
  <si>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</si>
  <si>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</si>
  <si>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</si>
  <si>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</si>
  <si>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</si>
  <si>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</si>
  <si>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</si>
  <si>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</si>
  <si>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</si>
  <si>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</si>
  <si>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</si>
  <si>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</si>
  <si>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</si>
  <si>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</si>
  <si>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</si>
  <si>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</si>
  <si>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</si>
  <si>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</si>
  <si>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</si>
  <si>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</si>
  <si>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</si>
  <si>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</si>
  <si>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</si>
  <si>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</si>
  <si>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</si>
  <si>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</si>
  <si>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</si>
  <si>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</si>
  <si>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</si>
  <si>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</si>
  <si>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</si>
  <si>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</si>
  <si>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</si>
  <si>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</si>
  <si>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</si>
  <si>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</si>
  <si>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</si>
  <si>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</si>
  <si>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</si>
  <si>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</si>
  <si>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</si>
  <si>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</si>
  <si>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</si>
  <si>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</si>
  <si>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</si>
  <si>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</si>
  <si>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</si>
  <si>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</si>
  <si>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</si>
  <si>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</si>
  <si>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</si>
  <si>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</si>
  <si>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</si>
  <si>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</si>
  <si>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</si>
  <si>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</si>
  <si>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</si>
  <si>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</si>
  <si>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</si>
  <si>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</si>
  <si>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</si>
  <si>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</si>
  <si>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</si>
  <si>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</si>
  <si>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</si>
  <si>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</si>
  <si>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</si>
  <si>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</si>
  <si>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</si>
  <si>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</si>
  <si>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</si>
  <si>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</si>
  <si>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</si>
  <si>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</si>
  <si>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</si>
  <si>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</si>
  <si>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</si>
  <si>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</si>
  <si>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</si>
  <si>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</si>
  <si>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</si>
  <si>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</si>
  <si>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</si>
  <si>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</si>
  <si>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</si>
  <si>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</si>
  <si>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</si>
  <si>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</si>
  <si>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</si>
  <si>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</si>
  <si>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</si>
  <si>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</si>
  <si>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</si>
  <si>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</si>
  <si>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</si>
  <si>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</si>
  <si>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</si>
  <si>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</si>
  <si>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</si>
  <si>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</si>
  <si>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</si>
  <si>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</si>
  <si>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</si>
  <si>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</si>
  <si>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</si>
  <si>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</si>
  <si>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</si>
  <si>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</si>
  <si>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</si>
  <si>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</si>
  <si>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</si>
  <si>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</si>
  <si>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</si>
  <si>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</si>
  <si>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</si>
  <si>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</si>
  <si>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</si>
  <si>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</si>
  <si>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</si>
  <si>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</si>
  <si>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</si>
  <si>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</si>
  <si>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</si>
  <si>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</si>
  <si>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</si>
  <si>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</si>
  <si>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</si>
  <si>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</si>
  <si>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</si>
  <si>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</si>
  <si>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</si>
  <si>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</si>
  <si>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</si>
  <si>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</si>
  <si>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</si>
  <si>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</si>
  <si>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</si>
  <si>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</si>
  <si>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</si>
  <si>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</si>
  <si>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</si>
  <si>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</si>
  <si>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</si>
  <si>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</si>
  <si>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</si>
  <si>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</si>
  <si>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</si>
  <si>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</si>
  <si>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</si>
  <si>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</si>
  <si>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</si>
  <si>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</si>
  <si>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</si>
  <si>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</si>
  <si>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</si>
  <si>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</si>
  <si>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</si>
  <si>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</si>
  <si>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</si>
  <si>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</si>
  <si>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</si>
  <si>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</si>
  <si>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</si>
  <si>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</si>
  <si>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</si>
  <si>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</si>
  <si>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</si>
  <si>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</si>
  <si>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</si>
  <si>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</si>
  <si>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</si>
  <si>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</si>
  <si>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</si>
  <si>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</si>
  <si>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</si>
  <si>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</si>
  <si>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</si>
  <si>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</si>
  <si>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</si>
  <si>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</si>
  <si>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</si>
  <si>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</si>
  <si>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</si>
  <si>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</si>
  <si>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</si>
  <si>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</si>
  <si>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</si>
  <si>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</si>
  <si>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</si>
  <si>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</si>
  <si>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</si>
  <si>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</si>
  <si>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</si>
  <si>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</si>
  <si>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</si>
  <si>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</si>
  <si>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</si>
  <si>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</si>
  <si>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</si>
  <si>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</si>
  <si>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</si>
  <si>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</si>
  <si>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</si>
  <si>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</si>
  <si>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</si>
  <si>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</si>
  <si>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</si>
  <si>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</si>
  <si>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</si>
  <si>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</si>
  <si>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</si>
  <si>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</si>
  <si>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</si>
  <si>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</si>
  <si>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</si>
  <si>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</si>
  <si>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</si>
  <si>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</si>
  <si>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</si>
  <si>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</si>
  <si>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</si>
  <si>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</si>
  <si>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</si>
  <si>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</si>
  <si>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</si>
  <si>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</si>
  <si>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</si>
  <si>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</si>
  <si>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</si>
  <si>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</si>
  <si>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</si>
  <si>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</si>
  <si>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</si>
  <si>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</si>
  <si>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</si>
  <si>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</si>
  <si>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</si>
  <si>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</si>
  <si>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</si>
  <si>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</si>
  <si>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</si>
  <si>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</si>
  <si>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</si>
  <si>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</si>
  <si>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</si>
  <si>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</si>
  <si>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</si>
  <si>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</si>
  <si>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</si>
  <si>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</si>
  <si>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</si>
  <si>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</si>
  <si>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</si>
  <si>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</si>
  <si>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</si>
  <si>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</si>
  <si>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</si>
  <si>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</si>
  <si>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</si>
  <si>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</si>
  <si>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</si>
  <si>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</si>
  <si>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</si>
  <si>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</si>
  <si>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</si>
  <si>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</si>
  <si>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</si>
  <si>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</si>
  <si>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</si>
  <si>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</si>
  <si>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</si>
  <si>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</si>
  <si>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</si>
  <si>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</si>
  <si>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</si>
  <si>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</si>
  <si>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</si>
  <si>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</si>
  <si>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</si>
  <si>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</si>
  <si>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</si>
  <si>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</si>
  <si>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</si>
  <si>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</si>
  <si>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</si>
  <si>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</si>
  <si>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</si>
  <si>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</si>
  <si>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</si>
  <si>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</si>
  <si>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</si>
  <si>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</si>
  <si>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</si>
  <si>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</si>
  <si>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</si>
  <si>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</si>
  <si>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</si>
  <si>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</si>
  <si>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</si>
  <si>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ND1</t>
  </si>
  <si>
    <t>CONTENT OF TAB E</t>
  </si>
  <si>
    <t>Not relevant for the issuer and/or CB programme at the present time</t>
  </si>
  <si>
    <t>ND2</t>
  </si>
  <si>
    <t>1. Additional information on the programme</t>
  </si>
  <si>
    <t>Not available at the present time</t>
  </si>
  <si>
    <t>ND3</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</si>
  <si>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</si>
  <si>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</si>
  <si>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</si>
  <si>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</si>
  <si>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</si>
  <si>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</si>
  <si>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</si>
  <si>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</si>
  <si>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</si>
  <si>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</si>
  <si>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</si>
  <si>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</si>
  <si>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</si>
  <si>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</si>
  <si>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</si>
  <si>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</si>
  <si>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</si>
  <si>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</si>
  <si>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</si>
  <si>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</si>
  <si>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</si>
  <si>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</si>
  <si>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</si>
  <si>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</si>
  <si>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</si>
  <si>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</si>
  <si>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</si>
  <si>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</si>
  <si>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</si>
  <si>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</si>
  <si>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</si>
  <si>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</si>
  <si>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</si>
  <si>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</si>
  <si>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</si>
  <si>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</si>
  <si>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</si>
  <si>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</si>
  <si>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</si>
  <si>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</si>
  <si>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</si>
  <si>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</si>
  <si>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</si>
  <si>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</si>
  <si>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</si>
  <si>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</si>
  <si>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</si>
  <si>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</si>
  <si>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</si>
  <si>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</si>
  <si>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</si>
  <si>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</si>
  <si>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</si>
  <si>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</si>
  <si>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</si>
  <si>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</si>
  <si>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</si>
  <si>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</si>
  <si>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</si>
  <si>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</si>
  <si>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</si>
  <si>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</si>
  <si>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</si>
  <si>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</si>
  <si>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</si>
  <si>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</si>
  <si>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</si>
  <si>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</si>
  <si>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</si>
  <si>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</si>
  <si>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</si>
  <si>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</si>
  <si>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</si>
  <si>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</si>
  <si>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</si>
  <si>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</si>
  <si>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</si>
  <si>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</si>
  <si>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</si>
  <si>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</si>
  <si>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</si>
  <si>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</si>
  <si>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</si>
  <si>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</si>
  <si>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</si>
  <si>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</si>
  <si>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</si>
  <si>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</si>
  <si>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</si>
  <si>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</si>
  <si>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</si>
  <si>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</si>
  <si>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</si>
  <si>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</si>
  <si>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</si>
  <si>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</si>
  <si>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</si>
  <si>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</si>
  <si>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</si>
  <si>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</si>
  <si>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</si>
  <si>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</si>
  <si>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</si>
  <si>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</si>
  <si>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</si>
  <si>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</si>
  <si>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</si>
  <si>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</si>
  <si>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</si>
  <si>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</si>
  <si>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</si>
  <si>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</si>
  <si>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</si>
  <si>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</si>
  <si>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</si>
  <si>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</si>
  <si>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</si>
  <si>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</si>
  <si>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</si>
  <si>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</si>
  <si>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</si>
  <si>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</si>
  <si>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</si>
  <si>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</si>
  <si>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</si>
  <si>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</si>
  <si>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</si>
  <si>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</si>
  <si>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</si>
  <si>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</si>
  <si>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</si>
  <si>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</si>
  <si>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</si>
  <si>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</si>
  <si>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</si>
  <si>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</si>
  <si>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</si>
  <si>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</si>
  <si>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</si>
  <si>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</si>
  <si>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</si>
  <si>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</si>
  <si>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</si>
  <si>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</si>
  <si>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</si>
  <si>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</si>
  <si>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</si>
  <si>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</si>
  <si>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</si>
  <si>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</si>
  <si>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</si>
  <si>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</si>
  <si>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</si>
  <si>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</si>
  <si>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</si>
  <si>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</si>
  <si>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</si>
  <si>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</si>
  <si>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</si>
  <si>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</si>
  <si>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</si>
  <si>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</si>
  <si>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</si>
  <si>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</si>
  <si>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</si>
  <si>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</si>
  <si>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</si>
  <si>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</si>
  <si>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</si>
  <si>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</si>
  <si>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</si>
  <si>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</si>
  <si>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</si>
  <si>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</si>
  <si>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</si>
  <si>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</si>
  <si>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</si>
  <si>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</si>
  <si>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</si>
  <si>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</si>
  <si>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</si>
  <si>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</si>
  <si>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</si>
  <si>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</si>
  <si>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</si>
  <si>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</si>
  <si>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 xml:space="preserve">A. Harmonised Transparency Template - General Information </t>
  </si>
  <si>
    <t>G.1.1.2</t>
  </si>
  <si>
    <t>G.1.1.4</t>
  </si>
  <si>
    <t>OG.1.1.2</t>
  </si>
  <si>
    <t>OG.1.1.4</t>
  </si>
  <si>
    <t>OG.1.1.5</t>
  </si>
  <si>
    <t>G.2.1.1</t>
  </si>
  <si>
    <t>G.2.1.2</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</si>
  <si>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</si>
  <si>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</si>
  <si>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</si>
  <si>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</si>
  <si>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</si>
  <si>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</si>
  <si>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</si>
  <si>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</si>
  <si>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</si>
  <si>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</si>
  <si>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</si>
  <si>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</si>
  <si>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</si>
  <si>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</si>
  <si>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</si>
  <si>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</si>
  <si>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</si>
  <si>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</si>
  <si>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</si>
  <si>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</si>
  <si>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</si>
  <si>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</si>
  <si>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</si>
  <si>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</si>
  <si>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</si>
  <si>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</si>
  <si>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</si>
  <si>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</si>
  <si>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</si>
  <si>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</si>
  <si>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</si>
  <si>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</si>
  <si>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</si>
  <si>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</si>
  <si>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</si>
  <si>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</si>
  <si>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</si>
  <si>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</si>
  <si>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</si>
  <si>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</si>
  <si>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</si>
  <si>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</si>
  <si>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</si>
  <si>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</si>
  <si>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</si>
  <si>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</si>
  <si>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</si>
  <si>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</si>
  <si>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</si>
  <si>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</si>
  <si>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</si>
  <si>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</si>
  <si>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</si>
  <si>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</si>
  <si>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</si>
  <si>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</si>
  <si>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</si>
  <si>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</si>
  <si>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</si>
  <si>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</si>
  <si>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</si>
  <si>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</si>
  <si>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</si>
  <si>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</si>
  <si>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</si>
  <si>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</si>
  <si>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</si>
  <si>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</si>
  <si>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</si>
  <si>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</si>
  <si>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</si>
  <si>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</si>
  <si>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</si>
  <si>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</si>
  <si>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</si>
  <si>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</si>
  <si>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</si>
  <si>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</si>
  <si>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</si>
  <si>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</si>
  <si>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</si>
  <si>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</si>
  <si>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</si>
  <si>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</si>
  <si>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</si>
  <si>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</si>
  <si>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</si>
  <si>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</si>
  <si>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</si>
  <si>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</si>
  <si>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</si>
  <si>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</si>
  <si>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</si>
  <si>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</si>
  <si>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</si>
  <si>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</si>
  <si>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</si>
  <si>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</si>
  <si>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</si>
  <si>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</si>
  <si>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</si>
  <si>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</si>
  <si>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</si>
  <si>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</si>
  <si>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</si>
  <si>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</si>
  <si>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</si>
  <si>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</si>
  <si>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</si>
  <si>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</si>
  <si>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</si>
  <si>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</si>
  <si>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</si>
  <si>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</si>
  <si>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</si>
  <si>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</si>
  <si>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</si>
  <si>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</si>
  <si>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</si>
  <si>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</si>
  <si>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</si>
  <si>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</si>
  <si>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</si>
  <si>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</si>
  <si>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</si>
  <si>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</si>
  <si>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</si>
  <si>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</si>
  <si>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</si>
  <si>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</si>
  <si>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</si>
  <si>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</si>
  <si>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</si>
  <si>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</si>
  <si>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</si>
  <si>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</si>
  <si>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</si>
  <si>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</si>
  <si>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</si>
  <si>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</si>
  <si>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</si>
  <si>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</si>
  <si>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</si>
  <si>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</si>
  <si>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</si>
  <si>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</si>
  <si>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</si>
  <si>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</si>
  <si>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</si>
  <si>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</si>
  <si>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</si>
  <si>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</si>
  <si>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</si>
  <si>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</si>
  <si>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</si>
  <si>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</si>
  <si>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</si>
  <si>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</si>
  <si>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</si>
  <si>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</si>
  <si>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</si>
  <si>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</si>
  <si>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</si>
  <si>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</si>
  <si>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</si>
  <si>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</si>
  <si>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</si>
  <si>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</si>
  <si>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</si>
  <si>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</si>
  <si>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</si>
  <si>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</si>
  <si>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</si>
  <si>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</si>
  <si>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</si>
  <si>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</si>
  <si>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</si>
  <si>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</si>
  <si>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</si>
  <si>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</si>
  <si>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</si>
  <si>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</si>
  <si>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</si>
  <si>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</si>
  <si>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</si>
  <si>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</si>
  <si>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</si>
  <si>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</si>
  <si>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</si>
  <si>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</si>
  <si>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</si>
  <si>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</si>
  <si>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</si>
  <si>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</si>
  <si>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</si>
  <si>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</si>
  <si>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</si>
  <si>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</si>
  <si>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</si>
  <si>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</si>
  <si>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</si>
  <si>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</si>
  <si>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</si>
  <si>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</si>
  <si>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</si>
  <si>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</si>
  <si>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</si>
  <si>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</si>
  <si>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</si>
  <si>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</si>
  <si>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</si>
  <si>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</si>
  <si>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</si>
  <si>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</si>
  <si>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</si>
  <si>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</si>
  <si>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</si>
  <si>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</si>
  <si>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</si>
  <si>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</si>
  <si>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</si>
  <si>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</si>
  <si>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</si>
  <si>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</si>
  <si>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</si>
  <si>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</si>
  <si>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</si>
  <si>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</si>
  <si>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</si>
  <si>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</si>
  <si>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</si>
  <si>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</si>
  <si>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</si>
  <si>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</si>
  <si>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</si>
  <si>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</si>
  <si>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</si>
  <si>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</si>
  <si>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</si>
  <si>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</si>
  <si>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</si>
  <si>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</si>
  <si>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</si>
  <si>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</si>
  <si>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</si>
  <si>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</si>
  <si>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</si>
  <si>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</si>
  <si>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</si>
  <si>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</si>
  <si>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</si>
  <si>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</si>
  <si>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</si>
  <si>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</si>
  <si>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</si>
  <si>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</si>
  <si>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</si>
  <si>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</si>
  <si>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</si>
  <si>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</si>
  <si>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</si>
  <si>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</si>
  <si>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</si>
  <si>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</si>
  <si>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</si>
  <si>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</si>
  <si>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</si>
  <si>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</si>
  <si>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</si>
  <si>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</si>
  <si>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</si>
  <si>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</si>
  <si>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</si>
  <si>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</si>
  <si>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</si>
  <si>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</si>
  <si>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</si>
  <si>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</si>
  <si>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</si>
  <si>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</si>
  <si>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</si>
  <si>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</si>
  <si>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</si>
  <si>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</si>
  <si>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</si>
  <si>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</si>
  <si>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</si>
  <si>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</si>
  <si>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</si>
  <si>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</si>
  <si>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</si>
  <si>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</si>
  <si>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</si>
  <si>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</si>
  <si>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</si>
  <si>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</si>
  <si>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</si>
  <si>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</si>
  <si>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</si>
  <si>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</si>
  <si>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</si>
  <si>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</si>
  <si>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</si>
  <si>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</si>
  <si>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</si>
  <si>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</si>
  <si>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</si>
  <si>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</si>
  <si>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</si>
  <si>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</si>
  <si>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</si>
  <si>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</si>
  <si>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</si>
  <si>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</si>
  <si>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</si>
  <si>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</si>
  <si>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</si>
  <si>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</si>
  <si>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</si>
  <si>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</si>
  <si>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</si>
  <si>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</si>
  <si>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</si>
  <si>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</si>
  <si>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</si>
  <si>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</si>
  <si>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</si>
  <si>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</si>
  <si>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OG.1.1.3</t>
  </si>
  <si>
    <t>OG.1.1.6</t>
  </si>
  <si>
    <t>OG.1.1.7</t>
  </si>
  <si>
    <t>OG.1.1.8</t>
  </si>
  <si>
    <t>[Mark as ND1 if not relevant]</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</si>
  <si>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</si>
  <si>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</si>
  <si>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</si>
  <si>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</si>
  <si>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</si>
  <si>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</si>
  <si>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</si>
  <si>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</si>
  <si>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</si>
  <si>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</si>
  <si>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</si>
  <si>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</si>
  <si>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</si>
  <si>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</si>
  <si>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</si>
  <si>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</si>
  <si>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</si>
  <si>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</si>
  <si>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</si>
  <si>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</si>
  <si>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</si>
  <si>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</si>
  <si>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</si>
  <si>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</si>
  <si>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</si>
  <si>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</si>
  <si>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</si>
  <si>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</si>
  <si>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</si>
  <si>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&gt;  12 - ≤ 24 months</t>
  </si>
  <si>
    <t>&gt; 24 - ≤ 36 months</t>
  </si>
  <si>
    <t>&gt; 36 - ≤ 60 months</t>
  </si>
  <si>
    <t>&gt; 60 months</t>
  </si>
  <si>
    <r>
      <t xml:space="preserve">20. CO2 emission - by dwelling type </t>
    </r>
    <r>
      <rPr>
        <b/>
        <i/>
        <sz val="10"/>
        <rFont val="Calibri"/>
        <family val="2"/>
        <scheme val="minor"/>
      </rPr>
      <t>- as per national availability</t>
    </r>
  </si>
  <si>
    <t>LEVEL 1</t>
  </si>
  <si>
    <t>https://www.coveredbondlabel.com/issuer/131/</t>
  </si>
  <si>
    <t>Indication of proxy usage for ESG-related data (indicator, methodology, timing, share of proxy usage for single indicators etc.)</t>
  </si>
  <si>
    <t>Confidential Information</t>
  </si>
  <si>
    <t>Weighted Average Seasoning (years)</t>
  </si>
  <si>
    <t>Weighted Average Maturity (years)**</t>
  </si>
  <si>
    <t xml:space="preserve">(a)  Value of outstanding covered bonds: </t>
  </si>
  <si>
    <t xml:space="preserve">(b) List of ISIN of issued covered bonds: </t>
  </si>
  <si>
    <t>(d) Currency risk - cover pool:</t>
  </si>
  <si>
    <t>2024  Version</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</si>
  <si>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</si>
  <si>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</si>
  <si>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</si>
  <si>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</si>
  <si>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</si>
  <si>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</si>
  <si>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</si>
  <si>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</si>
  <si>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</si>
  <si>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</si>
  <si>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</si>
  <si>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</si>
  <si>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</si>
  <si>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</si>
  <si>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</si>
  <si>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</si>
  <si>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</si>
  <si>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</si>
  <si>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 At Reporting Date until Maturity Date</t>
  </si>
  <si>
    <t>Weighted Average Remaining Average Life*</t>
  </si>
  <si>
    <t>Current Weighted Average Fixed Coupon:</t>
  </si>
  <si>
    <t>Total Outstanding (in EUR):</t>
  </si>
  <si>
    <t>Totals</t>
  </si>
  <si>
    <t>10/12/2028</t>
  </si>
  <si>
    <t>10/12/2024</t>
  </si>
  <si>
    <t>NACT</t>
  </si>
  <si>
    <t>Fixed</t>
  </si>
  <si>
    <t>BE0002762434</t>
  </si>
  <si>
    <t>BD@178945</t>
  </si>
  <si>
    <t>20/05/2031</t>
  </si>
  <si>
    <t>20/05/2024</t>
  </si>
  <si>
    <t>BE0002701820</t>
  </si>
  <si>
    <t>BD@167470</t>
  </si>
  <si>
    <t>20/05/2028</t>
  </si>
  <si>
    <t>BE0002700814</t>
  </si>
  <si>
    <t>BD@167469</t>
  </si>
  <si>
    <t>25/02/2030</t>
  </si>
  <si>
    <t>25/02/2025</t>
  </si>
  <si>
    <t>BE6312092115</t>
  </si>
  <si>
    <t>BD@155375</t>
  </si>
  <si>
    <t>25/02/2027</t>
  </si>
  <si>
    <t>BE6312093121</t>
  </si>
  <si>
    <t>BD@155374</t>
  </si>
  <si>
    <t>Extended Maturity Date</t>
  </si>
  <si>
    <t>Remaining Average Life *</t>
  </si>
  <si>
    <t>Next Interest Payment Date</t>
  </si>
  <si>
    <t>Day Count</t>
  </si>
  <si>
    <t>Coupon</t>
  </si>
  <si>
    <t>Coupon Type</t>
  </si>
  <si>
    <t>Currency</t>
  </si>
  <si>
    <t>Maturity Date</t>
  </si>
  <si>
    <t>Issue Date</t>
  </si>
  <si>
    <t>Amount</t>
  </si>
  <si>
    <t>ISIN</t>
  </si>
  <si>
    <t>Series</t>
  </si>
  <si>
    <t>Outstanding Series</t>
  </si>
  <si>
    <t>Covered Bond Emmission</t>
  </si>
  <si>
    <t>Retained Covered Bonds</t>
  </si>
  <si>
    <t>Outlook</t>
  </si>
  <si>
    <t>Long Term Rating</t>
  </si>
  <si>
    <t>Rating Agency</t>
  </si>
  <si>
    <t>2. BNP Parisbas Fortis Mortgage Pandbrieven Ratings</t>
  </si>
  <si>
    <t>A-1</t>
  </si>
  <si>
    <t>stable</t>
  </si>
  <si>
    <t>A+</t>
  </si>
  <si>
    <t>Standard and Poor's</t>
  </si>
  <si>
    <t>P-1</t>
  </si>
  <si>
    <t>A2</t>
  </si>
  <si>
    <t>Moody's</t>
  </si>
  <si>
    <t>F1+</t>
  </si>
  <si>
    <t>AA-</t>
  </si>
  <si>
    <t>Fitch</t>
  </si>
  <si>
    <t>Short Term Rating</t>
  </si>
  <si>
    <t>1. BNP Paribas Fortis Bank Senior Unsecured Ratings</t>
  </si>
  <si>
    <t>Ratings</t>
  </si>
  <si>
    <t>(XVII)</t>
  </si>
  <si>
    <t>Excess Coverage Interest Mortgage Pandbrieven by Liquid Bonds (XV)-(XVI)</t>
  </si>
  <si>
    <t>(XVI)</t>
  </si>
  <si>
    <t>Interest Payable on Mortgage Pandbrieven next 3 months</t>
  </si>
  <si>
    <t>(XV)</t>
  </si>
  <si>
    <t>MtM Liquid Bonds</t>
  </si>
  <si>
    <t>Passed</t>
  </si>
  <si>
    <t>&gt; &gt; &gt; Liquidity Test Royal Decree Art 7 paraf 1</t>
  </si>
  <si>
    <t>Liquidity Surplus (+) / Deficit (-) (XIII)+(XIV)</t>
  </si>
  <si>
    <t>(XIV)</t>
  </si>
  <si>
    <t>Cumulative Cash Outflow Next 180 Days</t>
  </si>
  <si>
    <t>(XIII)</t>
  </si>
  <si>
    <t>Cumulative Cash Inflow Next 180 Days</t>
  </si>
  <si>
    <t>5. Liquidity Tests</t>
  </si>
  <si>
    <t>&gt; &gt; &gt; Cover Test Royal Decree Art 5 paraf 3</t>
  </si>
  <si>
    <t>Total Surplus (+) / Deficit (-)  (VIII)+(IX)-(X)-(XI)-(XII)</t>
  </si>
  <si>
    <t>(XII)</t>
  </si>
  <si>
    <t>Principal Requirement Covered Bonds</t>
  </si>
  <si>
    <t>(XI)</t>
  </si>
  <si>
    <t>Costs, Fees and expenses Covered Bonds</t>
  </si>
  <si>
    <t>(X)</t>
  </si>
  <si>
    <t>Interest Requirement Covered Bonds</t>
  </si>
  <si>
    <t>0</t>
  </si>
  <si>
    <t>Impact Derivatives</t>
  </si>
  <si>
    <t>Total Principal Proceeds Financial Institution Exposures</t>
  </si>
  <si>
    <t>Total Principal Proceeds Public Finance Exposures</t>
  </si>
  <si>
    <t>Value of the Residential Loans (as defined in Royal Decree Art 6 Paraf 1)</t>
  </si>
  <si>
    <t>(IX)</t>
  </si>
  <si>
    <t>Principal Proceeds Cover Assets</t>
  </si>
  <si>
    <t>Total Interest Proceeds  Financial Institution Exposures</t>
  </si>
  <si>
    <t>Total Interest Proceeds Public Finance Exposures</t>
  </si>
  <si>
    <t>Total Interest Proceeds Residential Mortgage Loans</t>
  </si>
  <si>
    <t>(VIII)</t>
  </si>
  <si>
    <t>Interest Proceeds Cover Assets</t>
  </si>
  <si>
    <t>4. Interest and Principal Coverage Test</t>
  </si>
  <si>
    <t>105%</t>
  </si>
  <si>
    <t>&gt; &gt; &gt; Cover Test Royal Decree Art 5 Paraf 2</t>
  </si>
  <si>
    <t>Limit</t>
  </si>
  <si>
    <t>Ratio Value All Cover Assets / Mortgage Pandbrieven Issued [V+VI+VII+VIIBis]/I</t>
  </si>
  <si>
    <t>(VIIBis)</t>
  </si>
  <si>
    <t>Principal Used for covering Interest in the 'Interest and Principal Coverage Test'</t>
  </si>
  <si>
    <t>(VII)</t>
  </si>
  <si>
    <t>Value of Financial Institution Exposures (definition Royal Decree)</t>
  </si>
  <si>
    <t>(VI)</t>
  </si>
  <si>
    <t>Value of Public Finance Exposures (definition Royal Decree)</t>
  </si>
  <si>
    <t>3. Total Asset Cover Test</t>
  </si>
  <si>
    <t>85%</t>
  </si>
  <si>
    <t>&gt; &gt; &gt; Cover Test Royal Decree Art 5 Paraf 1</t>
  </si>
  <si>
    <t>Ratio Value of Resid. Mortgage Loans / Mortgage Pandbrieven Issued (V) / (I)</t>
  </si>
  <si>
    <t>(V)</t>
  </si>
  <si>
    <t>2. Residential Mortgage Loans Cover Test</t>
  </si>
  <si>
    <t>Nominal OC Level [(II)+(III)+(IV)]/(I)-1</t>
  </si>
  <si>
    <t>(IV)</t>
  </si>
  <si>
    <t>Nominal Balance Financial Institution Exposures</t>
  </si>
  <si>
    <t>(III)</t>
  </si>
  <si>
    <t>Nominal Balance Public Finance Exposures</t>
  </si>
  <si>
    <t>(II)</t>
  </si>
  <si>
    <t>Nominal Balance Residential Mortgage Loans</t>
  </si>
  <si>
    <t>(I)</t>
  </si>
  <si>
    <t>Outstanding Mortgage Pandbrieven</t>
  </si>
  <si>
    <t>1. Outstanding Mortgage Pandbrieven and Cover Assets</t>
  </si>
  <si>
    <t>(all amounts in EUR unless stated otherwise)</t>
  </si>
  <si>
    <t>Test Summary</t>
  </si>
  <si>
    <t>5. Prepayments Last Calendar Month</t>
  </si>
  <si>
    <t>None</t>
  </si>
  <si>
    <t>4. Derivatives</t>
  </si>
  <si>
    <t>Aa3</t>
  </si>
  <si>
    <t>Moody's Rating</t>
  </si>
  <si>
    <t>Fitch Rating</t>
  </si>
  <si>
    <t>AA</t>
  </si>
  <si>
    <t>Standar &amp; Poor's Rating</t>
  </si>
  <si>
    <t>F</t>
  </si>
  <si>
    <t>Nominal Amount</t>
  </si>
  <si>
    <t>BGB 0 22/10/2027</t>
  </si>
  <si>
    <t>BGB 0.8 22/06/2027</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</si>
  <si>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</si>
  <si>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</si>
  <si>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</si>
  <si>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</si>
  <si>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</si>
  <si>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</si>
  <si>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</si>
  <si>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</si>
  <si>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</si>
  <si>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</si>
  <si>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</si>
  <si>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</si>
  <si>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</si>
  <si>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</si>
  <si>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</si>
  <si>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</si>
  <si>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</si>
  <si>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</si>
  <si>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</si>
  <si>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</si>
  <si>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</si>
  <si>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</si>
  <si>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</si>
  <si>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Number of borrowers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</si>
  <si>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</si>
  <si>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</si>
  <si>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</si>
  <si>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</si>
  <si>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</si>
  <si>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</si>
  <si>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</si>
  <si>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</si>
  <si>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Other/No data</t>
  </si>
  <si>
    <t>Phase 3</t>
  </si>
  <si>
    <t>Phase 2</t>
  </si>
  <si>
    <t>Phase 1</t>
  </si>
  <si>
    <t>In %</t>
  </si>
  <si>
    <t>In number of loans</t>
  </si>
  <si>
    <t>In EUR</t>
  </si>
  <si>
    <t>18. IFRS9 Norms</t>
  </si>
  <si>
    <t>Owner-occupied</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</si>
  <si>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</si>
  <si>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</si>
  <si>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</si>
  <si>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</si>
  <si>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</si>
  <si>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</si>
  <si>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</si>
  <si>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</si>
  <si>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</si>
  <si>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</si>
  <si>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</si>
  <si>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</si>
  <si>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</si>
  <si>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</si>
  <si>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</si>
  <si>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</si>
  <si>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</si>
  <si>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</si>
  <si>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</si>
  <si>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</si>
  <si>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</si>
  <si>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</si>
  <si>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</si>
  <si>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</si>
  <si>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</si>
  <si>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</si>
  <si>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</si>
  <si>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</si>
  <si>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</si>
  <si>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</si>
  <si>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</si>
  <si>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</si>
  <si>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</si>
  <si>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</si>
  <si>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</si>
  <si>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</si>
  <si>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</si>
  <si>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</si>
  <si>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</si>
  <si>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</si>
  <si>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</si>
  <si>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</si>
  <si>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</si>
  <si>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</si>
  <si>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</si>
  <si>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</si>
  <si>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</si>
  <si>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</si>
  <si>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</si>
  <si>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</si>
  <si>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</si>
  <si>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</si>
  <si>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</si>
  <si>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</si>
  <si>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</si>
  <si>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</si>
  <si>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</si>
  <si>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</si>
  <si>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</si>
  <si>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</si>
  <si>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</si>
  <si>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</si>
  <si>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</si>
  <si>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</si>
  <si>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</si>
  <si>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</si>
  <si>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</si>
  <si>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</si>
  <si>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</si>
  <si>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</si>
  <si>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</si>
  <si>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</si>
  <si>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</si>
  <si>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</si>
  <si>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</si>
  <si>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</si>
  <si>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</si>
  <si>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</si>
  <si>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</si>
  <si>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</si>
  <si>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</si>
  <si>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</si>
  <si>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</si>
  <si>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</si>
  <si>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</si>
  <si>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</si>
  <si>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</si>
  <si>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</si>
  <si>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</si>
  <si>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</si>
  <si>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</si>
  <si>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</si>
  <si>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</si>
  <si>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</si>
  <si>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</si>
  <si>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</si>
  <si>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</si>
  <si>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</si>
  <si>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</si>
  <si>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</si>
  <si>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</si>
  <si>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</si>
  <si>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</si>
  <si>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</si>
  <si>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</si>
  <si>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</si>
  <si>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</si>
  <si>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</si>
  <si>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</si>
  <si>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</si>
  <si>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</si>
  <si>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</si>
  <si>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&gt;39 and &lt;=40</t>
  </si>
  <si>
    <t>&gt;36 and &lt;=37</t>
  </si>
  <si>
    <t>&gt;35 and &lt;=36</t>
  </si>
  <si>
    <t>&gt;34 and &lt;=35</t>
  </si>
  <si>
    <t>&gt;33 and &lt;=34</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</si>
  <si>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</si>
  <si>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</si>
  <si>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</si>
  <si>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</si>
  <si>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</si>
  <si>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</si>
  <si>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</si>
  <si>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</si>
  <si>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</si>
  <si>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</si>
  <si>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</si>
  <si>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</si>
  <si>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</si>
  <si>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</si>
  <si>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</si>
  <si>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</si>
  <si>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</si>
  <si>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</si>
  <si>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Namur</t>
  </si>
  <si>
    <t>Brabant Wallon</t>
  </si>
  <si>
    <t>Hainaut</t>
  </si>
  <si>
    <t>Liège</t>
  </si>
  <si>
    <t>Limburg</t>
  </si>
  <si>
    <t>Brussels</t>
  </si>
  <si>
    <t>West-Vlaanderen</t>
  </si>
  <si>
    <t>Vlaams-Brabant</t>
  </si>
  <si>
    <t>Oost-Vlaanderen</t>
  </si>
  <si>
    <t>Antwerpen</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</si>
  <si>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</si>
  <si>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</si>
  <si>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</si>
  <si>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</si>
  <si>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</si>
  <si>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</si>
  <si>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</si>
  <si>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</si>
  <si>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</si>
  <si>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</si>
  <si>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</si>
  <si>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</si>
  <si>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</si>
  <si>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</si>
  <si>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</si>
  <si>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</si>
  <si>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</si>
  <si>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</si>
  <si>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</si>
  <si>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</si>
  <si>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</si>
  <si>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</si>
  <si>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of contradiction between the pdf and excel-format, the pdf-format will prevail.</t>
  </si>
  <si>
    <t xml:space="preserve">The excel-format has been provided for information purposes only and in case </t>
  </si>
  <si>
    <t xml:space="preserve">The investor report is provided in pdf and excel-format. </t>
  </si>
  <si>
    <t>Remark</t>
  </si>
  <si>
    <t>https://www.bnpparibasfortis.com/</t>
  </si>
  <si>
    <t>Website</t>
  </si>
  <si>
    <t>oscar.meester@bnpparibasfortis.com</t>
  </si>
  <si>
    <t>+ 32 2 565 32 91</t>
  </si>
  <si>
    <t>MEESTER Oscar</t>
  </si>
  <si>
    <t>Asset Based Solutions  (cover pool and management)</t>
  </si>
  <si>
    <t>johan.vervaeke@bnpparibasfortis.com</t>
  </si>
  <si>
    <t>+32 2 565 66 74</t>
  </si>
  <si>
    <t>VERVAEKE Johan</t>
  </si>
  <si>
    <t>Asset Based Funding</t>
  </si>
  <si>
    <t>philippe.goosse@bnpparibasfortis.com</t>
  </si>
  <si>
    <t>+ 32 2 565 22 62</t>
  </si>
  <si>
    <t>GOOSSE Philippe</t>
  </si>
  <si>
    <t>Head of ALM Treasury</t>
  </si>
  <si>
    <t>Contact Details:</t>
  </si>
  <si>
    <t>Reporting Date</t>
  </si>
  <si>
    <t>EUR 20 Billion Mortgage Pandbrieven Programme</t>
  </si>
  <si>
    <t>BNP Paribas Fortis SA/NV</t>
  </si>
  <si>
    <t>Retained Pandbrief Programme</t>
  </si>
  <si>
    <t>https://www.bnpparibasfortis.com/investors/coveredbonds</t>
  </si>
  <si>
    <t>-</t>
  </si>
  <si>
    <t>&lt;=100K</t>
  </si>
  <si>
    <t>&gt;100K and &lt;=200K</t>
  </si>
  <si>
    <t>&gt;200K and &lt;=300K</t>
  </si>
  <si>
    <t>&gt;300K and &lt;=400K</t>
  </si>
  <si>
    <t>&gt;400K</t>
  </si>
  <si>
    <t>KGCEPHLVVKVRZYO1T647</t>
  </si>
  <si>
    <t>Stichting BNPP Fortis Pfandbriefe Representative</t>
  </si>
  <si>
    <t>David De Schacht &amp; Jurgen De Raedemaeker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</si>
</sst>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dd/mm/yyyy;@"/>
    <numFmt numFmtId="168" formatCode="0.00\ %"/>
    <numFmt numFmtId="169" formatCode="dd\/mm\/yyyy"/>
    <numFmt numFmtId="170" formatCode="#,##0.00%"/>
    <numFmt numFmtId="171" formatCode="d\-m\-yyyy"/>
    <numFmt numFmtId="172" formatCode="mmm\/yyyy"/>
  </numFmts>
  <fonts count="76"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b/>
      <sz val="11"/>
      <color theme="0"/>
      <name val="Calibri"/>
      <family val="2"/>
      <scheme val="minor"/>
    </font>
    <font>
      <i/>
      <sz val="11"/>
      <color rgb="FF0070C0"/>
      <name val="Calibri"/>
      <family val="2"/>
      <scheme val="minor"/>
    </font>
    <font>
      <sz val="10"/>
      <color rgb="FF000000"/>
      <name val="Arial"/>
      <family val="2"/>
    </font>
    <font>
      <sz val="11"/>
      <name val="Calibri"/>
      <family val="2"/>
    </font>
    <font>
      <sz val="10"/>
      <name val="Arial"/>
      <family val="2"/>
    </font>
    <font>
      <b/>
      <sz val="9"/>
      <color indexed="81"/>
      <name val="Tahoma"/>
      <family val="2"/>
    </font>
    <font>
      <sz val="9"/>
      <color indexed="81"/>
      <name val="Tahoma"/>
      <family val="2"/>
    </font>
    <font>
      <sz val="11"/>
      <color theme="5" tint="-0.249977111117893"/>
      <name val="Calibri"/>
      <family val="2"/>
      <scheme val="minor"/>
    </font>
    <font>
      <u/>
      <sz val="11"/>
      <color theme="5" tint="-0.249977111117893"/>
      <name val="Calibri"/>
      <family val="2"/>
      <scheme val="minor"/>
    </font>
    <font>
      <u/>
      <sz val="11"/>
      <color theme="1"/>
      <name val="Calibri"/>
      <family val="2"/>
      <scheme val="minor"/>
    </font>
    <font>
      <sz val="10"/>
      <color rgb="FF000000"/>
      <name val="Arial"/>
    </font>
    <font>
      <sz val="6"/>
      <color rgb="FF000000"/>
      <name val="Arial"/>
    </font>
    <font>
      <sz val="8"/>
      <color rgb="FF000000"/>
      <name val="Arial"/>
    </font>
    <font>
      <b/>
      <sz val="10"/>
      <color rgb="FF000000"/>
      <name val="Arial"/>
    </font>
    <font>
      <b/>
      <sz val="12"/>
      <color rgb="FF000000"/>
      <name val="Arial"/>
    </font>
    <font>
      <b/>
      <sz val="8"/>
      <color rgb="FF000000"/>
      <name val="Arial"/>
    </font>
    <font>
      <b/>
      <sz val="12"/>
      <color rgb="FFFFFFFF"/>
      <name val="Arial"/>
    </font>
    <font>
      <sz val="14"/>
      <color rgb="FF000000"/>
      <name val="Arial"/>
    </font>
    <font>
      <i/>
      <sz val="9"/>
      <color rgb="FF333333"/>
      <name val="Arial"/>
    </font>
    <font>
      <sz val="10"/>
      <color rgb="FF333333"/>
      <name val="Arial"/>
    </font>
    <font>
      <b/>
      <sz val="10"/>
      <color rgb="FFFFFFFF"/>
      <name val="Arial"/>
    </font>
    <font>
      <i/>
      <sz val="10"/>
      <color rgb="FF000000"/>
      <name val="Arial"/>
    </font>
    <font>
      <b/>
      <i/>
      <u/>
      <sz val="18"/>
      <color rgb="FFFF0000"/>
      <name val="Arial"/>
    </font>
    <font>
      <sz val="7"/>
      <color rgb="FF000000"/>
      <name val="Arial"/>
    </font>
    <font>
      <i/>
      <sz val="8"/>
      <color rgb="FF000000"/>
      <name val="Arial"/>
    </font>
    <font>
      <b/>
      <i/>
      <sz val="8"/>
      <color rgb="FF000000"/>
      <name val="Arial"/>
    </font>
    <font>
      <u/>
      <sz val="10"/>
      <color rgb="FF000000"/>
      <name val="Arial"/>
    </font>
    <font>
      <b/>
      <sz val="8"/>
      <color rgb="FFFFFFFF"/>
      <name val="Arial"/>
    </font>
    <font>
      <sz val="8"/>
      <color rgb="FFFFFFFF"/>
      <name val="Arial"/>
    </font>
    <font>
      <b/>
      <i/>
      <sz val="8"/>
      <color rgb="FFFF0000"/>
      <name val="Arial"/>
    </font>
    <font>
      <b/>
      <sz val="7"/>
      <color rgb="FF000000"/>
      <name val="Arial"/>
    </font>
    <font>
      <b/>
      <sz val="7"/>
      <color rgb="FFFFFFFF"/>
      <name val="Arial"/>
    </font>
    <font>
      <b/>
      <sz val="10"/>
      <color rgb="FFC0C0C0"/>
      <name val="Arial"/>
    </font>
    <font>
      <b/>
      <i/>
      <sz val="10"/>
      <color rgb="FF000000"/>
      <name val="Arial"/>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8">
    <xf numFmtId="0" fontId="0" fillId="0" borderId="0"/>
    <xf numFmtId="9" fontId="3" fillId="0" borderId="0" applyFont="0" applyFill="0" applyBorder="0" applyAlignment="0" applyProtection="0"/>
    <xf numFmtId="0" fontId="5" fillId="0" borderId="0"/>
    <xf numFmtId="0" fontId="23" fillId="0" borderId="0" applyNumberFormat="0" applyFill="0" applyBorder="0" applyAlignment="0" applyProtection="0"/>
    <xf numFmtId="0" fontId="44" fillId="0" borderId="0"/>
    <xf numFmtId="9" fontId="5" fillId="0" borderId="0" applyFont="0" applyFill="0" applyBorder="0" applyAlignment="0" applyProtection="0"/>
    <xf numFmtId="0" fontId="2" fillId="0" borderId="0"/>
    <xf numFmtId="0" fontId="52" fillId="0" borderId="0"/>
  </cellStyleXfs>
  <cellXfs count="299">
    <xf numFmtId="0" fontId="0" fillId="0" borderId="0" xfId="0"/>
    <xf numFmtId="0" fontId="6" fillId="0" borderId="0" xfId="2" applyFont="1" applyAlignment="1">
      <alignment horizontal="left" vertical="center"/>
    </xf>
    <xf numFmtId="0" fontId="5" fillId="0" borderId="0" xfId="2"/>
    <xf numFmtId="0" fontId="7" fillId="0" borderId="0" xfId="2" applyFont="1" applyAlignment="1">
      <alignment horizontal="center" vertical="center"/>
    </xf>
    <xf numFmtId="0" fontId="8" fillId="0" borderId="0" xfId="2" applyFont="1" applyAlignment="1">
      <alignment vertical="center" wrapText="1"/>
    </xf>
    <xf numFmtId="0" fontId="9" fillId="0" borderId="0" xfId="2" applyFont="1" applyAlignment="1">
      <alignment horizontal="left" vertical="center" wrapText="1"/>
    </xf>
    <xf numFmtId="0" fontId="10" fillId="0" borderId="0" xfId="2" applyFont="1" applyAlignment="1">
      <alignment wrapText="1"/>
    </xf>
    <xf numFmtId="0" fontId="8" fillId="0" borderId="0" xfId="2" applyFont="1" applyAlignment="1">
      <alignment horizontal="left" vertical="center" wrapText="1"/>
    </xf>
    <xf numFmtId="0" fontId="12"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wrapText="1"/>
    </xf>
    <xf numFmtId="0" fontId="10" fillId="0" borderId="0" xfId="2" applyFont="1" applyAlignment="1">
      <alignment vertical="center" wrapText="1"/>
    </xf>
    <xf numFmtId="0" fontId="14" fillId="0" borderId="0" xfId="2" applyFont="1" applyAlignment="1">
      <alignment vertical="center" wrapText="1"/>
    </xf>
    <xf numFmtId="0" fontId="13" fillId="0" borderId="0" xfId="2" applyFont="1" applyAlignment="1">
      <alignment vertical="center" wrapText="1"/>
    </xf>
    <xf numFmtId="0" fontId="26" fillId="0" borderId="0" xfId="0" applyFont="1" applyAlignment="1">
      <alignment horizontal="center" vertical="center" wrapText="1"/>
    </xf>
    <xf numFmtId="0" fontId="23" fillId="0" borderId="12" xfId="3" quotePrefix="1" applyFill="1" applyBorder="1" applyAlignment="1">
      <alignment horizontal="center" vertical="center" wrapText="1"/>
    </xf>
    <xf numFmtId="0" fontId="23" fillId="0" borderId="12" xfId="3" applyFill="1" applyBorder="1" applyAlignment="1">
      <alignment horizontal="center" vertical="center" wrapText="1"/>
    </xf>
    <xf numFmtId="0" fontId="23" fillId="0" borderId="13" xfId="3" quotePrefix="1" applyFill="1" applyBorder="1" applyAlignment="1">
      <alignment horizontal="center" vertical="center" wrapText="1"/>
    </xf>
    <xf numFmtId="0" fontId="23" fillId="0" borderId="0" xfId="3" quotePrefix="1" applyFill="1" applyBorder="1" applyAlignment="1">
      <alignment horizontal="center" vertical="center" wrapText="1"/>
    </xf>
    <xf numFmtId="0" fontId="30" fillId="0" borderId="0" xfId="3" quotePrefix="1"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3" applyFill="1" applyBorder="1" applyAlignment="1">
      <alignment horizontal="center" vertical="center" wrapText="1"/>
    </xf>
    <xf numFmtId="0" fontId="23" fillId="0" borderId="12" xfId="3" applyFill="1" applyBorder="1" applyAlignment="1" applyProtection="1">
      <alignment horizontal="center" vertical="center" wrapText="1"/>
    </xf>
    <xf numFmtId="0" fontId="23" fillId="0" borderId="0" xfId="3" quotePrefix="1" applyFill="1" applyBorder="1" applyAlignment="1" applyProtection="1">
      <alignment horizontal="center" vertical="center" wrapText="1"/>
    </xf>
    <xf numFmtId="10" fontId="26" fillId="0" borderId="0" xfId="1" applyNumberFormat="1" applyFont="1" applyAlignment="1">
      <alignment horizontal="center" vertical="center" wrapText="1"/>
    </xf>
    <xf numFmtId="0" fontId="18" fillId="0" borderId="0" xfId="2" applyFont="1" applyAlignment="1">
      <alignment horizontal="center" vertical="center"/>
    </xf>
    <xf numFmtId="0" fontId="5" fillId="0" borderId="0" xfId="2"/>
    <xf numFmtId="0" fontId="5" fillId="0" borderId="0" xfId="2" applyAlignment="1">
      <alignment horizontal="center" vertical="center" wrapText="1"/>
    </xf>
    <xf numFmtId="0" fontId="33" fillId="0" borderId="0" xfId="2" applyFont="1" applyAlignment="1">
      <alignment horizontal="center" vertical="center" wrapText="1"/>
    </xf>
    <xf numFmtId="0" fontId="5" fillId="0" borderId="9" xfId="2" applyBorder="1" applyAlignment="1">
      <alignment horizontal="center" vertical="center" wrapText="1"/>
    </xf>
    <xf numFmtId="0" fontId="26" fillId="0" borderId="0" xfId="2" applyFont="1" applyAlignment="1">
      <alignment horizontal="center" vertical="center" wrapText="1"/>
    </xf>
    <xf numFmtId="0" fontId="25" fillId="0" borderId="0" xfId="2" applyFont="1" applyAlignment="1">
      <alignment vertical="center" wrapText="1"/>
    </xf>
    <xf numFmtId="0" fontId="25" fillId="3" borderId="0" xfId="2" applyFont="1" applyFill="1" applyAlignment="1">
      <alignment horizontal="center" vertical="center" wrapText="1"/>
    </xf>
    <xf numFmtId="0" fontId="26" fillId="0" borderId="10" xfId="2" applyFont="1" applyBorder="1" applyAlignment="1">
      <alignment horizontal="center" vertical="center" wrapText="1"/>
    </xf>
    <xf numFmtId="0" fontId="25" fillId="0" borderId="0" xfId="2" applyFont="1" applyAlignment="1">
      <alignment horizontal="center" vertical="center" wrapText="1"/>
    </xf>
    <xf numFmtId="0" fontId="25" fillId="2" borderId="11" xfId="2" applyFont="1" applyFill="1" applyBorder="1" applyAlignment="1">
      <alignment horizontal="center" vertical="center" wrapText="1"/>
    </xf>
    <xf numFmtId="0" fontId="27" fillId="0" borderId="0" xfId="2" applyFont="1" applyAlignment="1">
      <alignment horizontal="center" vertical="center" wrapText="1"/>
    </xf>
    <xf numFmtId="0" fontId="25" fillId="2" borderId="0" xfId="2" applyFont="1" applyFill="1" applyAlignment="1">
      <alignment horizontal="center" vertical="center" wrapText="1"/>
    </xf>
    <xf numFmtId="0" fontId="27" fillId="2" borderId="0" xfId="2" applyFont="1" applyFill="1" applyAlignment="1">
      <alignment horizontal="center" vertical="center" wrapText="1"/>
    </xf>
    <xf numFmtId="0" fontId="5" fillId="2" borderId="0" xfId="2" applyFill="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26" fillId="0" borderId="0" xfId="2" quotePrefix="1" applyFont="1" applyAlignment="1">
      <alignment horizontal="center" vertical="center" wrapText="1"/>
    </xf>
    <xf numFmtId="0" fontId="26" fillId="0" borderId="0" xfId="2" applyFont="1" applyAlignment="1" applyProtection="1">
      <alignment horizontal="center" vertical="center" wrapText="1"/>
      <protection locked="0"/>
    </xf>
    <xf numFmtId="0" fontId="28" fillId="0" borderId="0" xfId="2" quotePrefix="1" applyFont="1" applyAlignment="1">
      <alignment horizontal="center" vertical="center" wrapText="1"/>
    </xf>
    <xf numFmtId="0" fontId="28" fillId="4" borderId="0" xfId="2" applyFont="1" applyFill="1" applyAlignment="1">
      <alignment horizontal="center" vertical="center" wrapText="1"/>
    </xf>
    <xf numFmtId="0" fontId="31" fillId="4" borderId="0" xfId="2" quotePrefix="1" applyFont="1" applyFill="1" applyAlignment="1">
      <alignment horizontal="center" vertical="center" wrapText="1"/>
    </xf>
    <xf numFmtId="0" fontId="27" fillId="4" borderId="0" xfId="2" applyFont="1" applyFill="1" applyAlignment="1">
      <alignment horizontal="center" vertical="center" wrapText="1"/>
    </xf>
    <xf numFmtId="0" fontId="32" fillId="4" borderId="0" xfId="2" applyFont="1" applyFill="1" applyAlignment="1">
      <alignment horizontal="center" vertical="center" wrapText="1"/>
    </xf>
    <xf numFmtId="0" fontId="29" fillId="0" borderId="0" xfId="2" quotePrefix="1" applyFont="1" applyAlignment="1">
      <alignment horizontal="center" vertical="center" wrapText="1"/>
    </xf>
    <xf numFmtId="164" fontId="26" fillId="0" borderId="0" xfId="2" applyNumberFormat="1" applyFont="1" applyAlignment="1">
      <alignment horizontal="center" vertical="center" wrapText="1"/>
    </xf>
    <xf numFmtId="165" fontId="26" fillId="0" borderId="0"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3" fontId="26" fillId="0" borderId="0" xfId="2" quotePrefix="1" applyNumberFormat="1" applyFont="1" applyAlignment="1">
      <alignment horizontal="center" vertical="center" wrapText="1"/>
    </xf>
    <xf numFmtId="165" fontId="26" fillId="0" borderId="0" xfId="2" quotePrefix="1" applyNumberFormat="1" applyFont="1" applyAlignment="1">
      <alignment horizontal="center" vertical="center" wrapText="1"/>
    </xf>
    <xf numFmtId="10" fontId="26" fillId="0" borderId="0" xfId="2" quotePrefix="1" applyNumberFormat="1" applyFont="1" applyAlignment="1">
      <alignment horizontal="center" vertical="center" wrapText="1"/>
    </xf>
    <xf numFmtId="0" fontId="26" fillId="0" borderId="0" xfId="2" quotePrefix="1" applyFont="1" applyAlignment="1">
      <alignment horizontal="right" vertical="center" wrapText="1"/>
    </xf>
    <xf numFmtId="164" fontId="26" fillId="0" borderId="0" xfId="2" quotePrefix="1" applyNumberFormat="1" applyFont="1" applyAlignment="1">
      <alignment horizontal="center" vertical="center" wrapText="1"/>
    </xf>
    <xf numFmtId="165" fontId="26" fillId="0" borderId="0" xfId="5" quotePrefix="1" applyNumberFormat="1" applyFont="1" applyFill="1" applyBorder="1" applyAlignment="1">
      <alignment horizontal="center" vertical="center" wrapText="1"/>
    </xf>
    <xf numFmtId="0" fontId="29" fillId="0" borderId="0" xfId="2" applyFont="1" applyAlignment="1">
      <alignment horizontal="right" vertical="center" wrapText="1"/>
    </xf>
    <xf numFmtId="164" fontId="33" fillId="0" borderId="0" xfId="2" applyNumberFormat="1" applyFont="1" applyAlignment="1">
      <alignment horizontal="center" vertical="center" wrapText="1"/>
    </xf>
    <xf numFmtId="9" fontId="26" fillId="0" borderId="0" xfId="5" quotePrefix="1" applyFont="1" applyFill="1" applyBorder="1" applyAlignment="1">
      <alignment horizontal="center" vertical="center" wrapText="1"/>
    </xf>
    <xf numFmtId="0" fontId="28" fillId="4" borderId="0" xfId="2" quotePrefix="1" applyFont="1" applyFill="1" applyAlignment="1">
      <alignment horizontal="center" vertical="center" wrapText="1"/>
    </xf>
    <xf numFmtId="0" fontId="4" fillId="4" borderId="0" xfId="2" applyFont="1" applyFill="1" applyAlignment="1">
      <alignment horizontal="center" vertical="center" wrapText="1"/>
    </xf>
    <xf numFmtId="166" fontId="26" fillId="0" borderId="0" xfId="2" applyNumberFormat="1" applyFont="1" applyAlignment="1">
      <alignment horizontal="center" vertical="center" wrapText="1"/>
    </xf>
    <xf numFmtId="0" fontId="32" fillId="0" borderId="0" xfId="2" quotePrefix="1" applyFont="1" applyAlignment="1">
      <alignment horizontal="center" vertical="center" wrapText="1"/>
    </xf>
    <xf numFmtId="0" fontId="32" fillId="0" borderId="0" xfId="2" applyFont="1" applyAlignment="1">
      <alignment horizontal="center" vertical="center" wrapText="1"/>
    </xf>
    <xf numFmtId="0" fontId="5" fillId="0" borderId="0" xfId="2" quotePrefix="1" applyAlignment="1">
      <alignment horizontal="center" vertical="center" wrapText="1"/>
    </xf>
    <xf numFmtId="0" fontId="5" fillId="0" borderId="0" xfId="2" quotePrefix="1" applyAlignment="1">
      <alignment horizontal="right" vertical="center" wrapText="1"/>
    </xf>
    <xf numFmtId="0" fontId="34" fillId="0" borderId="0" xfId="2" quotePrefix="1" applyFont="1" applyAlignment="1">
      <alignment horizontal="right" vertical="center" wrapText="1"/>
    </xf>
    <xf numFmtId="165" fontId="32" fillId="0" borderId="0" xfId="2" quotePrefix="1" applyNumberFormat="1" applyFont="1" applyAlignment="1">
      <alignment horizontal="center" vertical="center" wrapText="1"/>
    </xf>
    <xf numFmtId="165" fontId="32" fillId="0" borderId="0" xfId="2" applyNumberFormat="1" applyFont="1" applyAlignment="1">
      <alignment horizontal="center" vertical="center" wrapText="1"/>
    </xf>
    <xf numFmtId="166" fontId="28" fillId="0" borderId="0" xfId="2" applyNumberFormat="1" applyFont="1" applyAlignment="1">
      <alignment horizontal="center" vertical="center" wrapText="1"/>
    </xf>
    <xf numFmtId="0" fontId="31" fillId="4" borderId="0" xfId="2" applyFont="1" applyFill="1" applyAlignment="1">
      <alignment horizontal="center" vertical="center" wrapText="1"/>
    </xf>
    <xf numFmtId="0" fontId="46" fillId="0" borderId="0" xfId="2" applyFont="1" applyAlignment="1">
      <alignment horizontal="center" vertical="center" wrapText="1"/>
    </xf>
    <xf numFmtId="9" fontId="0" fillId="0" borderId="0" xfId="5" quotePrefix="1" applyFont="1" applyFill="1" applyBorder="1" applyAlignment="1">
      <alignment horizontal="center" vertical="center" wrapText="1"/>
    </xf>
    <xf numFmtId="0" fontId="5" fillId="0" borderId="0" xfId="2" applyAlignment="1">
      <alignment horizontal="right" vertical="center" wrapText="1"/>
    </xf>
    <xf numFmtId="164" fontId="5" fillId="0" borderId="0" xfId="2"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2" quotePrefix="1" applyFont="1" applyAlignment="1">
      <alignment horizontal="right" vertical="center" wrapText="1"/>
    </xf>
    <xf numFmtId="164" fontId="29" fillId="0" borderId="0" xfId="2" quotePrefix="1" applyNumberFormat="1" applyFont="1" applyAlignment="1">
      <alignment horizontal="right" vertical="center" wrapText="1"/>
    </xf>
    <xf numFmtId="0" fontId="5" fillId="0" borderId="0" xfId="2" applyAlignment="1">
      <alignment horizontal="center"/>
    </xf>
    <xf numFmtId="0" fontId="35" fillId="0" borderId="0" xfId="2" applyFont="1" applyAlignment="1">
      <alignment horizontal="left"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26" fillId="0" borderId="10" xfId="2" applyFont="1" applyBorder="1" applyAlignment="1" applyProtection="1">
      <alignment horizontal="center" vertical="center" wrapText="1"/>
      <protection locked="0"/>
    </xf>
    <xf numFmtId="0" fontId="23" fillId="0" borderId="12" xfId="3" quotePrefix="1" applyFill="1" applyBorder="1" applyAlignment="1" applyProtection="1">
      <alignment horizontal="center" vertical="center" wrapText="1"/>
    </xf>
    <xf numFmtId="0" fontId="23" fillId="0" borderId="13" xfId="3" quotePrefix="1" applyFill="1" applyBorder="1" applyAlignment="1" applyProtection="1">
      <alignment horizontal="center" vertical="center" wrapText="1"/>
    </xf>
    <xf numFmtId="0" fontId="26" fillId="0" borderId="0" xfId="2" applyFont="1" applyAlignment="1">
      <alignment horizontal="right" vertical="center" wrapText="1"/>
    </xf>
    <xf numFmtId="165" fontId="26" fillId="0" borderId="0" xfId="5" applyNumberFormat="1" applyFont="1" applyFill="1" applyBorder="1" applyAlignment="1" applyProtection="1">
      <alignment horizontal="center" vertical="center" wrapText="1"/>
    </xf>
    <xf numFmtId="3" fontId="26" fillId="0" borderId="0" xfId="2" applyNumberFormat="1" applyFont="1" applyAlignment="1">
      <alignment horizontal="center" vertical="center" wrapText="1"/>
    </xf>
    <xf numFmtId="165" fontId="26" fillId="0" borderId="0" xfId="2" applyNumberFormat="1" applyFont="1" applyAlignment="1">
      <alignment horizontal="center" vertical="center" wrapText="1"/>
    </xf>
    <xf numFmtId="0" fontId="38" fillId="0" borderId="0" xfId="2" applyFont="1" applyAlignment="1">
      <alignment horizontal="center" vertical="center" wrapText="1"/>
    </xf>
    <xf numFmtId="165" fontId="38"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6"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8" fillId="5" borderId="0" xfId="2" applyFont="1" applyFill="1" applyAlignment="1">
      <alignment horizontal="center" vertical="center" wrapText="1"/>
    </xf>
    <xf numFmtId="0" fontId="39" fillId="5" borderId="0" xfId="2" quotePrefix="1" applyFont="1" applyFill="1" applyAlignment="1">
      <alignment horizontal="center" vertical="center" wrapText="1"/>
    </xf>
    <xf numFmtId="0" fontId="32" fillId="5" borderId="0" xfId="2" applyFont="1" applyFill="1" applyAlignment="1">
      <alignment horizontal="center" vertical="center" wrapText="1"/>
    </xf>
    <xf numFmtId="0" fontId="31" fillId="0" borderId="0" xfId="2" quotePrefix="1" applyFont="1" applyAlignment="1">
      <alignment horizontal="center" vertical="center" wrapText="1"/>
    </xf>
    <xf numFmtId="165" fontId="26" fillId="0" borderId="0" xfId="5" quotePrefix="1" applyNumberFormat="1" applyFont="1" applyFill="1" applyBorder="1" applyAlignment="1" applyProtection="1">
      <alignment horizontal="center" vertical="center" wrapText="1"/>
    </xf>
    <xf numFmtId="165" fontId="33" fillId="0" borderId="0" xfId="5" applyNumberFormat="1" applyFont="1" applyFill="1" applyBorder="1" applyAlignment="1" applyProtection="1">
      <alignment horizontal="center" vertical="center" wrapText="1"/>
    </xf>
    <xf numFmtId="4" fontId="26" fillId="0" borderId="0" xfId="2" applyNumberFormat="1" applyFont="1" applyAlignment="1">
      <alignment horizontal="center" vertical="center" wrapText="1"/>
    </xf>
    <xf numFmtId="165" fontId="26"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5" fillId="0" borderId="0" xfId="2" applyAlignment="1">
      <alignment horizontal="left" vertical="center"/>
    </xf>
    <xf numFmtId="0" fontId="5" fillId="0" borderId="0" xfId="2" applyAlignment="1">
      <alignment horizontal="left" vertical="center" wrapText="1"/>
    </xf>
    <xf numFmtId="0" fontId="42" fillId="2" borderId="0" xfId="2" applyFont="1" applyFill="1" applyAlignment="1">
      <alignment horizontal="center" vertical="center" wrapText="1"/>
    </xf>
    <xf numFmtId="0" fontId="26" fillId="0" borderId="0" xfId="2" applyFont="1" applyAlignment="1">
      <alignment horizontal="left" vertical="center" wrapText="1"/>
    </xf>
    <xf numFmtId="0" fontId="5" fillId="0" borderId="0" xfId="2" applyProtection="1">
      <protection locked="0"/>
    </xf>
    <xf numFmtId="0" fontId="28" fillId="0" borderId="0" xfId="2" quotePrefix="1" applyFont="1" applyAlignment="1" applyProtection="1">
      <alignment horizontal="center" vertical="center" wrapText="1"/>
      <protection locked="0"/>
    </xf>
    <xf numFmtId="0" fontId="31" fillId="0" borderId="0" xfId="2" quotePrefix="1"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7" fillId="0" borderId="0" xfId="2" quotePrefix="1" applyFont="1" applyAlignment="1">
      <alignment horizontal="center" vertical="center" wrapText="1"/>
    </xf>
    <xf numFmtId="0" fontId="26" fillId="6" borderId="0" xfId="2" quotePrefix="1" applyFont="1" applyFill="1" applyAlignment="1">
      <alignment horizontal="center" vertical="center" wrapText="1"/>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43" fillId="0" borderId="0" xfId="2" applyFont="1" applyAlignment="1">
      <alignment horizontal="center" vertical="center" wrapText="1"/>
    </xf>
    <xf numFmtId="0" fontId="29" fillId="0" borderId="0" xfId="2" applyFont="1" applyAlignment="1" applyProtection="1">
      <alignment horizontal="center" vertical="center" wrapText="1"/>
      <protection locked="0"/>
    </xf>
    <xf numFmtId="14" fontId="43" fillId="0" borderId="0" xfId="2" applyNumberFormat="1" applyFont="1" applyAlignment="1">
      <alignment horizontal="center" vertical="center" wrapText="1"/>
    </xf>
    <xf numFmtId="2" fontId="26" fillId="0" borderId="0" xfId="0" applyNumberFormat="1" applyFont="1" applyAlignment="1" applyProtection="1">
      <alignment horizontal="center" vertical="center" wrapText="1"/>
    </xf>
    <xf numFmtId="10" fontId="26" fillId="0" borderId="0" xfId="1" applyNumberFormat="1" applyFont="1" applyFill="1" applyAlignment="1" applyProtection="1">
      <alignment horizontal="center" vertical="center" wrapText="1"/>
    </xf>
    <xf numFmtId="9" fontId="49" fillId="0" borderId="0" xfId="5"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0" xfId="3" applyFont="1" applyFill="1" applyAlignment="1">
      <alignment horizontal="center" vertical="center" wrapText="1"/>
    </xf>
    <xf numFmtId="0" fontId="24" fillId="0" borderId="0" xfId="3" applyFont="1" applyAlignment="1"/>
    <xf numFmtId="0" fontId="2" fillId="0" borderId="0" xfId="6"/>
    <xf numFmtId="0" fontId="16" fillId="0" borderId="1" xfId="6" applyFont="1" applyBorder="1"/>
    <xf numFmtId="0" fontId="16" fillId="0" borderId="2" xfId="6" applyFont="1" applyBorder="1"/>
    <xf numFmtId="0" fontId="16" fillId="0" borderId="3" xfId="6" applyFont="1" applyBorder="1"/>
    <xf numFmtId="0" fontId="16" fillId="0" borderId="4" xfId="6" applyFont="1" applyBorder="1"/>
    <xf numFmtId="0" fontId="16" fillId="0" borderId="0" xfId="6" applyFont="1"/>
    <xf numFmtId="0" fontId="16" fillId="0" borderId="5" xfId="6" applyFont="1" applyBorder="1"/>
    <xf numFmtId="0" fontId="17" fillId="0" borderId="0" xfId="6" applyFont="1" applyAlignment="1">
      <alignment horizontal="center"/>
    </xf>
    <xf numFmtId="0" fontId="6" fillId="0" borderId="0" xfId="6" applyFont="1" applyAlignment="1">
      <alignment horizontal="center" vertical="center"/>
    </xf>
    <xf numFmtId="0" fontId="19" fillId="0" borderId="0" xfId="6" applyFont="1" applyAlignment="1">
      <alignment horizontal="center" vertical="center"/>
    </xf>
    <xf numFmtId="0" fontId="20" fillId="0" borderId="0" xfId="6" applyFont="1" applyAlignment="1">
      <alignment horizontal="center" vertical="center"/>
    </xf>
    <xf numFmtId="0" fontId="21" fillId="0" borderId="0" xfId="6" applyFont="1" applyAlignment="1">
      <alignment horizontal="center"/>
    </xf>
    <xf numFmtId="0" fontId="22" fillId="0" borderId="0" xfId="6" applyFont="1"/>
    <xf numFmtId="0" fontId="16" fillId="0" borderId="6" xfId="6" applyFont="1" applyBorder="1"/>
    <xf numFmtId="0" fontId="16" fillId="0" borderId="7" xfId="6" applyFont="1" applyBorder="1"/>
    <xf numFmtId="0" fontId="16" fillId="0" borderId="8" xfId="6" applyFont="1" applyBorder="1"/>
    <xf numFmtId="0" fontId="2" fillId="0" borderId="0" xfId="2" applyFont="1" applyFill="1" applyAlignment="1">
      <alignment horizontal="center" vertical="center" wrapText="1"/>
    </xf>
    <xf numFmtId="0" fontId="34" fillId="0" borderId="0" xfId="2" applyFont="1" applyFill="1" applyAlignment="1">
      <alignment horizontal="left" vertical="center" wrapText="1"/>
    </xf>
    <xf numFmtId="0" fontId="51" fillId="0" borderId="0" xfId="3" applyFont="1" applyFill="1" applyBorder="1" applyAlignment="1">
      <alignment horizontal="center" vertical="center" wrapText="1"/>
    </xf>
    <xf numFmtId="0" fontId="5" fillId="0" borderId="0" xfId="2" applyFill="1" applyAlignment="1">
      <alignment horizontal="center" vertical="center" wrapText="1"/>
    </xf>
    <xf numFmtId="0" fontId="29" fillId="0" borderId="0" xfId="2" applyFont="1" applyFill="1" applyAlignment="1">
      <alignment horizontal="center"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49" fillId="0" borderId="0" xfId="2" applyFont="1" applyFill="1" applyAlignment="1">
      <alignment horizontal="center" vertical="center" wrapText="1"/>
    </xf>
    <xf numFmtId="0" fontId="0" fillId="0" borderId="0" xfId="0" applyFill="1"/>
    <xf numFmtId="0" fontId="37" fillId="0" borderId="0" xfId="2" applyFont="1" applyFill="1" applyAlignment="1">
      <alignment horizontal="center" vertical="center" wrapText="1"/>
    </xf>
    <xf numFmtId="0" fontId="5" fillId="0" borderId="0" xfId="2" applyFill="1"/>
    <xf numFmtId="0" fontId="51" fillId="0" borderId="0" xfId="3" applyFont="1" applyFill="1" applyAlignment="1">
      <alignment horizontal="center"/>
    </xf>
    <xf numFmtId="0" fontId="2" fillId="0" borderId="0" xfId="2" applyFont="1" applyFill="1" applyAlignment="1" applyProtection="1">
      <alignment horizontal="center" vertical="center" wrapText="1"/>
      <protection locked="0"/>
    </xf>
    <xf numFmtId="0" fontId="1" fillId="0" borderId="0" xfId="2" applyFont="1" applyFill="1" applyAlignment="1">
      <alignment horizontal="center" vertical="center" wrapText="1"/>
    </xf>
    <xf numFmtId="0" fontId="34" fillId="0" borderId="0" xfId="2" applyFont="1" applyFill="1" applyAlignment="1">
      <alignment horizontal="center" vertical="center" wrapText="1"/>
    </xf>
    <xf numFmtId="0" fontId="26" fillId="0" borderId="0" xfId="2" quotePrefix="1" applyFont="1" applyFill="1" applyAlignment="1">
      <alignment horizontal="center" vertical="center" wrapText="1"/>
    </xf>
    <xf numFmtId="164" fontId="26" fillId="0" borderId="0" xfId="2" applyNumberFormat="1" applyFont="1" applyFill="1" applyAlignment="1">
      <alignment horizontal="center" vertical="center" wrapText="1"/>
    </xf>
    <xf numFmtId="0" fontId="27" fillId="0" borderId="0" xfId="2" applyFont="1" applyFill="1" applyAlignment="1">
      <alignment horizontal="center" vertical="center" wrapText="1"/>
    </xf>
    <xf numFmtId="165" fontId="26" fillId="0" borderId="0" xfId="2" quotePrefix="1" applyNumberFormat="1" applyFont="1" applyFill="1" applyAlignment="1">
      <alignment horizontal="center" vertical="center" wrapText="1"/>
    </xf>
    <xf numFmtId="165" fontId="26" fillId="0" borderId="0" xfId="2" applyNumberFormat="1" applyFont="1" applyFill="1" applyAlignment="1">
      <alignment horizontal="center" vertical="center" wrapText="1"/>
    </xf>
    <xf numFmtId="10" fontId="26" fillId="0" borderId="0" xfId="1" applyNumberFormat="1" applyFont="1" applyFill="1" applyAlignment="1">
      <alignment horizontal="center" vertical="center" wrapText="1"/>
    </xf>
    <xf numFmtId="2" fontId="2" fillId="0" borderId="0" xfId="0" applyNumberFormat="1" applyFont="1" applyFill="1" applyAlignment="1" applyProtection="1">
      <alignment horizontal="center" vertical="center" wrapText="1"/>
    </xf>
    <xf numFmtId="0" fontId="45" fillId="0" borderId="0" xfId="2" applyFont="1" applyFill="1" applyAlignment="1">
      <alignment horizontal="center" vertical="center" wrapText="1"/>
    </xf>
    <xf numFmtId="164" fontId="45" fillId="0" borderId="0" xfId="2" applyNumberFormat="1" applyFont="1" applyFill="1" applyAlignment="1">
      <alignment horizontal="center" vertical="center" wrapText="1"/>
    </xf>
    <xf numFmtId="0" fontId="5" fillId="0" borderId="0" xfId="2" quotePrefix="1" applyFill="1" applyAlignment="1">
      <alignment horizontal="center"/>
    </xf>
    <xf numFmtId="165" fontId="26" fillId="0" borderId="0" xfId="5" applyNumberFormat="1" applyFont="1" applyFill="1" applyAlignment="1">
      <alignment horizontal="center" vertical="center" wrapText="1"/>
    </xf>
    <xf numFmtId="0" fontId="28" fillId="0" borderId="0" xfId="2" applyFont="1" applyFill="1" applyAlignment="1">
      <alignment horizontal="center" vertical="center" wrapText="1"/>
    </xf>
    <xf numFmtId="167" fontId="26" fillId="0" borderId="0" xfId="2" applyNumberFormat="1" applyFont="1" applyFill="1" applyAlignment="1">
      <alignment horizontal="center" vertical="center" wrapText="1"/>
    </xf>
    <xf numFmtId="0" fontId="24" fillId="2" borderId="0" xfId="3" applyFont="1" applyFill="1" applyBorder="1" applyAlignment="1">
      <alignment horizontal="center"/>
    </xf>
    <xf numFmtId="0" fontId="24" fillId="0" borderId="0" xfId="3" applyFont="1" applyAlignment="1"/>
    <xf numFmtId="0" fontId="24" fillId="3" borderId="0" xfId="6" applyFont="1" applyFill="1" applyAlignment="1">
      <alignment horizontal="center"/>
    </xf>
    <xf numFmtId="0" fontId="2" fillId="0" borderId="0" xfId="6"/>
    <xf numFmtId="0" fontId="18" fillId="0" borderId="0" xfId="6" applyFont="1" applyAlignment="1">
      <alignment horizontal="center" vertical="center"/>
    </xf>
    <xf numFmtId="0" fontId="41" fillId="0" borderId="0" xfId="2" applyFont="1" applyAlignment="1">
      <alignment horizontal="left" vertical="center" wrapText="1"/>
    </xf>
    <xf numFmtId="0" fontId="52" fillId="0" borderId="0" xfId="7"/>
    <xf numFmtId="0" fontId="53" fillId="7" borderId="0" xfId="7" applyFont="1" applyFill="1" applyAlignment="1">
      <alignment horizontal="left"/>
    </xf>
    <xf numFmtId="49" fontId="54" fillId="7" borderId="0" xfId="7" applyNumberFormat="1" applyFont="1" applyFill="1" applyAlignment="1">
      <alignment horizontal="left" vertical="center"/>
    </xf>
    <xf numFmtId="49" fontId="52" fillId="7" borderId="0" xfId="7" applyNumberFormat="1" applyFill="1" applyAlignment="1">
      <alignment horizontal="left" vertical="center"/>
    </xf>
    <xf numFmtId="4" fontId="52" fillId="7" borderId="0" xfId="7" applyNumberFormat="1" applyFill="1" applyAlignment="1">
      <alignment horizontal="right" vertical="center"/>
    </xf>
    <xf numFmtId="49" fontId="55" fillId="7" borderId="0" xfId="7" applyNumberFormat="1" applyFont="1" applyFill="1" applyAlignment="1">
      <alignment horizontal="left" vertical="center"/>
    </xf>
    <xf numFmtId="168" fontId="52" fillId="7" borderId="0" xfId="7" applyNumberFormat="1" applyFill="1" applyAlignment="1">
      <alignment horizontal="right" vertical="center"/>
    </xf>
    <xf numFmtId="0" fontId="55" fillId="7" borderId="0" xfId="7" applyFont="1" applyFill="1" applyAlignment="1">
      <alignment horizontal="left" vertical="center"/>
    </xf>
    <xf numFmtId="3" fontId="52" fillId="7" borderId="0" xfId="7" applyNumberFormat="1" applyFill="1" applyAlignment="1">
      <alignment horizontal="right" vertical="center"/>
    </xf>
    <xf numFmtId="49" fontId="52" fillId="7" borderId="0" xfId="7" applyNumberFormat="1" applyFill="1" applyAlignment="1">
      <alignment horizontal="left" vertical="center"/>
    </xf>
    <xf numFmtId="49" fontId="56" fillId="7" borderId="14" xfId="7" applyNumberFormat="1" applyFont="1" applyFill="1" applyBorder="1" applyAlignment="1">
      <alignment horizontal="left" vertical="center"/>
    </xf>
    <xf numFmtId="0" fontId="55" fillId="7" borderId="15" xfId="7" applyFont="1" applyFill="1" applyBorder="1" applyAlignment="1">
      <alignment horizontal="left" vertical="center"/>
    </xf>
    <xf numFmtId="0" fontId="55" fillId="7" borderId="15" xfId="7" applyFont="1" applyFill="1" applyBorder="1" applyAlignment="1">
      <alignment horizontal="left" vertical="center"/>
    </xf>
    <xf numFmtId="3" fontId="57" fillId="7" borderId="15" xfId="7" applyNumberFormat="1" applyFont="1" applyFill="1" applyBorder="1" applyAlignment="1">
      <alignment horizontal="center" vertical="center"/>
    </xf>
    <xf numFmtId="0" fontId="55" fillId="7" borderId="15" xfId="7" applyFont="1" applyFill="1" applyBorder="1" applyAlignment="1">
      <alignment horizontal="right" vertical="center"/>
    </xf>
    <xf numFmtId="49" fontId="54" fillId="7" borderId="0" xfId="7" applyNumberFormat="1" applyFont="1" applyFill="1" applyAlignment="1">
      <alignment horizontal="center" vertical="center"/>
    </xf>
    <xf numFmtId="4" fontId="54" fillId="7" borderId="0" xfId="7" applyNumberFormat="1" applyFont="1" applyFill="1" applyAlignment="1">
      <alignment horizontal="center" vertical="center"/>
    </xf>
    <xf numFmtId="168" fontId="54" fillId="7" borderId="0" xfId="7" applyNumberFormat="1" applyFont="1" applyFill="1" applyAlignment="1">
      <alignment horizontal="center" vertical="center"/>
    </xf>
    <xf numFmtId="169" fontId="54" fillId="7" borderId="0" xfId="7" applyNumberFormat="1" applyFont="1" applyFill="1" applyAlignment="1">
      <alignment horizontal="center" vertical="center"/>
    </xf>
    <xf numFmtId="169" fontId="54" fillId="7" borderId="0" xfId="7" applyNumberFormat="1" applyFont="1" applyFill="1" applyAlignment="1">
      <alignment horizontal="center" vertical="center"/>
    </xf>
    <xf numFmtId="3" fontId="54" fillId="7" borderId="0" xfId="7" applyNumberFormat="1" applyFont="1" applyFill="1" applyAlignment="1">
      <alignment horizontal="center" vertical="center"/>
    </xf>
    <xf numFmtId="49" fontId="57" fillId="8" borderId="15" xfId="7" applyNumberFormat="1" applyFont="1" applyFill="1" applyBorder="1" applyAlignment="1">
      <alignment horizontal="center" vertical="center" wrapText="1"/>
    </xf>
    <xf numFmtId="49" fontId="57" fillId="8" borderId="15" xfId="7" applyNumberFormat="1" applyFont="1" applyFill="1" applyBorder="1" applyAlignment="1">
      <alignment horizontal="center" vertical="center"/>
    </xf>
    <xf numFmtId="49" fontId="57" fillId="8" borderId="15" xfId="7" applyNumberFormat="1" applyFont="1" applyFill="1" applyBorder="1" applyAlignment="1">
      <alignment horizontal="center" vertical="center"/>
    </xf>
    <xf numFmtId="49" fontId="58" fillId="9" borderId="0" xfId="7" applyNumberFormat="1" applyFont="1" applyFill="1" applyAlignment="1">
      <alignment horizontal="left" vertical="center"/>
    </xf>
    <xf numFmtId="49" fontId="56" fillId="7" borderId="0" xfId="7" applyNumberFormat="1" applyFont="1" applyFill="1" applyAlignment="1">
      <alignment horizontal="left" vertical="center"/>
    </xf>
    <xf numFmtId="49" fontId="59" fillId="7" borderId="0" xfId="7" applyNumberFormat="1" applyFont="1" applyFill="1" applyAlignment="1">
      <alignment horizontal="left" vertical="center"/>
    </xf>
    <xf numFmtId="49" fontId="52" fillId="7" borderId="0" xfId="7" applyNumberFormat="1" applyFill="1" applyAlignment="1">
      <alignment horizontal="center" vertical="center"/>
    </xf>
    <xf numFmtId="49" fontId="55" fillId="8" borderId="15" xfId="7" applyNumberFormat="1" applyFont="1" applyFill="1" applyBorder="1" applyAlignment="1">
      <alignment horizontal="center" vertical="center"/>
    </xf>
    <xf numFmtId="49" fontId="55" fillId="8" borderId="15" xfId="7" applyNumberFormat="1" applyFont="1" applyFill="1" applyBorder="1" applyAlignment="1">
      <alignment horizontal="left" vertical="center"/>
    </xf>
    <xf numFmtId="49" fontId="55" fillId="7" borderId="14" xfId="7" applyNumberFormat="1" applyFont="1" applyFill="1" applyBorder="1" applyAlignment="1">
      <alignment horizontal="left" vertical="center"/>
    </xf>
    <xf numFmtId="49" fontId="60" fillId="7" borderId="0" xfId="7" applyNumberFormat="1" applyFont="1" applyFill="1" applyAlignment="1">
      <alignment horizontal="left"/>
    </xf>
    <xf numFmtId="3" fontId="61" fillId="7" borderId="0" xfId="7" applyNumberFormat="1" applyFont="1" applyFill="1" applyAlignment="1">
      <alignment horizontal="right"/>
    </xf>
    <xf numFmtId="49" fontId="61" fillId="7" borderId="0" xfId="7" applyNumberFormat="1" applyFont="1" applyFill="1" applyAlignment="1">
      <alignment horizontal="left"/>
    </xf>
    <xf numFmtId="49" fontId="62" fillId="10" borderId="0" xfId="7" applyNumberFormat="1" applyFont="1" applyFill="1" applyAlignment="1">
      <alignment horizontal="right"/>
    </xf>
    <xf numFmtId="49" fontId="52" fillId="7" borderId="14" xfId="7" applyNumberFormat="1" applyFill="1" applyBorder="1" applyAlignment="1">
      <alignment horizontal="left" vertical="center"/>
    </xf>
    <xf numFmtId="0" fontId="60" fillId="7" borderId="0" xfId="7" applyFont="1" applyFill="1" applyAlignment="1">
      <alignment horizontal="left"/>
    </xf>
    <xf numFmtId="49" fontId="61" fillId="7" borderId="0" xfId="7" applyNumberFormat="1" applyFont="1" applyFill="1" applyAlignment="1">
      <alignment horizontal="right"/>
    </xf>
    <xf numFmtId="49" fontId="63" fillId="8" borderId="16" xfId="7" applyNumberFormat="1" applyFont="1" applyFill="1" applyBorder="1" applyAlignment="1">
      <alignment horizontal="center" vertical="center" wrapText="1"/>
    </xf>
    <xf numFmtId="49" fontId="63" fillId="8" borderId="17" xfId="7" applyNumberFormat="1" applyFont="1" applyFill="1" applyBorder="1" applyAlignment="1">
      <alignment horizontal="center" vertical="center" wrapText="1"/>
    </xf>
    <xf numFmtId="170" fontId="61" fillId="7" borderId="0" xfId="7" applyNumberFormat="1" applyFont="1" applyFill="1" applyAlignment="1">
      <alignment horizontal="right"/>
    </xf>
    <xf numFmtId="0" fontId="61" fillId="7" borderId="0" xfId="7" applyFont="1" applyFill="1" applyAlignment="1">
      <alignment horizontal="right"/>
    </xf>
    <xf numFmtId="49" fontId="64" fillId="7" borderId="0" xfId="7" applyNumberFormat="1" applyFont="1" applyFill="1" applyAlignment="1">
      <alignment horizontal="center" vertical="center"/>
    </xf>
    <xf numFmtId="49" fontId="59" fillId="7" borderId="0" xfId="7" applyNumberFormat="1" applyFont="1" applyFill="1" applyAlignment="1">
      <alignment horizontal="left" vertical="center"/>
    </xf>
    <xf numFmtId="3" fontId="61" fillId="7" borderId="0" xfId="7" applyNumberFormat="1" applyFont="1" applyFill="1" applyAlignment="1">
      <alignment horizontal="left"/>
    </xf>
    <xf numFmtId="49" fontId="54" fillId="7" borderId="0" xfId="7" applyNumberFormat="1" applyFont="1" applyFill="1" applyAlignment="1">
      <alignment horizontal="center" vertical="center"/>
    </xf>
    <xf numFmtId="49" fontId="54" fillId="7" borderId="18" xfId="7" applyNumberFormat="1" applyFont="1" applyFill="1" applyBorder="1" applyAlignment="1">
      <alignment horizontal="left" vertical="center"/>
    </xf>
    <xf numFmtId="168" fontId="54" fillId="7" borderId="0" xfId="7" applyNumberFormat="1" applyFont="1" applyFill="1" applyAlignment="1">
      <alignment horizontal="center" vertical="center"/>
    </xf>
    <xf numFmtId="49" fontId="54" fillId="7" borderId="18" xfId="7" applyNumberFormat="1" applyFont="1" applyFill="1" applyBorder="1" applyAlignment="1">
      <alignment horizontal="left" vertical="center" wrapText="1"/>
    </xf>
    <xf numFmtId="3" fontId="54" fillId="7" borderId="0" xfId="7" applyNumberFormat="1" applyFont="1" applyFill="1" applyAlignment="1">
      <alignment horizontal="center" vertical="center"/>
    </xf>
    <xf numFmtId="49" fontId="65" fillId="7" borderId="0" xfId="7" applyNumberFormat="1" applyFont="1" applyFill="1" applyAlignment="1">
      <alignment horizontal="center" vertical="center"/>
    </xf>
    <xf numFmtId="49" fontId="65" fillId="7" borderId="0" xfId="7" applyNumberFormat="1" applyFont="1" applyFill="1" applyAlignment="1">
      <alignment horizontal="center" vertical="center"/>
    </xf>
    <xf numFmtId="49" fontId="54" fillId="7" borderId="19" xfId="7" applyNumberFormat="1" applyFont="1" applyFill="1" applyBorder="1" applyAlignment="1">
      <alignment horizontal="center" vertical="center"/>
    </xf>
    <xf numFmtId="49" fontId="54" fillId="7" borderId="19" xfId="7" applyNumberFormat="1" applyFont="1" applyFill="1" applyBorder="1" applyAlignment="1">
      <alignment horizontal="center" vertical="center"/>
    </xf>
    <xf numFmtId="49" fontId="54" fillId="7" borderId="17" xfId="7" applyNumberFormat="1" applyFont="1" applyFill="1" applyBorder="1" applyAlignment="1">
      <alignment horizontal="left" vertical="center"/>
    </xf>
    <xf numFmtId="49" fontId="57" fillId="7" borderId="0" xfId="7" applyNumberFormat="1" applyFont="1" applyFill="1" applyAlignment="1">
      <alignment horizontal="center" vertical="center"/>
    </xf>
    <xf numFmtId="49" fontId="57" fillId="7" borderId="0" xfId="7" applyNumberFormat="1" applyFont="1" applyFill="1" applyAlignment="1">
      <alignment horizontal="center" vertical="center"/>
    </xf>
    <xf numFmtId="0" fontId="54" fillId="7" borderId="18" xfId="7" applyFont="1" applyFill="1" applyBorder="1" applyAlignment="1">
      <alignment horizontal="left" vertical="center"/>
    </xf>
    <xf numFmtId="3" fontId="61" fillId="7" borderId="0" xfId="7" applyNumberFormat="1" applyFont="1" applyFill="1" applyAlignment="1">
      <alignment horizontal="right"/>
    </xf>
    <xf numFmtId="49" fontId="61" fillId="7" borderId="0" xfId="7" applyNumberFormat="1" applyFont="1" applyFill="1" applyAlignment="1">
      <alignment horizontal="left"/>
    </xf>
    <xf numFmtId="170" fontId="61" fillId="7" borderId="20" xfId="7" applyNumberFormat="1" applyFont="1" applyFill="1" applyBorder="1" applyAlignment="1">
      <alignment horizontal="right" vertical="center"/>
    </xf>
    <xf numFmtId="49" fontId="61" fillId="7" borderId="20" xfId="7" applyNumberFormat="1" applyFont="1" applyFill="1" applyBorder="1" applyAlignment="1">
      <alignment horizontal="left" vertical="center"/>
    </xf>
    <xf numFmtId="4" fontId="61" fillId="7" borderId="0" xfId="7" applyNumberFormat="1" applyFont="1" applyFill="1" applyAlignment="1">
      <alignment horizontal="right" vertical="center"/>
    </xf>
    <xf numFmtId="49" fontId="61" fillId="7" borderId="0" xfId="7" applyNumberFormat="1" applyFont="1" applyFill="1" applyAlignment="1">
      <alignment horizontal="left" vertical="center"/>
    </xf>
    <xf numFmtId="170" fontId="61" fillId="7" borderId="0" xfId="7" applyNumberFormat="1" applyFont="1" applyFill="1" applyAlignment="1">
      <alignment horizontal="right" vertical="center"/>
    </xf>
    <xf numFmtId="3" fontId="61" fillId="7" borderId="0" xfId="7" applyNumberFormat="1" applyFont="1" applyFill="1" applyAlignment="1">
      <alignment horizontal="right" vertical="center"/>
    </xf>
    <xf numFmtId="3" fontId="61" fillId="7" borderId="19" xfId="7" applyNumberFormat="1" applyFont="1" applyFill="1" applyBorder="1" applyAlignment="1">
      <alignment horizontal="right" vertical="center"/>
    </xf>
    <xf numFmtId="49" fontId="61" fillId="7" borderId="19" xfId="7" applyNumberFormat="1" applyFont="1" applyFill="1" applyBorder="1" applyAlignment="1">
      <alignment horizontal="left" vertical="center"/>
    </xf>
    <xf numFmtId="49" fontId="66" fillId="7" borderId="0" xfId="7" applyNumberFormat="1" applyFont="1" applyFill="1" applyAlignment="1">
      <alignment horizontal="left" vertical="center"/>
    </xf>
    <xf numFmtId="49" fontId="67" fillId="7" borderId="0" xfId="7" applyNumberFormat="1" applyFont="1" applyFill="1" applyAlignment="1">
      <alignment horizontal="left" vertical="center"/>
    </xf>
    <xf numFmtId="169" fontId="52" fillId="7" borderId="0" xfId="7" applyNumberFormat="1" applyFill="1" applyAlignment="1">
      <alignment horizontal="left" vertical="center"/>
    </xf>
    <xf numFmtId="49" fontId="68" fillId="7" borderId="0" xfId="7" applyNumberFormat="1" applyFont="1" applyFill="1" applyAlignment="1">
      <alignment horizontal="left" vertical="center"/>
    </xf>
    <xf numFmtId="168" fontId="57" fillId="8" borderId="15" xfId="7" applyNumberFormat="1" applyFont="1" applyFill="1" applyBorder="1" applyAlignment="1">
      <alignment horizontal="center" vertical="center"/>
    </xf>
    <xf numFmtId="3" fontId="57" fillId="8" borderId="15" xfId="7" applyNumberFormat="1" applyFont="1" applyFill="1" applyBorder="1" applyAlignment="1">
      <alignment horizontal="center" vertical="center"/>
    </xf>
    <xf numFmtId="4" fontId="57" fillId="8" borderId="15" xfId="7" applyNumberFormat="1" applyFont="1" applyFill="1" applyBorder="1" applyAlignment="1">
      <alignment horizontal="center" vertical="center"/>
    </xf>
    <xf numFmtId="0" fontId="57" fillId="8" borderId="15" xfId="7" applyFont="1" applyFill="1" applyBorder="1" applyAlignment="1">
      <alignment horizontal="left" vertical="center"/>
    </xf>
    <xf numFmtId="4" fontId="54" fillId="7" borderId="0" xfId="7" applyNumberFormat="1" applyFont="1" applyFill="1" applyAlignment="1">
      <alignment horizontal="center" vertical="center"/>
    </xf>
    <xf numFmtId="49" fontId="54" fillId="7" borderId="0" xfId="7" applyNumberFormat="1" applyFont="1" applyFill="1" applyAlignment="1">
      <alignment horizontal="left" vertical="center"/>
    </xf>
    <xf numFmtId="0" fontId="57" fillId="8" borderId="15" xfId="7" applyFont="1" applyFill="1" applyBorder="1" applyAlignment="1">
      <alignment horizontal="center" vertical="center"/>
    </xf>
    <xf numFmtId="0" fontId="69" fillId="7" borderId="0" xfId="7" applyFont="1" applyFill="1" applyAlignment="1">
      <alignment horizontal="center" vertical="center"/>
    </xf>
    <xf numFmtId="0" fontId="70" fillId="7" borderId="0" xfId="7" applyFont="1" applyFill="1" applyAlignment="1">
      <alignment horizontal="right" vertical="center"/>
    </xf>
    <xf numFmtId="0" fontId="69" fillId="7" borderId="0" xfId="7" applyFont="1" applyFill="1" applyAlignment="1">
      <alignment horizontal="left" vertical="center"/>
    </xf>
    <xf numFmtId="0" fontId="71" fillId="8" borderId="15" xfId="7" applyFont="1" applyFill="1" applyBorder="1" applyAlignment="1">
      <alignment horizontal="center" vertical="center"/>
    </xf>
    <xf numFmtId="0" fontId="57" fillId="8" borderId="15" xfId="7" applyFont="1" applyFill="1" applyBorder="1" applyAlignment="1">
      <alignment horizontal="center" vertical="center"/>
    </xf>
    <xf numFmtId="1" fontId="54" fillId="7" borderId="0" xfId="7" applyNumberFormat="1" applyFont="1" applyFill="1" applyAlignment="1">
      <alignment horizontal="center" vertical="center"/>
    </xf>
    <xf numFmtId="168" fontId="57" fillId="8" borderId="15" xfId="7" applyNumberFormat="1" applyFont="1" applyFill="1" applyBorder="1" applyAlignment="1">
      <alignment horizontal="center" vertical="center"/>
    </xf>
    <xf numFmtId="49" fontId="68" fillId="7" borderId="0" xfId="7" applyNumberFormat="1" applyFont="1" applyFill="1" applyAlignment="1">
      <alignment horizontal="left" vertical="center"/>
    </xf>
    <xf numFmtId="169" fontId="52" fillId="7" borderId="0" xfId="7" applyNumberFormat="1" applyFill="1" applyAlignment="1">
      <alignment horizontal="left" vertical="center"/>
    </xf>
    <xf numFmtId="168" fontId="55" fillId="8" borderId="15" xfId="7" applyNumberFormat="1" applyFont="1" applyFill="1" applyBorder="1" applyAlignment="1">
      <alignment horizontal="center" vertical="center"/>
    </xf>
    <xf numFmtId="3" fontId="55" fillId="8" borderId="15" xfId="7" applyNumberFormat="1" applyFont="1" applyFill="1" applyBorder="1" applyAlignment="1">
      <alignment horizontal="center" vertical="center"/>
    </xf>
    <xf numFmtId="4" fontId="55" fillId="8" borderId="15" xfId="7" applyNumberFormat="1" applyFont="1" applyFill="1" applyBorder="1" applyAlignment="1">
      <alignment horizontal="center" vertical="center"/>
    </xf>
    <xf numFmtId="168" fontId="52" fillId="7" borderId="0" xfId="7" applyNumberFormat="1" applyFill="1" applyAlignment="1">
      <alignment horizontal="center" vertical="center"/>
    </xf>
    <xf numFmtId="3" fontId="52" fillId="7" borderId="0" xfId="7" applyNumberFormat="1" applyFill="1" applyAlignment="1">
      <alignment horizontal="center" vertical="center"/>
    </xf>
    <xf numFmtId="4" fontId="52" fillId="7" borderId="0" xfId="7" applyNumberFormat="1" applyFill="1" applyAlignment="1">
      <alignment horizontal="center" vertical="center"/>
    </xf>
    <xf numFmtId="49" fontId="55" fillId="8" borderId="15" xfId="7" applyNumberFormat="1" applyFont="1" applyFill="1" applyBorder="1" applyAlignment="1">
      <alignment horizontal="center" vertical="center"/>
    </xf>
    <xf numFmtId="0" fontId="55" fillId="8" borderId="15" xfId="7" applyFont="1" applyFill="1" applyBorder="1" applyAlignment="1">
      <alignment horizontal="left" vertical="center"/>
    </xf>
    <xf numFmtId="0" fontId="55" fillId="7" borderId="14" xfId="7" applyFont="1" applyFill="1" applyBorder="1" applyAlignment="1">
      <alignment horizontal="left" vertical="top" wrapText="1"/>
    </xf>
    <xf numFmtId="3" fontId="72" fillId="8" borderId="15" xfId="7" applyNumberFormat="1" applyFont="1" applyFill="1" applyBorder="1" applyAlignment="1">
      <alignment horizontal="right" vertical="center"/>
    </xf>
    <xf numFmtId="3" fontId="72" fillId="8" borderId="15" xfId="7" applyNumberFormat="1" applyFont="1" applyFill="1" applyBorder="1" applyAlignment="1">
      <alignment horizontal="right" vertical="center"/>
    </xf>
    <xf numFmtId="0" fontId="72" fillId="8" borderId="15" xfId="7" applyFont="1" applyFill="1" applyBorder="1" applyAlignment="1">
      <alignment horizontal="right" vertical="center" wrapText="1"/>
    </xf>
    <xf numFmtId="0" fontId="73" fillId="8" borderId="15" xfId="7" applyFont="1" applyFill="1" applyBorder="1" applyAlignment="1">
      <alignment horizontal="center" vertical="center"/>
    </xf>
    <xf numFmtId="0" fontId="72" fillId="8" borderId="15" xfId="7" applyFont="1" applyFill="1" applyBorder="1" applyAlignment="1">
      <alignment horizontal="center" vertical="center"/>
    </xf>
    <xf numFmtId="0" fontId="72" fillId="8" borderId="15" xfId="7" applyFont="1" applyFill="1" applyBorder="1" applyAlignment="1">
      <alignment horizontal="left" vertical="center"/>
    </xf>
    <xf numFmtId="0" fontId="73" fillId="8" borderId="15" xfId="7" applyFont="1" applyFill="1" applyBorder="1" applyAlignment="1">
      <alignment horizontal="left" vertical="center"/>
    </xf>
    <xf numFmtId="3" fontId="54" fillId="7" borderId="0" xfId="7" applyNumberFormat="1" applyFont="1" applyFill="1" applyAlignment="1">
      <alignment horizontal="right" vertical="center" wrapText="1"/>
    </xf>
    <xf numFmtId="3" fontId="70" fillId="7" borderId="0" xfId="7" applyNumberFormat="1" applyFont="1" applyFill="1" applyAlignment="1">
      <alignment horizontal="center" vertical="center"/>
    </xf>
    <xf numFmtId="169" fontId="54" fillId="7" borderId="0" xfId="7" applyNumberFormat="1" applyFont="1" applyFill="1" applyAlignment="1">
      <alignment horizontal="left" vertical="center"/>
    </xf>
    <xf numFmtId="171" fontId="70" fillId="7" borderId="0" xfId="7" applyNumberFormat="1" applyFont="1" applyFill="1" applyAlignment="1">
      <alignment horizontal="left" vertical="center"/>
    </xf>
    <xf numFmtId="49" fontId="55" fillId="8" borderId="15" xfId="7" applyNumberFormat="1" applyFont="1" applyFill="1" applyBorder="1" applyAlignment="1">
      <alignment horizontal="center" vertical="center" wrapText="1"/>
    </xf>
    <xf numFmtId="49" fontId="74" fillId="8" borderId="15" xfId="7" applyNumberFormat="1" applyFont="1" applyFill="1" applyBorder="1" applyAlignment="1">
      <alignment horizontal="center" vertical="center"/>
    </xf>
    <xf numFmtId="49" fontId="75" fillId="10" borderId="14" xfId="7" applyNumberFormat="1" applyFont="1" applyFill="1" applyBorder="1" applyAlignment="1">
      <alignment horizontal="center" vertical="center"/>
    </xf>
    <xf numFmtId="49" fontId="75" fillId="11" borderId="14" xfId="7" applyNumberFormat="1" applyFont="1" applyFill="1" applyBorder="1" applyAlignment="1">
      <alignment horizontal="center" vertical="center"/>
    </xf>
    <xf numFmtId="49" fontId="75" fillId="12" borderId="14" xfId="7" applyNumberFormat="1" applyFont="1" applyFill="1" applyBorder="1" applyAlignment="1">
      <alignment horizontal="center" vertical="center"/>
    </xf>
    <xf numFmtId="172" fontId="52" fillId="7" borderId="0" xfId="7" applyNumberFormat="1" applyFill="1" applyAlignment="1">
      <alignment horizontal="left" vertical="center"/>
    </xf>
    <xf numFmtId="49" fontId="55" fillId="8" borderId="15" xfId="7" applyNumberFormat="1" applyFont="1" applyFill="1" applyBorder="1" applyAlignment="1">
      <alignment horizontal="left" vertical="center"/>
    </xf>
    <xf numFmtId="0" fontId="52" fillId="7" borderId="0" xfId="7" applyFill="1" applyAlignment="1">
      <alignment horizontal="left" vertical="center"/>
    </xf>
    <xf numFmtId="0" fontId="55" fillId="8" borderId="15" xfId="7" applyFont="1" applyFill="1" applyBorder="1" applyAlignment="1">
      <alignment horizontal="center" vertical="center"/>
    </xf>
    <xf numFmtId="0" fontId="55" fillId="8" borderId="15" xfId="7" applyFont="1" applyFill="1" applyBorder="1" applyAlignment="1">
      <alignment horizontal="center" vertical="center"/>
    </xf>
    <xf numFmtId="0" fontId="55" fillId="8" borderId="15" xfId="7" applyFont="1" applyFill="1" applyBorder="1" applyAlignment="1">
      <alignment horizontal="left" vertical="center"/>
    </xf>
    <xf numFmtId="49" fontId="52" fillId="7" borderId="0" xfId="7" applyNumberFormat="1" applyFill="1" applyAlignment="1">
      <alignment horizontal="left" vertical="center" wrapText="1"/>
    </xf>
    <xf numFmtId="49" fontId="55" fillId="8" borderId="15" xfId="7" applyNumberFormat="1" applyFont="1" applyFill="1" applyBorder="1" applyAlignment="1">
      <alignment horizontal="left" vertical="top"/>
    </xf>
    <xf numFmtId="0" fontId="0" fillId="0" borderId="0" xfId="0" applyAlignment="1">
      <alignment horizontal="left"/>
    </xf>
  </cellXfs>
  <cellStyles count="8">
    <cellStyle name="Hyperlink 2" xfId="3" xr:uid="{EC120E1C-9E21-4872-9FB1-94447AF4C45E}"/>
    <cellStyle name="Normal" xfId="0" builtinId="0"/>
    <cellStyle name="Normal 2" xfId="2" xr:uid="{425AB3E8-2668-4EF0-A65C-0C64CBAF2124}"/>
    <cellStyle name="Normal 3" xfId="4" xr:uid="{B951CDCC-1984-43A6-A1B7-7250F85A49A8}"/>
    <cellStyle name="Normal 4" xfId="6" xr:uid="{797CFAD8-6D21-40A0-A19A-81FC4E8CD23C}"/>
    <cellStyle name="Normal 5" xfId="7" xr:uid="{2872DB73-2321-4993-94C0-A6AD18558E00}"/>
    <cellStyle name="Percent" xfId="1" builtinId="5"/>
    <cellStyle name="Percent 2" xfId="5" xr:uid="{FE0E9D96-BD93-45C7-A7CD-8A6E2F42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185AAA87-69D4-435E-9E49-C39D7D6DF2BB}"/>
            </a:ext>
          </a:extLst>
        </xdr:cNvPr>
        <xdr:cNvPicPr>
          <a:picLocks noChangeAspect="1"/>
        </xdr:cNvPicPr>
      </xdr:nvPicPr>
      <xdr:blipFill>
        <a:blip xmlns:r="http://schemas.openxmlformats.org/officeDocument/2006/relationships" r:embed="rId1"/>
        <a:stretch>
          <a:fillRect/>
        </a:stretch>
      </xdr:blipFill>
      <xdr:spPr>
        <a:xfrm>
          <a:off x="609600" y="167640"/>
          <a:ext cx="609600" cy="502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5C084C45-228D-4A4A-A7C0-E8D67ADC5875}"/>
            </a:ext>
          </a:extLst>
        </xdr:cNvPr>
        <xdr:cNvPicPr>
          <a:picLocks noChangeAspect="1"/>
        </xdr:cNvPicPr>
      </xdr:nvPicPr>
      <xdr:blipFill>
        <a:blip xmlns:r="http://schemas.openxmlformats.org/officeDocument/2006/relationships" r:embed="rId1"/>
        <a:stretch>
          <a:fillRect/>
        </a:stretch>
      </xdr:blipFill>
      <xdr:spPr>
        <a:xfrm>
          <a:off x="609600" y="167640"/>
          <a:ext cx="1219200" cy="335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E9D43AC9-5329-42F3-B148-642CDA1764F1}"/>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5" descr="Inserted picture RelID:1">
          <a:extLst>
            <a:ext uri="{FF2B5EF4-FFF2-40B4-BE49-F238E27FC236}">
              <a16:creationId xmlns:a16="http://schemas.microsoft.com/office/drawing/2014/main" id="{EBAED2B9-BAB7-48C1-9980-39F9314946C4}"/>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25A5B05C-7CB8-4427-807E-2CD933B513A8}"/>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182FFC03-13C5-4A40-8F7F-2FE5B8AEFCEF}"/>
            </a:ext>
          </a:extLst>
        </xdr:cNvPr>
        <xdr:cNvPicPr>
          <a:picLocks noChangeAspect="1"/>
        </xdr:cNvPicPr>
      </xdr:nvPicPr>
      <xdr:blipFill>
        <a:blip xmlns:r="http://schemas.openxmlformats.org/officeDocument/2006/relationships" r:embed="rId1"/>
        <a:stretch>
          <a:fillRect/>
        </a:stretch>
      </xdr:blipFill>
      <xdr:spPr>
        <a:xfrm>
          <a:off x="609600" y="0"/>
          <a:ext cx="6705600" cy="5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21891C5C-C6E0-4065-A053-B8414E66EC6B}"/>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B5B2BF40-FE79-4D45-A1FD-3FDAC3C7EF60}"/>
            </a:ext>
          </a:extLst>
        </xdr:cNvPr>
        <xdr:cNvPicPr>
          <a:picLocks noChangeAspect="1"/>
        </xdr:cNvPicPr>
      </xdr:nvPicPr>
      <xdr:blipFill>
        <a:blip xmlns:r="http://schemas.openxmlformats.org/officeDocument/2006/relationships" r:embed="rId2"/>
        <a:stretch>
          <a:fillRect/>
        </a:stretch>
      </xdr:blipFill>
      <xdr:spPr>
        <a:xfrm>
          <a:off x="609600" y="1939290"/>
          <a:ext cx="2439162" cy="685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577847C1-C58D-42E9-9500-4AD399134436}"/>
            </a:ext>
          </a:extLst>
        </xdr:cNvPr>
        <xdr:cNvPicPr>
          <a:picLocks noChangeAspect="1"/>
        </xdr:cNvPicPr>
      </xdr:nvPicPr>
      <xdr:blipFill>
        <a:blip xmlns:r="http://schemas.openxmlformats.org/officeDocument/2006/relationships" r:embed="rId3"/>
        <a:stretch>
          <a:fillRect/>
        </a:stretch>
      </xdr:blipFill>
      <xdr:spPr>
        <a:xfrm>
          <a:off x="28448" y="2246122"/>
          <a:ext cx="3629152" cy="10083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22E838FF-B8C7-459C-88ED-553BBA1E91C3}"/>
            </a:ext>
          </a:extLst>
        </xdr:cNvPr>
        <xdr:cNvPicPr>
          <a:picLocks noChangeAspect="1"/>
        </xdr:cNvPicPr>
      </xdr:nvPicPr>
      <xdr:blipFill>
        <a:blip xmlns:r="http://schemas.openxmlformats.org/officeDocument/2006/relationships" r:embed="rId4"/>
        <a:stretch>
          <a:fillRect/>
        </a:stretch>
      </xdr:blipFill>
      <xdr:spPr>
        <a:xfrm>
          <a:off x="19050" y="2586482"/>
          <a:ext cx="3031236" cy="95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CC0C8370-3374-4E5F-9819-90287EA41359}"/>
            </a:ext>
          </a:extLst>
        </xdr:cNvPr>
        <xdr:cNvPicPr>
          <a:picLocks noChangeAspect="1"/>
        </xdr:cNvPicPr>
      </xdr:nvPicPr>
      <xdr:blipFill>
        <a:blip xmlns:r="http://schemas.openxmlformats.org/officeDocument/2006/relationships" r:embed="rId5"/>
        <a:stretch>
          <a:fillRect/>
        </a:stretch>
      </xdr:blipFill>
      <xdr:spPr>
        <a:xfrm>
          <a:off x="0" y="2878582"/>
          <a:ext cx="3050032" cy="1409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483FC3B5-4B80-40D4-A345-1F21724B382C}"/>
            </a:ext>
          </a:extLst>
        </xdr:cNvPr>
        <xdr:cNvPicPr>
          <a:picLocks noChangeAspect="1"/>
        </xdr:cNvPicPr>
      </xdr:nvPicPr>
      <xdr:blipFill>
        <a:blip xmlns:r="http://schemas.openxmlformats.org/officeDocument/2006/relationships" r:embed="rId6"/>
        <a:stretch>
          <a:fillRect/>
        </a:stretch>
      </xdr:blipFill>
      <xdr:spPr>
        <a:xfrm>
          <a:off x="0" y="3220974"/>
          <a:ext cx="3050540" cy="12801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14327030-6D02-4FF3-8EF5-6969F4EC6D85}"/>
            </a:ext>
          </a:extLst>
        </xdr:cNvPr>
        <xdr:cNvPicPr>
          <a:picLocks noChangeAspect="1"/>
        </xdr:cNvPicPr>
      </xdr:nvPicPr>
      <xdr:blipFill>
        <a:blip xmlns:r="http://schemas.openxmlformats.org/officeDocument/2006/relationships" r:embed="rId7"/>
        <a:stretch>
          <a:fillRect/>
        </a:stretch>
      </xdr:blipFill>
      <xdr:spPr>
        <a:xfrm>
          <a:off x="47498" y="3556254"/>
          <a:ext cx="3003042" cy="12801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A7A78FD6-52B1-4295-924A-D7E58082217F}"/>
            </a:ext>
          </a:extLst>
        </xdr:cNvPr>
        <xdr:cNvPicPr>
          <a:picLocks noChangeAspect="1"/>
        </xdr:cNvPicPr>
      </xdr:nvPicPr>
      <xdr:blipFill>
        <a:blip xmlns:r="http://schemas.openxmlformats.org/officeDocument/2006/relationships" r:embed="rId8"/>
        <a:stretch>
          <a:fillRect/>
        </a:stretch>
      </xdr:blipFill>
      <xdr:spPr>
        <a:xfrm>
          <a:off x="685800" y="3891534"/>
          <a:ext cx="2359660" cy="13182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CE823303-C04A-42B6-93A1-DB0048BACCF4}"/>
            </a:ext>
          </a:extLst>
        </xdr:cNvPr>
        <xdr:cNvPicPr>
          <a:picLocks noChangeAspect="1"/>
        </xdr:cNvPicPr>
      </xdr:nvPicPr>
      <xdr:blipFill>
        <a:blip xmlns:r="http://schemas.openxmlformats.org/officeDocument/2006/relationships" r:embed="rId9"/>
        <a:stretch>
          <a:fillRect/>
        </a:stretch>
      </xdr:blipFill>
      <xdr:spPr>
        <a:xfrm>
          <a:off x="1095248" y="4238752"/>
          <a:ext cx="1953514" cy="12192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265CCF6E-C641-41FF-832A-51FBC1671CF5}"/>
            </a:ext>
          </a:extLst>
        </xdr:cNvPr>
        <xdr:cNvPicPr>
          <a:picLocks noChangeAspect="1"/>
        </xdr:cNvPicPr>
      </xdr:nvPicPr>
      <xdr:blipFill>
        <a:blip xmlns:r="http://schemas.openxmlformats.org/officeDocument/2006/relationships" r:embed="rId10"/>
        <a:stretch>
          <a:fillRect/>
        </a:stretch>
      </xdr:blipFill>
      <xdr:spPr>
        <a:xfrm>
          <a:off x="790448" y="4631182"/>
          <a:ext cx="2259584" cy="627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DB8D9172-E408-45F8-A468-FF900D8468D7}"/>
            </a:ext>
          </a:extLst>
        </xdr:cNvPr>
        <xdr:cNvPicPr>
          <a:picLocks noChangeAspect="1"/>
        </xdr:cNvPicPr>
      </xdr:nvPicPr>
      <xdr:blipFill>
        <a:blip xmlns:r="http://schemas.openxmlformats.org/officeDocument/2006/relationships" r:embed="rId11"/>
        <a:stretch>
          <a:fillRect/>
        </a:stretch>
      </xdr:blipFill>
      <xdr:spPr>
        <a:xfrm>
          <a:off x="714248" y="4897374"/>
          <a:ext cx="2336546" cy="13335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0FAD0890-AE0C-4D0C-975E-3DA2FC905CBD}"/>
            </a:ext>
          </a:extLst>
        </xdr:cNvPr>
        <xdr:cNvPicPr>
          <a:picLocks noChangeAspect="1"/>
        </xdr:cNvPicPr>
      </xdr:nvPicPr>
      <xdr:blipFill>
        <a:blip xmlns:r="http://schemas.openxmlformats.org/officeDocument/2006/relationships" r:embed="rId12"/>
        <a:stretch>
          <a:fillRect/>
        </a:stretch>
      </xdr:blipFill>
      <xdr:spPr>
        <a:xfrm>
          <a:off x="933450" y="5301742"/>
          <a:ext cx="2113026" cy="609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85C92875-6CE6-4406-8AC3-4122E1235B8F}"/>
            </a:ext>
          </a:extLst>
        </xdr:cNvPr>
        <xdr:cNvPicPr>
          <a:picLocks noChangeAspect="1"/>
        </xdr:cNvPicPr>
      </xdr:nvPicPr>
      <xdr:blipFill>
        <a:blip xmlns:r="http://schemas.openxmlformats.org/officeDocument/2006/relationships" r:embed="rId13"/>
        <a:stretch>
          <a:fillRect/>
        </a:stretch>
      </xdr:blipFill>
      <xdr:spPr>
        <a:xfrm>
          <a:off x="47498" y="5637022"/>
          <a:ext cx="2996692" cy="609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8071EA5F-9276-4DB3-B174-FE0DE518E7EB}"/>
            </a:ext>
          </a:extLst>
        </xdr:cNvPr>
        <xdr:cNvPicPr>
          <a:picLocks noChangeAspect="1"/>
        </xdr:cNvPicPr>
      </xdr:nvPicPr>
      <xdr:blipFill>
        <a:blip xmlns:r="http://schemas.openxmlformats.org/officeDocument/2006/relationships" r:embed="rId14"/>
        <a:stretch>
          <a:fillRect/>
        </a:stretch>
      </xdr:blipFill>
      <xdr:spPr>
        <a:xfrm>
          <a:off x="675386" y="5982462"/>
          <a:ext cx="2372868" cy="5334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7B2CAC29-E699-49AE-BB69-AD69B7BAFC24}"/>
            </a:ext>
          </a:extLst>
        </xdr:cNvPr>
        <xdr:cNvPicPr>
          <a:picLocks noChangeAspect="1"/>
        </xdr:cNvPicPr>
      </xdr:nvPicPr>
      <xdr:blipFill>
        <a:blip xmlns:r="http://schemas.openxmlformats.org/officeDocument/2006/relationships" r:embed="rId15"/>
        <a:stretch>
          <a:fillRect/>
        </a:stretch>
      </xdr:blipFill>
      <xdr:spPr>
        <a:xfrm>
          <a:off x="771398" y="6238494"/>
          <a:ext cx="2277364" cy="13512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FF4A54D8-4F03-4084-9AD0-36BAC97B4E8B}"/>
            </a:ext>
          </a:extLst>
        </xdr:cNvPr>
        <xdr:cNvPicPr>
          <a:picLocks noChangeAspect="1"/>
        </xdr:cNvPicPr>
      </xdr:nvPicPr>
      <xdr:blipFill>
        <a:blip xmlns:r="http://schemas.openxmlformats.org/officeDocument/2006/relationships" r:embed="rId16"/>
        <a:stretch>
          <a:fillRect/>
        </a:stretch>
      </xdr:blipFill>
      <xdr:spPr>
        <a:xfrm>
          <a:off x="857250" y="6573774"/>
          <a:ext cx="2193290" cy="13385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77FEAA31-8DD7-4920-B1C0-0368F1424698}"/>
            </a:ext>
          </a:extLst>
        </xdr:cNvPr>
        <xdr:cNvPicPr>
          <a:picLocks noChangeAspect="1"/>
        </xdr:cNvPicPr>
      </xdr:nvPicPr>
      <xdr:blipFill>
        <a:blip xmlns:r="http://schemas.openxmlformats.org/officeDocument/2006/relationships" r:embed="rId17"/>
        <a:stretch>
          <a:fillRect/>
        </a:stretch>
      </xdr:blipFill>
      <xdr:spPr>
        <a:xfrm>
          <a:off x="781050" y="6909054"/>
          <a:ext cx="2270506" cy="13436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B586213C-71E3-48F3-9F1A-85750AF8138E}"/>
            </a:ext>
          </a:extLst>
        </xdr:cNvPr>
        <xdr:cNvPicPr>
          <a:picLocks noChangeAspect="1"/>
        </xdr:cNvPicPr>
      </xdr:nvPicPr>
      <xdr:blipFill>
        <a:blip xmlns:r="http://schemas.openxmlformats.org/officeDocument/2006/relationships" r:embed="rId18"/>
        <a:stretch>
          <a:fillRect/>
        </a:stretch>
      </xdr:blipFill>
      <xdr:spPr>
        <a:xfrm>
          <a:off x="75438" y="7316470"/>
          <a:ext cx="2976118" cy="6096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6D97E5AC-A8C8-41A7-8CB8-69A467134263}"/>
            </a:ext>
          </a:extLst>
        </xdr:cNvPr>
        <xdr:cNvPicPr>
          <a:picLocks noChangeAspect="1"/>
        </xdr:cNvPicPr>
      </xdr:nvPicPr>
      <xdr:blipFill>
        <a:blip xmlns:r="http://schemas.openxmlformats.org/officeDocument/2006/relationships" r:embed="rId19"/>
        <a:stretch>
          <a:fillRect/>
        </a:stretch>
      </xdr:blipFill>
      <xdr:spPr>
        <a:xfrm>
          <a:off x="75438" y="7665974"/>
          <a:ext cx="2968752" cy="45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61555A17-B230-4F3E-B688-F4275DE5737E}"/>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24DF4228-480D-4756-A569-9F6357E37B70}"/>
            </a:ext>
          </a:extLst>
        </xdr:cNvPr>
        <xdr:cNvPicPr>
          <a:picLocks noChangeAspect="1"/>
        </xdr:cNvPicPr>
      </xdr:nvPicPr>
      <xdr:blipFill>
        <a:blip xmlns:r="http://schemas.openxmlformats.org/officeDocument/2006/relationships" r:embed="rId2"/>
        <a:stretch>
          <a:fillRect/>
        </a:stretch>
      </xdr:blipFill>
      <xdr:spPr>
        <a:xfrm>
          <a:off x="47498" y="3131820"/>
          <a:ext cx="4218432" cy="44919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275CC96A-3A9F-4AC1-90F2-D49CD754739A}"/>
            </a:ext>
          </a:extLst>
        </xdr:cNvPr>
        <xdr:cNvPicPr>
          <a:picLocks noChangeAspect="1"/>
        </xdr:cNvPicPr>
      </xdr:nvPicPr>
      <xdr:blipFill>
        <a:blip xmlns:r="http://schemas.openxmlformats.org/officeDocument/2006/relationships" r:embed="rId1"/>
        <a:stretch>
          <a:fillRect/>
        </a:stretch>
      </xdr:blipFill>
      <xdr:spPr>
        <a:xfrm>
          <a:off x="609600" y="0"/>
          <a:ext cx="3048000" cy="5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DE041598-84FB-4D53-A347-4AC2D072545A}"/>
            </a:ext>
          </a:extLst>
        </xdr:cNvPr>
        <xdr:cNvPicPr>
          <a:picLocks noChangeAspect="1"/>
        </xdr:cNvPicPr>
      </xdr:nvPicPr>
      <xdr:blipFill>
        <a:blip xmlns:r="http://schemas.openxmlformats.org/officeDocument/2006/relationships" r:embed="rId1"/>
        <a:stretch>
          <a:fillRect/>
        </a:stretch>
      </xdr:blipFill>
      <xdr:spPr>
        <a:xfrm>
          <a:off x="76200" y="19050"/>
          <a:ext cx="1141730" cy="31623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sheetPr>
  <dimension ref="A1:A174"/>
  <sheetViews>
    <sheetView tabSelected="1" view="pageBreakPreview" zoomScale="60" zoomScaleNormal="60" workbookViewId="0">
      <selection activeCell="E54" sqref="E54"/>
    </sheetView>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52.2" x14ac:dyDescent="0.3">
      <c r="A6" s="4" t="s">
        <v>3</v>
      </c>
    </row>
    <row r="7" spans="1:1" ht="17.399999999999999" x14ac:dyDescent="0.3">
      <c r="A7" s="4"/>
    </row>
    <row r="8" spans="1:1" ht="18" x14ac:dyDescent="0.3">
      <c r="A8" s="5" t="s">
        <v>4</v>
      </c>
    </row>
    <row r="9" spans="1:1" ht="34.799999999999997" x14ac:dyDescent="0.35">
      <c r="A9" s="6" t="s">
        <v>5</v>
      </c>
    </row>
    <row r="10" spans="1:1" ht="87"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34.799999999999997"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34.799999999999997"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52.2"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34.799999999999997" x14ac:dyDescent="0.3">
      <c r="A58" s="9" t="s">
        <v>52</v>
      </c>
    </row>
    <row r="59" spans="1:1" ht="17.399999999999999" x14ac:dyDescent="0.3">
      <c r="A59" s="8" t="s">
        <v>53</v>
      </c>
    </row>
    <row r="60" spans="1:1" ht="34.799999999999997"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52.2"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34.799999999999997"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52.2"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sheetPr>
  <dimension ref="B1:J43"/>
  <sheetViews>
    <sheetView zoomScale="80" zoomScaleNormal="80" workbookViewId="0">
      <selection activeCell="P13" sqref="P13"/>
    </sheetView>
  </sheetViews>
  <sheetFormatPr defaultColWidth="9.109375" defaultRowHeight="14.4" x14ac:dyDescent="0.3"/>
  <cols>
    <col min="1" max="1" width="9.109375" style="127"/>
    <col min="2" max="10" width="12.44140625" style="127" customWidth="1"/>
    <col min="11" max="16384" width="9.109375" style="127"/>
  </cols>
  <sheetData>
    <row r="1" spans="2:10" ht="15" thickBot="1" x14ac:dyDescent="0.35"/>
    <row r="2" spans="2:10" x14ac:dyDescent="0.3">
      <c r="B2" s="128"/>
      <c r="C2" s="129"/>
      <c r="D2" s="129"/>
      <c r="E2" s="129"/>
      <c r="F2" s="129"/>
      <c r="G2" s="129"/>
      <c r="H2" s="129"/>
      <c r="I2" s="129"/>
      <c r="J2" s="130"/>
    </row>
    <row r="3" spans="2:10" x14ac:dyDescent="0.3">
      <c r="B3" s="131"/>
      <c r="C3" s="132"/>
      <c r="D3" s="132"/>
      <c r="E3" s="132"/>
      <c r="F3" s="132"/>
      <c r="G3" s="132"/>
      <c r="H3" s="132"/>
      <c r="I3" s="132"/>
      <c r="J3" s="133"/>
    </row>
    <row r="4" spans="2:10" x14ac:dyDescent="0.3">
      <c r="B4" s="131"/>
      <c r="C4" s="132"/>
      <c r="D4" s="132"/>
      <c r="E4" s="132"/>
      <c r="F4" s="132"/>
      <c r="G4" s="132"/>
      <c r="H4" s="132"/>
      <c r="I4" s="132"/>
      <c r="J4" s="133"/>
    </row>
    <row r="5" spans="2:10" ht="31.2" x14ac:dyDescent="0.35">
      <c r="B5" s="131"/>
      <c r="C5" s="132"/>
      <c r="D5" s="132"/>
      <c r="E5" s="134"/>
      <c r="F5" s="135" t="s">
        <v>161</v>
      </c>
      <c r="G5" s="132"/>
      <c r="H5" s="132"/>
      <c r="I5" s="132"/>
      <c r="J5" s="133"/>
    </row>
    <row r="6" spans="2:10" ht="41.25" customHeight="1" x14ac:dyDescent="0.3">
      <c r="B6" s="131"/>
      <c r="C6" s="132"/>
      <c r="D6" s="175" t="s">
        <v>1420</v>
      </c>
      <c r="E6" s="175"/>
      <c r="F6" s="175"/>
      <c r="G6" s="175"/>
      <c r="H6" s="175"/>
      <c r="I6" s="132"/>
      <c r="J6" s="133"/>
    </row>
    <row r="7" spans="2:10" ht="25.8" x14ac:dyDescent="0.3">
      <c r="B7" s="131"/>
      <c r="C7" s="132"/>
      <c r="D7" s="132"/>
      <c r="E7" s="132"/>
      <c r="F7" s="136" t="s">
        <v>373</v>
      </c>
      <c r="G7" s="132"/>
      <c r="H7" s="132"/>
      <c r="I7" s="132"/>
      <c r="J7" s="133"/>
    </row>
    <row r="8" spans="2:10" ht="25.8" x14ac:dyDescent="0.3">
      <c r="B8" s="131"/>
      <c r="C8" s="132"/>
      <c r="D8" s="132"/>
      <c r="E8" s="132"/>
      <c r="F8" s="136" t="s">
        <v>1368</v>
      </c>
      <c r="G8" s="132"/>
      <c r="H8" s="132"/>
      <c r="I8" s="132"/>
      <c r="J8" s="133"/>
    </row>
    <row r="9" spans="2:10" ht="21" x14ac:dyDescent="0.3">
      <c r="B9" s="131"/>
      <c r="C9" s="132"/>
      <c r="D9" s="132"/>
      <c r="E9" s="132"/>
      <c r="F9" s="137" t="str">
        <f>"Reporting Date: "&amp;DAY('A. HTT General'!C18)&amp;"/"&amp;MONTH('A. HTT General'!C18)&amp;"/"&amp;YEAR('A. HTT General'!C18)</f>
        <v>Reporting Date: 29/2/2024</v>
      </c>
      <c r="G9" s="132"/>
      <c r="H9" s="132"/>
      <c r="I9" s="132"/>
      <c r="J9" s="133"/>
    </row>
    <row r="10" spans="2:10" ht="21" x14ac:dyDescent="0.3">
      <c r="B10" s="131"/>
      <c r="C10" s="132"/>
      <c r="D10" s="132"/>
      <c r="E10" s="132"/>
      <c r="F10" s="137" t="str">
        <f>"Cut-off Date: "&amp;DAY('A. HTT General'!C18)&amp;"/"&amp;MONTH('A. HTT General'!C18)&amp;"/"&amp;YEAR('A. HTT General'!C18)</f>
        <v>Cut-off Date: 29/2/2024</v>
      </c>
      <c r="G10" s="132"/>
      <c r="H10" s="132"/>
      <c r="I10" s="132"/>
      <c r="J10" s="133"/>
    </row>
    <row r="11" spans="2:10" ht="21" x14ac:dyDescent="0.3">
      <c r="B11" s="131"/>
      <c r="C11" s="132"/>
      <c r="D11" s="132"/>
      <c r="E11" s="132"/>
      <c r="F11" s="137"/>
      <c r="G11" s="132"/>
      <c r="H11" s="132"/>
      <c r="I11" s="132"/>
      <c r="J11" s="133"/>
    </row>
    <row r="12" spans="2:10" x14ac:dyDescent="0.3">
      <c r="B12" s="131"/>
      <c r="C12" s="132"/>
      <c r="D12" s="132"/>
      <c r="E12" s="132"/>
      <c r="F12" s="132"/>
      <c r="G12" s="132"/>
      <c r="H12" s="132"/>
      <c r="I12" s="132"/>
      <c r="J12" s="133"/>
    </row>
    <row r="13" spans="2:10" x14ac:dyDescent="0.3">
      <c r="B13" s="131"/>
      <c r="C13" s="132"/>
      <c r="D13" s="132"/>
      <c r="E13" s="132"/>
      <c r="F13" s="132"/>
      <c r="G13" s="132"/>
      <c r="H13" s="132"/>
      <c r="I13" s="132"/>
      <c r="J13" s="133"/>
    </row>
    <row r="14" spans="2:10" x14ac:dyDescent="0.3">
      <c r="B14" s="131"/>
      <c r="C14" s="132"/>
      <c r="D14" s="132"/>
      <c r="E14" s="132"/>
      <c r="F14" s="132"/>
      <c r="G14" s="132"/>
      <c r="H14" s="132"/>
      <c r="I14" s="132"/>
      <c r="J14" s="133"/>
    </row>
    <row r="15" spans="2:10" x14ac:dyDescent="0.3">
      <c r="B15" s="131"/>
      <c r="C15" s="132"/>
      <c r="D15" s="132"/>
      <c r="E15" s="132"/>
      <c r="F15" s="132"/>
      <c r="G15" s="132"/>
      <c r="H15" s="132"/>
      <c r="I15" s="132"/>
      <c r="J15" s="133"/>
    </row>
    <row r="16" spans="2:10" x14ac:dyDescent="0.3">
      <c r="B16" s="131"/>
      <c r="C16" s="132"/>
      <c r="D16" s="132"/>
      <c r="E16" s="132"/>
      <c r="F16" s="132"/>
      <c r="G16" s="132"/>
      <c r="H16" s="132"/>
      <c r="I16" s="132"/>
      <c r="J16" s="133"/>
    </row>
    <row r="17" spans="2:10" x14ac:dyDescent="0.3">
      <c r="B17" s="131"/>
      <c r="C17" s="132"/>
      <c r="D17" s="132"/>
      <c r="E17" s="132"/>
      <c r="F17" s="132"/>
      <c r="G17" s="132"/>
      <c r="H17" s="132"/>
      <c r="I17" s="132"/>
      <c r="J17" s="133"/>
    </row>
    <row r="18" spans="2:10" x14ac:dyDescent="0.3">
      <c r="B18" s="131"/>
      <c r="C18" s="132"/>
      <c r="D18" s="132"/>
      <c r="E18" s="132"/>
      <c r="F18" s="132"/>
      <c r="G18" s="132"/>
      <c r="H18" s="132"/>
      <c r="I18" s="132"/>
      <c r="J18" s="133"/>
    </row>
    <row r="19" spans="2:10" x14ac:dyDescent="0.3">
      <c r="B19" s="131"/>
      <c r="C19" s="132"/>
      <c r="D19" s="132"/>
      <c r="E19" s="132"/>
      <c r="F19" s="132"/>
      <c r="G19" s="132"/>
      <c r="H19" s="132"/>
      <c r="I19" s="132"/>
      <c r="J19" s="133"/>
    </row>
    <row r="20" spans="2:10" x14ac:dyDescent="0.3">
      <c r="B20" s="131"/>
      <c r="C20" s="132"/>
      <c r="D20" s="132"/>
      <c r="E20" s="132"/>
      <c r="F20" s="132"/>
      <c r="G20" s="132"/>
      <c r="H20" s="132"/>
      <c r="I20" s="132"/>
      <c r="J20" s="133"/>
    </row>
    <row r="21" spans="2:10" x14ac:dyDescent="0.3">
      <c r="B21" s="131"/>
      <c r="C21" s="132"/>
      <c r="D21" s="132"/>
      <c r="E21" s="132"/>
      <c r="F21" s="132"/>
      <c r="G21" s="132"/>
      <c r="H21" s="132"/>
      <c r="I21" s="132"/>
      <c r="J21" s="133"/>
    </row>
    <row r="22" spans="2:10" x14ac:dyDescent="0.3">
      <c r="B22" s="131"/>
      <c r="C22" s="132"/>
      <c r="D22" s="132"/>
      <c r="E22" s="132"/>
      <c r="F22" s="138" t="s">
        <v>162</v>
      </c>
      <c r="G22" s="132"/>
      <c r="H22" s="132"/>
      <c r="I22" s="132"/>
      <c r="J22" s="133"/>
    </row>
    <row r="23" spans="2:10" x14ac:dyDescent="0.3">
      <c r="B23" s="131"/>
      <c r="C23" s="132"/>
      <c r="D23" s="132"/>
      <c r="E23" s="132"/>
      <c r="F23" s="139"/>
      <c r="G23" s="132"/>
      <c r="H23" s="132"/>
      <c r="I23" s="132"/>
      <c r="J23" s="133"/>
    </row>
    <row r="24" spans="2:10" x14ac:dyDescent="0.3">
      <c r="B24" s="131"/>
      <c r="C24" s="132"/>
      <c r="D24" s="171" t="s">
        <v>163</v>
      </c>
      <c r="E24" s="172" t="s">
        <v>164</v>
      </c>
      <c r="F24" s="172"/>
      <c r="G24" s="172"/>
      <c r="H24" s="172"/>
      <c r="I24" s="132"/>
      <c r="J24" s="133"/>
    </row>
    <row r="25" spans="2:10" x14ac:dyDescent="0.3">
      <c r="B25" s="131"/>
      <c r="C25" s="132"/>
      <c r="D25" s="132"/>
      <c r="H25" s="132"/>
      <c r="I25" s="132"/>
      <c r="J25" s="133"/>
    </row>
    <row r="26" spans="2:10" x14ac:dyDescent="0.3">
      <c r="B26" s="131"/>
      <c r="C26" s="132"/>
      <c r="D26" s="171" t="s">
        <v>165</v>
      </c>
      <c r="E26" s="172"/>
      <c r="F26" s="172"/>
      <c r="G26" s="172"/>
      <c r="H26" s="172"/>
      <c r="I26" s="132"/>
      <c r="J26" s="133"/>
    </row>
    <row r="27" spans="2:10" x14ac:dyDescent="0.3">
      <c r="B27" s="131"/>
      <c r="C27" s="132"/>
      <c r="D27" s="126"/>
      <c r="E27" s="126"/>
      <c r="F27" s="126"/>
      <c r="G27" s="126"/>
      <c r="H27" s="126"/>
      <c r="I27" s="132"/>
      <c r="J27" s="133"/>
    </row>
    <row r="28" spans="2:10" x14ac:dyDescent="0.3">
      <c r="B28" s="131"/>
      <c r="C28" s="132"/>
      <c r="D28" s="171" t="s">
        <v>166</v>
      </c>
      <c r="E28" s="172" t="s">
        <v>164</v>
      </c>
      <c r="F28" s="172"/>
      <c r="G28" s="172"/>
      <c r="H28" s="172"/>
      <c r="I28" s="132"/>
      <c r="J28" s="133"/>
    </row>
    <row r="29" spans="2:10" x14ac:dyDescent="0.3">
      <c r="B29" s="131"/>
      <c r="C29" s="132"/>
      <c r="D29" s="126"/>
      <c r="E29" s="126"/>
      <c r="F29" s="126"/>
      <c r="G29" s="126"/>
      <c r="H29" s="126"/>
      <c r="I29" s="132"/>
      <c r="J29" s="133"/>
    </row>
    <row r="30" spans="2:10" x14ac:dyDescent="0.3">
      <c r="B30" s="131"/>
      <c r="C30" s="132"/>
      <c r="D30" s="171" t="s">
        <v>167</v>
      </c>
      <c r="E30" s="172" t="s">
        <v>164</v>
      </c>
      <c r="F30" s="172"/>
      <c r="G30" s="172"/>
      <c r="H30" s="172"/>
      <c r="I30" s="132"/>
      <c r="J30" s="133"/>
    </row>
    <row r="31" spans="2:10" x14ac:dyDescent="0.3">
      <c r="B31" s="131"/>
      <c r="C31" s="132"/>
      <c r="D31" s="126"/>
      <c r="E31" s="126"/>
      <c r="F31" s="126"/>
      <c r="G31" s="126"/>
      <c r="H31" s="126"/>
      <c r="I31" s="132"/>
      <c r="J31" s="133"/>
    </row>
    <row r="32" spans="2:10" x14ac:dyDescent="0.3">
      <c r="B32" s="131"/>
      <c r="C32" s="132"/>
      <c r="D32" s="171" t="s">
        <v>168</v>
      </c>
      <c r="E32" s="172" t="s">
        <v>164</v>
      </c>
      <c r="F32" s="172"/>
      <c r="G32" s="172"/>
      <c r="H32" s="172"/>
      <c r="I32" s="132"/>
      <c r="J32" s="133"/>
    </row>
    <row r="33" spans="2:10" x14ac:dyDescent="0.3">
      <c r="B33" s="131"/>
      <c r="C33" s="132"/>
      <c r="I33" s="132"/>
      <c r="J33" s="133"/>
    </row>
    <row r="34" spans="2:10" x14ac:dyDescent="0.3">
      <c r="B34" s="131"/>
      <c r="C34" s="132"/>
      <c r="D34" s="171" t="s">
        <v>169</v>
      </c>
      <c r="E34" s="172" t="s">
        <v>164</v>
      </c>
      <c r="F34" s="172"/>
      <c r="G34" s="172"/>
      <c r="H34" s="172"/>
      <c r="I34" s="132"/>
      <c r="J34" s="133"/>
    </row>
    <row r="35" spans="2:10" x14ac:dyDescent="0.3">
      <c r="B35" s="131"/>
      <c r="C35" s="132"/>
      <c r="D35" s="132"/>
      <c r="E35" s="132"/>
      <c r="F35" s="132"/>
      <c r="G35" s="132"/>
      <c r="H35" s="132"/>
      <c r="I35" s="132"/>
      <c r="J35" s="133"/>
    </row>
    <row r="36" spans="2:10" x14ac:dyDescent="0.3">
      <c r="B36" s="131"/>
      <c r="C36" s="132"/>
      <c r="D36" s="173" t="s">
        <v>170</v>
      </c>
      <c r="E36" s="174"/>
      <c r="F36" s="174"/>
      <c r="G36" s="174"/>
      <c r="H36" s="174"/>
      <c r="I36" s="132"/>
      <c r="J36" s="133"/>
    </row>
    <row r="37" spans="2:10" x14ac:dyDescent="0.3">
      <c r="B37" s="131"/>
      <c r="C37" s="132"/>
      <c r="D37" s="132"/>
      <c r="E37" s="132"/>
      <c r="F37" s="139"/>
      <c r="G37" s="132"/>
      <c r="H37" s="132"/>
      <c r="I37" s="132"/>
      <c r="J37" s="133"/>
    </row>
    <row r="38" spans="2:10" x14ac:dyDescent="0.3">
      <c r="B38" s="131"/>
      <c r="C38" s="132"/>
      <c r="D38" s="173" t="s">
        <v>171</v>
      </c>
      <c r="E38" s="174"/>
      <c r="F38" s="174"/>
      <c r="G38" s="174"/>
      <c r="H38" s="174"/>
      <c r="I38" s="132"/>
      <c r="J38" s="133"/>
    </row>
    <row r="39" spans="2:10" x14ac:dyDescent="0.3">
      <c r="B39" s="131"/>
      <c r="C39" s="132"/>
      <c r="I39" s="132"/>
      <c r="J39" s="133"/>
    </row>
    <row r="40" spans="2:10" x14ac:dyDescent="0.3">
      <c r="B40" s="131"/>
      <c r="C40" s="132"/>
      <c r="D40" s="173" t="s">
        <v>172</v>
      </c>
      <c r="E40" s="174" t="s">
        <v>164</v>
      </c>
      <c r="F40" s="174"/>
      <c r="G40" s="174"/>
      <c r="H40" s="174"/>
      <c r="I40" s="132"/>
      <c r="J40" s="133"/>
    </row>
    <row r="41" spans="2:10" x14ac:dyDescent="0.3">
      <c r="B41" s="131"/>
      <c r="C41" s="132"/>
      <c r="D41" s="132"/>
      <c r="E41" s="126"/>
      <c r="F41" s="126"/>
      <c r="G41" s="126"/>
      <c r="H41" s="126"/>
      <c r="I41" s="132"/>
      <c r="J41" s="133"/>
    </row>
    <row r="42" spans="2:10" x14ac:dyDescent="0.3">
      <c r="B42" s="131"/>
      <c r="C42" s="132"/>
      <c r="D42" s="173" t="s">
        <v>173</v>
      </c>
      <c r="E42" s="174"/>
      <c r="F42" s="174"/>
      <c r="G42" s="174"/>
      <c r="H42" s="174"/>
      <c r="I42" s="132"/>
      <c r="J42" s="133"/>
    </row>
    <row r="43" spans="2:10" ht="15" thickBot="1" x14ac:dyDescent="0.35">
      <c r="B43" s="140"/>
      <c r="C43" s="141"/>
      <c r="D43" s="141"/>
      <c r="E43" s="141"/>
      <c r="F43" s="141"/>
      <c r="G43" s="141"/>
      <c r="H43" s="141"/>
      <c r="I43" s="141"/>
      <c r="J43" s="142"/>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1CC-C3BB-4CA5-8D0D-FA1D8C6213FB}">
  <sheetPr>
    <tabColor theme="9" tint="-0.249977111117893"/>
  </sheetPr>
  <dimension ref="A1:N413"/>
  <sheetViews>
    <sheetView view="pageBreakPreview" zoomScale="60" zoomScaleNormal="100" workbookViewId="0">
      <selection activeCell="C16" sqref="C16"/>
    </sheetView>
  </sheetViews>
  <sheetFormatPr defaultColWidth="8.88671875" defaultRowHeight="14.4" outlineLevelRow="1" x14ac:dyDescent="0.3"/>
  <cols>
    <col min="1" max="1" width="13.33203125" style="30" customWidth="1"/>
    <col min="2" max="2" width="60.6640625" style="30" customWidth="1"/>
    <col min="3" max="3" width="40.5546875" style="30" customWidth="1"/>
    <col min="4" max="4" width="49.6640625" style="30" customWidth="1"/>
    <col min="5" max="5" width="6.6640625" style="30" customWidth="1"/>
    <col min="6" max="6" width="41.6640625" style="30" customWidth="1"/>
    <col min="7" max="7" width="41.6640625" style="27" customWidth="1"/>
    <col min="8" max="8" width="7.33203125" style="30" customWidth="1"/>
    <col min="9" max="10" width="38.109375" style="30" customWidth="1"/>
    <col min="11" max="11" width="47.6640625" style="30" customWidth="1"/>
    <col min="12" max="12" width="7.33203125" style="30" customWidth="1"/>
    <col min="13" max="13" width="25.6640625" style="30" customWidth="1"/>
    <col min="14" max="14" width="25.6640625" style="27" customWidth="1"/>
    <col min="15" max="16384" width="8.88671875" style="28"/>
  </cols>
  <sheetData>
    <row r="1" spans="1:14" ht="31.2" x14ac:dyDescent="0.3">
      <c r="A1" s="1" t="s">
        <v>1036</v>
      </c>
      <c r="B1" s="1"/>
      <c r="C1" s="27"/>
      <c r="D1" s="27"/>
      <c r="E1" s="27"/>
      <c r="F1" s="25" t="s">
        <v>1369</v>
      </c>
      <c r="H1" s="27"/>
      <c r="I1" s="1"/>
      <c r="J1" s="27"/>
      <c r="K1" s="27"/>
      <c r="L1" s="27"/>
      <c r="M1" s="27"/>
    </row>
    <row r="2" spans="1:14" ht="15" thickBot="1" x14ac:dyDescent="0.35">
      <c r="A2" s="27"/>
      <c r="B2" s="29"/>
      <c r="C2" s="29"/>
      <c r="D2" s="27"/>
      <c r="E2" s="27"/>
      <c r="F2" s="27"/>
      <c r="H2" s="27"/>
      <c r="L2" s="27"/>
      <c r="M2" s="27"/>
    </row>
    <row r="3" spans="1:14" ht="18.600000000000001" thickBot="1" x14ac:dyDescent="0.35">
      <c r="A3" s="31"/>
      <c r="B3" s="32" t="s">
        <v>174</v>
      </c>
      <c r="C3" s="33" t="s">
        <v>248</v>
      </c>
      <c r="D3" s="31"/>
      <c r="E3" s="31"/>
      <c r="F3" s="27"/>
      <c r="G3" s="31"/>
      <c r="H3" s="27"/>
      <c r="L3" s="27"/>
      <c r="M3" s="27"/>
    </row>
    <row r="4" spans="1:14" ht="15" thickBot="1" x14ac:dyDescent="0.35">
      <c r="H4" s="27"/>
      <c r="L4" s="27"/>
      <c r="M4" s="27"/>
    </row>
    <row r="5" spans="1:14" ht="18" x14ac:dyDescent="0.3">
      <c r="A5" s="34"/>
      <c r="B5" s="35" t="s">
        <v>175</v>
      </c>
      <c r="C5" s="34"/>
      <c r="E5" s="36"/>
      <c r="F5" s="36"/>
      <c r="H5" s="27"/>
      <c r="L5" s="27"/>
      <c r="M5" s="27"/>
    </row>
    <row r="6" spans="1:14" x14ac:dyDescent="0.3">
      <c r="B6" s="15" t="s">
        <v>176</v>
      </c>
      <c r="C6" s="36"/>
      <c r="D6" s="36"/>
      <c r="H6" s="27"/>
      <c r="L6" s="27"/>
      <c r="M6" s="27"/>
    </row>
    <row r="7" spans="1:14" x14ac:dyDescent="0.3">
      <c r="B7" s="16" t="s">
        <v>177</v>
      </c>
      <c r="C7" s="36"/>
      <c r="D7" s="36"/>
      <c r="H7" s="27"/>
      <c r="L7" s="27"/>
      <c r="M7" s="27"/>
    </row>
    <row r="8" spans="1:14" x14ac:dyDescent="0.3">
      <c r="B8" s="16" t="s">
        <v>178</v>
      </c>
      <c r="C8" s="36"/>
      <c r="D8" s="36"/>
      <c r="F8" s="30" t="s">
        <v>179</v>
      </c>
      <c r="H8" s="27"/>
      <c r="L8" s="27"/>
      <c r="M8" s="27"/>
    </row>
    <row r="9" spans="1:14" x14ac:dyDescent="0.3">
      <c r="B9" s="15" t="s">
        <v>180</v>
      </c>
      <c r="H9" s="27"/>
      <c r="L9" s="27"/>
      <c r="M9" s="27"/>
    </row>
    <row r="10" spans="1:14" x14ac:dyDescent="0.3">
      <c r="B10" s="15" t="s">
        <v>181</v>
      </c>
      <c r="H10" s="27"/>
      <c r="L10" s="27"/>
      <c r="M10" s="27"/>
    </row>
    <row r="11" spans="1:14" ht="15" thickBot="1" x14ac:dyDescent="0.35">
      <c r="B11" s="17" t="s">
        <v>182</v>
      </c>
      <c r="H11" s="27"/>
      <c r="L11" s="27"/>
      <c r="M11" s="27"/>
    </row>
    <row r="12" spans="1:14" x14ac:dyDescent="0.3">
      <c r="B12" s="18"/>
      <c r="H12" s="27"/>
      <c r="L12" s="27"/>
      <c r="M12" s="27"/>
    </row>
    <row r="13" spans="1:14" ht="36" x14ac:dyDescent="0.3">
      <c r="A13" s="37" t="s">
        <v>320</v>
      </c>
      <c r="B13" s="37" t="s">
        <v>176</v>
      </c>
      <c r="C13" s="38"/>
      <c r="D13" s="38"/>
      <c r="E13" s="38"/>
      <c r="F13" s="38"/>
      <c r="G13" s="39"/>
      <c r="H13" s="27"/>
      <c r="L13" s="27"/>
      <c r="M13" s="27"/>
    </row>
    <row r="14" spans="1:14" s="149" customFormat="1" x14ac:dyDescent="0.3">
      <c r="A14" s="148" t="s">
        <v>1365</v>
      </c>
      <c r="B14" s="169" t="s">
        <v>183</v>
      </c>
      <c r="C14" s="148" t="s">
        <v>373</v>
      </c>
      <c r="D14" s="148"/>
      <c r="E14" s="160"/>
      <c r="F14" s="160"/>
      <c r="G14" s="146"/>
      <c r="H14" s="146"/>
      <c r="I14" s="148"/>
      <c r="J14" s="148"/>
      <c r="K14" s="148"/>
      <c r="L14" s="146"/>
      <c r="M14" s="146"/>
      <c r="N14" s="146"/>
    </row>
    <row r="15" spans="1:14" s="149" customFormat="1" x14ac:dyDescent="0.3">
      <c r="A15" s="148" t="s">
        <v>1037</v>
      </c>
      <c r="B15" s="169" t="s">
        <v>184</v>
      </c>
      <c r="C15" s="148" t="s">
        <v>1800</v>
      </c>
      <c r="D15" s="148"/>
      <c r="E15" s="160"/>
      <c r="F15" s="160"/>
      <c r="G15" s="146"/>
      <c r="H15" s="146"/>
      <c r="I15" s="148"/>
      <c r="J15" s="148"/>
      <c r="K15" s="148"/>
      <c r="L15" s="146"/>
      <c r="M15" s="146"/>
      <c r="N15" s="146"/>
    </row>
    <row r="16" spans="1:14" s="149" customFormat="1" x14ac:dyDescent="0.3">
      <c r="A16" s="148" t="s">
        <v>1366</v>
      </c>
      <c r="B16" s="169" t="s">
        <v>1370</v>
      </c>
      <c r="C16" s="148" t="s">
        <v>1801</v>
      </c>
      <c r="D16" s="148"/>
      <c r="E16" s="160"/>
      <c r="F16" s="160"/>
      <c r="G16" s="146"/>
      <c r="H16" s="146"/>
      <c r="I16" s="148"/>
      <c r="J16" s="148"/>
      <c r="K16" s="148"/>
      <c r="L16" s="146"/>
      <c r="M16" s="146"/>
      <c r="N16" s="146"/>
    </row>
    <row r="17" spans="1:14" s="149" customFormat="1" ht="28.8" x14ac:dyDescent="0.3">
      <c r="A17" s="148" t="s">
        <v>1038</v>
      </c>
      <c r="B17" s="169" t="s">
        <v>185</v>
      </c>
      <c r="C17" s="148" t="s">
        <v>1802</v>
      </c>
      <c r="D17" s="148"/>
      <c r="E17" s="160"/>
      <c r="F17" s="160"/>
      <c r="G17" s="146"/>
      <c r="H17" s="146"/>
      <c r="I17" s="148"/>
      <c r="J17" s="148"/>
      <c r="K17" s="148"/>
      <c r="L17" s="146"/>
      <c r="M17" s="146"/>
      <c r="N17" s="146"/>
    </row>
    <row r="18" spans="1:14" s="149" customFormat="1" outlineLevel="1" x14ac:dyDescent="0.3">
      <c r="A18" s="148" t="s">
        <v>1371</v>
      </c>
      <c r="B18" s="169" t="s">
        <v>186</v>
      </c>
      <c r="C18" s="170">
        <v>45351</v>
      </c>
      <c r="D18" s="148"/>
      <c r="E18" s="160"/>
      <c r="F18" s="160"/>
      <c r="G18" s="146"/>
      <c r="H18" s="146"/>
      <c r="I18" s="148"/>
      <c r="J18" s="148"/>
      <c r="K18" s="148"/>
      <c r="L18" s="146"/>
      <c r="M18" s="146"/>
      <c r="N18" s="146"/>
    </row>
    <row r="19" spans="1:14" s="149" customFormat="1" outlineLevel="1" x14ac:dyDescent="0.3">
      <c r="A19" s="148" t="s">
        <v>1039</v>
      </c>
      <c r="B19" s="147" t="s">
        <v>187</v>
      </c>
      <c r="C19" s="148"/>
      <c r="D19" s="148"/>
      <c r="E19" s="160"/>
      <c r="F19" s="160"/>
      <c r="G19" s="146"/>
      <c r="H19" s="146"/>
      <c r="I19" s="148"/>
      <c r="J19" s="148"/>
      <c r="K19" s="148"/>
      <c r="L19" s="146"/>
      <c r="M19" s="146"/>
      <c r="N19" s="146"/>
    </row>
    <row r="20" spans="1:14" s="149" customFormat="1" outlineLevel="1" x14ac:dyDescent="0.3">
      <c r="A20" s="148" t="s">
        <v>1372</v>
      </c>
      <c r="B20" s="147" t="s">
        <v>188</v>
      </c>
      <c r="C20" s="148"/>
      <c r="D20" s="148"/>
      <c r="E20" s="160"/>
      <c r="F20" s="160"/>
      <c r="G20" s="146"/>
      <c r="H20" s="146"/>
      <c r="I20" s="148"/>
      <c r="J20" s="148"/>
      <c r="K20" s="148"/>
      <c r="L20" s="146"/>
      <c r="M20" s="146"/>
      <c r="N20" s="146"/>
    </row>
    <row r="21" spans="1:14" s="149" customFormat="1" outlineLevel="1" x14ac:dyDescent="0.3">
      <c r="A21" s="148" t="s">
        <v>1040</v>
      </c>
      <c r="B21" s="147"/>
      <c r="C21" s="148"/>
      <c r="D21" s="148"/>
      <c r="E21" s="160"/>
      <c r="F21" s="160"/>
      <c r="G21" s="146"/>
      <c r="H21" s="146"/>
      <c r="I21" s="148"/>
      <c r="J21" s="148"/>
      <c r="K21" s="148"/>
      <c r="L21" s="146"/>
      <c r="M21" s="146"/>
      <c r="N21" s="146"/>
    </row>
    <row r="22" spans="1:14" s="149" customFormat="1" outlineLevel="1" x14ac:dyDescent="0.3">
      <c r="A22" s="148" t="s">
        <v>1041</v>
      </c>
      <c r="B22" s="147"/>
      <c r="C22" s="148"/>
      <c r="D22" s="148"/>
      <c r="E22" s="160"/>
      <c r="F22" s="160"/>
      <c r="G22" s="146"/>
      <c r="H22" s="146"/>
      <c r="I22" s="148"/>
      <c r="J22" s="148"/>
      <c r="K22" s="148"/>
      <c r="L22" s="146"/>
      <c r="M22" s="146"/>
      <c r="N22" s="146"/>
    </row>
    <row r="23" spans="1:14" s="149" customFormat="1" outlineLevel="1" x14ac:dyDescent="0.3">
      <c r="A23" s="148" t="s">
        <v>1373</v>
      </c>
      <c r="B23" s="147"/>
      <c r="C23" s="148"/>
      <c r="D23" s="148"/>
      <c r="E23" s="160"/>
      <c r="F23" s="160"/>
      <c r="G23" s="146"/>
      <c r="H23" s="146"/>
      <c r="I23" s="148"/>
      <c r="J23" s="148"/>
      <c r="K23" s="148"/>
      <c r="L23" s="146"/>
      <c r="M23" s="146"/>
      <c r="N23" s="146"/>
    </row>
    <row r="24" spans="1:14" s="149" customFormat="1" outlineLevel="1" x14ac:dyDescent="0.3">
      <c r="A24" s="148" t="s">
        <v>1374</v>
      </c>
      <c r="B24" s="147"/>
      <c r="C24" s="148"/>
      <c r="D24" s="148"/>
      <c r="E24" s="160"/>
      <c r="F24" s="160"/>
      <c r="G24" s="146"/>
      <c r="H24" s="146"/>
      <c r="I24" s="148"/>
      <c r="J24" s="148"/>
      <c r="K24" s="148"/>
      <c r="L24" s="146"/>
      <c r="M24" s="146"/>
      <c r="N24" s="146"/>
    </row>
    <row r="25" spans="1:14" s="149" customFormat="1" outlineLevel="1" x14ac:dyDescent="0.3">
      <c r="A25" s="148" t="s">
        <v>1375</v>
      </c>
      <c r="B25" s="147"/>
      <c r="C25" s="148"/>
      <c r="D25" s="148"/>
      <c r="E25" s="160"/>
      <c r="F25" s="160"/>
      <c r="G25" s="146"/>
      <c r="H25" s="146"/>
      <c r="I25" s="148"/>
      <c r="J25" s="148"/>
      <c r="K25" s="148"/>
      <c r="L25" s="146"/>
      <c r="M25" s="146"/>
      <c r="N25" s="146"/>
    </row>
    <row r="26" spans="1:14" ht="18" x14ac:dyDescent="0.3">
      <c r="A26" s="38"/>
      <c r="B26" s="37" t="s">
        <v>177</v>
      </c>
      <c r="C26" s="38"/>
      <c r="D26" s="38"/>
      <c r="E26" s="38"/>
      <c r="F26" s="38"/>
      <c r="G26" s="39"/>
      <c r="H26" s="27"/>
      <c r="L26" s="27"/>
      <c r="M26" s="27"/>
    </row>
    <row r="27" spans="1:14" x14ac:dyDescent="0.3">
      <c r="A27" s="30" t="s">
        <v>1042</v>
      </c>
      <c r="B27" s="19" t="s">
        <v>189</v>
      </c>
      <c r="C27" s="30" t="s">
        <v>1351</v>
      </c>
      <c r="D27" s="42"/>
      <c r="E27" s="42"/>
      <c r="F27" s="42"/>
      <c r="H27" s="27"/>
      <c r="L27" s="27"/>
      <c r="M27" s="27"/>
    </row>
    <row r="28" spans="1:14" x14ac:dyDescent="0.3">
      <c r="A28" s="30" t="s">
        <v>1043</v>
      </c>
      <c r="B28" s="20" t="s">
        <v>190</v>
      </c>
      <c r="C28" s="30" t="s">
        <v>1351</v>
      </c>
      <c r="D28" s="42"/>
      <c r="E28" s="42"/>
      <c r="F28" s="42"/>
      <c r="H28" s="27"/>
      <c r="L28" s="27"/>
    </row>
    <row r="29" spans="1:14" x14ac:dyDescent="0.3">
      <c r="A29" s="30" t="s">
        <v>1367</v>
      </c>
      <c r="B29" s="19" t="s">
        <v>191</v>
      </c>
      <c r="C29" s="30" t="s">
        <v>1351</v>
      </c>
      <c r="E29" s="42"/>
      <c r="F29" s="42"/>
      <c r="H29" s="27"/>
      <c r="L29" s="27"/>
    </row>
    <row r="30" spans="1:14" outlineLevel="1" x14ac:dyDescent="0.3">
      <c r="A30" s="30" t="s">
        <v>1044</v>
      </c>
      <c r="B30" s="19" t="s">
        <v>192</v>
      </c>
      <c r="C30" s="30" t="s">
        <v>1411</v>
      </c>
      <c r="E30" s="42"/>
      <c r="F30" s="42"/>
      <c r="H30" s="27"/>
      <c r="L30" s="27"/>
    </row>
    <row r="31" spans="1:14" outlineLevel="1" x14ac:dyDescent="0.3">
      <c r="A31" s="30" t="s">
        <v>1045</v>
      </c>
      <c r="B31" s="19"/>
      <c r="E31" s="42"/>
      <c r="F31" s="42"/>
      <c r="H31" s="27"/>
      <c r="L31" s="27"/>
      <c r="M31" s="27"/>
    </row>
    <row r="32" spans="1:14" outlineLevel="1" x14ac:dyDescent="0.3">
      <c r="A32" s="30" t="s">
        <v>1046</v>
      </c>
      <c r="B32" s="19"/>
      <c r="E32" s="42"/>
      <c r="F32" s="42"/>
      <c r="H32" s="27"/>
      <c r="L32" s="27"/>
      <c r="M32" s="27"/>
    </row>
    <row r="33" spans="1:14" outlineLevel="1" x14ac:dyDescent="0.3">
      <c r="A33" s="30" t="s">
        <v>1047</v>
      </c>
      <c r="B33" s="19"/>
      <c r="E33" s="42"/>
      <c r="F33" s="42"/>
      <c r="H33" s="27"/>
      <c r="L33" s="27"/>
      <c r="M33" s="27"/>
    </row>
    <row r="34" spans="1:14" outlineLevel="1" x14ac:dyDescent="0.3">
      <c r="A34" s="30" t="s">
        <v>1048</v>
      </c>
      <c r="B34" s="19"/>
      <c r="E34" s="42"/>
      <c r="F34" s="42"/>
      <c r="H34" s="27"/>
      <c r="L34" s="27"/>
      <c r="M34" s="27"/>
    </row>
    <row r="35" spans="1:14" outlineLevel="1" x14ac:dyDescent="0.3">
      <c r="A35" s="30" t="s">
        <v>1049</v>
      </c>
      <c r="B35" s="44"/>
      <c r="E35" s="42"/>
      <c r="F35" s="42"/>
      <c r="H35" s="27"/>
      <c r="L35" s="27"/>
      <c r="M35" s="27"/>
    </row>
    <row r="36" spans="1:14" ht="18" x14ac:dyDescent="0.3">
      <c r="A36" s="37"/>
      <c r="B36" s="37" t="s">
        <v>178</v>
      </c>
      <c r="C36" s="37"/>
      <c r="D36" s="38"/>
      <c r="E36" s="38"/>
      <c r="F36" s="38"/>
      <c r="G36" s="39"/>
      <c r="H36" s="27"/>
      <c r="L36" s="27"/>
      <c r="M36" s="27"/>
    </row>
    <row r="37" spans="1:14" ht="15" customHeight="1" x14ac:dyDescent="0.3">
      <c r="A37" s="45"/>
      <c r="B37" s="46" t="s">
        <v>193</v>
      </c>
      <c r="C37" s="45" t="s">
        <v>194</v>
      </c>
      <c r="D37" s="47"/>
      <c r="E37" s="47"/>
      <c r="F37" s="47"/>
      <c r="G37" s="48"/>
      <c r="H37" s="27"/>
      <c r="L37" s="27"/>
      <c r="M37" s="27"/>
    </row>
    <row r="38" spans="1:14" x14ac:dyDescent="0.3">
      <c r="A38" s="30" t="s">
        <v>1050</v>
      </c>
      <c r="B38" s="42" t="s">
        <v>195</v>
      </c>
      <c r="C38" s="103">
        <v>15274.5621638496</v>
      </c>
      <c r="F38" s="42"/>
      <c r="H38" s="27"/>
      <c r="L38" s="27"/>
      <c r="M38" s="27"/>
    </row>
    <row r="39" spans="1:14" x14ac:dyDescent="0.3">
      <c r="A39" s="30" t="s">
        <v>1051</v>
      </c>
      <c r="B39" s="42" t="s">
        <v>196</v>
      </c>
      <c r="C39" s="103">
        <v>11500</v>
      </c>
      <c r="F39" s="42"/>
      <c r="H39" s="27"/>
      <c r="L39" s="27"/>
      <c r="M39" s="27"/>
      <c r="N39" s="28"/>
    </row>
    <row r="40" spans="1:14" outlineLevel="1" x14ac:dyDescent="0.3">
      <c r="A40" s="30" t="s">
        <v>1052</v>
      </c>
      <c r="B40" s="49" t="s">
        <v>197</v>
      </c>
      <c r="C40" s="103">
        <v>14572.22463676</v>
      </c>
      <c r="F40" s="42"/>
      <c r="H40" s="27"/>
      <c r="L40" s="27"/>
      <c r="M40" s="27"/>
      <c r="N40" s="28"/>
    </row>
    <row r="41" spans="1:14" outlineLevel="1" x14ac:dyDescent="0.3">
      <c r="A41" s="30" t="s">
        <v>1053</v>
      </c>
      <c r="B41" s="49" t="s">
        <v>198</v>
      </c>
      <c r="C41" s="103">
        <v>10462.384065</v>
      </c>
      <c r="F41" s="42"/>
      <c r="H41" s="27"/>
      <c r="L41" s="27"/>
      <c r="M41" s="27"/>
      <c r="N41" s="28"/>
    </row>
    <row r="42" spans="1:14" outlineLevel="1" x14ac:dyDescent="0.3">
      <c r="A42" s="30" t="s">
        <v>1054</v>
      </c>
      <c r="B42" s="49"/>
      <c r="C42" s="50"/>
      <c r="F42" s="42"/>
      <c r="H42" s="27"/>
      <c r="L42" s="27"/>
      <c r="M42" s="27"/>
      <c r="N42" s="28"/>
    </row>
    <row r="43" spans="1:14" outlineLevel="1" x14ac:dyDescent="0.3">
      <c r="A43" s="28" t="s">
        <v>1055</v>
      </c>
      <c r="B43" s="42"/>
      <c r="F43" s="42"/>
      <c r="H43" s="27"/>
      <c r="L43" s="27"/>
      <c r="M43" s="27"/>
      <c r="N43" s="28"/>
    </row>
    <row r="44" spans="1:14" ht="15" customHeight="1" x14ac:dyDescent="0.3">
      <c r="A44" s="45"/>
      <c r="B44" s="45" t="s">
        <v>199</v>
      </c>
      <c r="C44" s="45" t="s">
        <v>200</v>
      </c>
      <c r="D44" s="45" t="s">
        <v>201</v>
      </c>
      <c r="E44" s="45"/>
      <c r="F44" s="45" t="s">
        <v>202</v>
      </c>
      <c r="G44" s="45" t="s">
        <v>203</v>
      </c>
      <c r="I44" s="27"/>
      <c r="J44" s="27"/>
      <c r="K44" s="28"/>
      <c r="L44" s="28"/>
      <c r="M44" s="28"/>
      <c r="N44" s="28"/>
    </row>
    <row r="45" spans="1:14" s="149" customFormat="1" x14ac:dyDescent="0.3">
      <c r="A45" s="148" t="s">
        <v>1056</v>
      </c>
      <c r="B45" s="158" t="s">
        <v>204</v>
      </c>
      <c r="C45" s="163">
        <v>0.05</v>
      </c>
      <c r="D45" s="51">
        <f>IF(OR(C38="[For completion]",C39="[For completion]"),"Please complete G.3.1.1 and G.3.1.2",(C38/C39-1-MAX(C45,F45)))</f>
        <v>0.27822279685648682</v>
      </c>
      <c r="E45" s="51"/>
      <c r="F45" s="51">
        <v>0.05</v>
      </c>
      <c r="G45" s="148" t="s">
        <v>843</v>
      </c>
      <c r="H45" s="146"/>
      <c r="I45" s="148"/>
      <c r="J45" s="148"/>
      <c r="K45" s="148"/>
      <c r="L45" s="146"/>
      <c r="M45" s="146"/>
    </row>
    <row r="46" spans="1:14" s="149" customFormat="1" outlineLevel="1" x14ac:dyDescent="0.3">
      <c r="A46" s="148"/>
      <c r="B46" s="148"/>
      <c r="C46" s="51"/>
      <c r="D46" s="51"/>
      <c r="E46" s="51"/>
      <c r="F46" s="51"/>
      <c r="G46" s="52"/>
      <c r="H46" s="146"/>
      <c r="I46" s="148"/>
      <c r="J46" s="148"/>
      <c r="K46" s="148"/>
      <c r="L46" s="146"/>
      <c r="M46" s="146"/>
    </row>
    <row r="47" spans="1:14" s="149" customFormat="1" outlineLevel="1" x14ac:dyDescent="0.3">
      <c r="A47" s="165" t="s">
        <v>1377</v>
      </c>
      <c r="B47" s="165" t="s">
        <v>1378</v>
      </c>
      <c r="C47" s="166">
        <f>IF(OR(C38="[For completion]",C39="[For completion]"),"", C38-C39)</f>
        <v>3774.5621638495995</v>
      </c>
      <c r="D47" s="51"/>
      <c r="E47" s="51"/>
      <c r="F47" s="51"/>
      <c r="G47" s="52"/>
      <c r="H47" s="146"/>
      <c r="I47" s="148"/>
      <c r="J47" s="148"/>
      <c r="K47" s="148"/>
      <c r="L47" s="146"/>
      <c r="M47" s="146"/>
    </row>
    <row r="48" spans="1:14" s="149" customFormat="1" outlineLevel="1" x14ac:dyDescent="0.3">
      <c r="A48" s="148" t="s">
        <v>1057</v>
      </c>
      <c r="B48" s="148"/>
      <c r="C48" s="52"/>
      <c r="D48" s="52"/>
      <c r="E48" s="52"/>
      <c r="F48" s="52"/>
      <c r="G48" s="52"/>
      <c r="H48" s="146"/>
      <c r="I48" s="148"/>
      <c r="J48" s="148"/>
      <c r="K48" s="148"/>
      <c r="L48" s="146"/>
      <c r="M48" s="146"/>
    </row>
    <row r="49" spans="1:14" s="149" customFormat="1" outlineLevel="1" x14ac:dyDescent="0.3">
      <c r="A49" s="148" t="s">
        <v>1058</v>
      </c>
      <c r="B49" s="147" t="s">
        <v>205</v>
      </c>
      <c r="C49" s="148"/>
      <c r="D49" s="163">
        <v>0</v>
      </c>
      <c r="E49" s="52"/>
      <c r="F49" s="52"/>
      <c r="G49" s="52"/>
      <c r="H49" s="146"/>
      <c r="I49" s="148"/>
      <c r="J49" s="148"/>
      <c r="K49" s="148"/>
      <c r="L49" s="146"/>
      <c r="M49" s="146"/>
    </row>
    <row r="50" spans="1:14" s="149" customFormat="1" outlineLevel="1" x14ac:dyDescent="0.3">
      <c r="A50" s="148" t="s">
        <v>1059</v>
      </c>
      <c r="B50" s="147" t="s">
        <v>206</v>
      </c>
      <c r="C50" s="148"/>
      <c r="D50" s="163">
        <v>0</v>
      </c>
      <c r="E50" s="52"/>
      <c r="F50" s="52"/>
      <c r="G50" s="52"/>
      <c r="H50" s="146"/>
      <c r="I50" s="148"/>
      <c r="J50" s="148"/>
      <c r="K50" s="148"/>
      <c r="L50" s="146"/>
      <c r="M50" s="146"/>
    </row>
    <row r="51" spans="1:14" s="149" customFormat="1" outlineLevel="1" x14ac:dyDescent="0.3">
      <c r="A51" s="148" t="s">
        <v>1060</v>
      </c>
      <c r="B51" s="147"/>
      <c r="C51" s="52"/>
      <c r="D51" s="52"/>
      <c r="E51" s="52"/>
      <c r="F51" s="52"/>
      <c r="G51" s="52"/>
      <c r="H51" s="146"/>
      <c r="I51" s="148"/>
      <c r="J51" s="148"/>
      <c r="K51" s="148"/>
      <c r="L51" s="146"/>
      <c r="M51" s="146"/>
    </row>
    <row r="52" spans="1:14" ht="15" customHeight="1" x14ac:dyDescent="0.3">
      <c r="A52" s="45"/>
      <c r="B52" s="46" t="s">
        <v>207</v>
      </c>
      <c r="C52" s="45" t="s">
        <v>194</v>
      </c>
      <c r="D52" s="45"/>
      <c r="E52" s="47"/>
      <c r="F52" s="48" t="s">
        <v>208</v>
      </c>
      <c r="G52" s="48"/>
      <c r="H52" s="27"/>
      <c r="L52" s="27"/>
      <c r="M52" s="27"/>
      <c r="N52" s="28"/>
    </row>
    <row r="53" spans="1:14" x14ac:dyDescent="0.3">
      <c r="A53" s="30" t="s">
        <v>1061</v>
      </c>
      <c r="B53" s="42" t="s">
        <v>209</v>
      </c>
      <c r="C53" s="103">
        <v>15274.5621638498</v>
      </c>
      <c r="E53" s="53"/>
      <c r="F53" s="54">
        <f>IF($C$58=0,"",IF(C53="[for completion]","",C53/$C$58))</f>
        <v>0.95544288760493279</v>
      </c>
      <c r="G53" s="55"/>
      <c r="H53" s="27"/>
      <c r="L53" s="27"/>
      <c r="M53" s="27"/>
      <c r="N53" s="28"/>
    </row>
    <row r="54" spans="1:14" x14ac:dyDescent="0.3">
      <c r="A54" s="30" t="s">
        <v>1062</v>
      </c>
      <c r="B54" s="42" t="s">
        <v>210</v>
      </c>
      <c r="C54" s="103" t="s">
        <v>1803</v>
      </c>
      <c r="E54" s="53"/>
      <c r="F54" s="51" t="s">
        <v>1803</v>
      </c>
      <c r="G54" s="55"/>
      <c r="H54" s="27"/>
      <c r="L54" s="27"/>
      <c r="M54" s="27"/>
      <c r="N54" s="28"/>
    </row>
    <row r="55" spans="1:14" x14ac:dyDescent="0.3">
      <c r="A55" s="30" t="s">
        <v>1063</v>
      </c>
      <c r="B55" s="42" t="s">
        <v>211</v>
      </c>
      <c r="C55" s="103" t="s">
        <v>1803</v>
      </c>
      <c r="E55" s="53"/>
      <c r="F55" s="51" t="s">
        <v>1803</v>
      </c>
      <c r="G55" s="55"/>
      <c r="H55" s="27"/>
      <c r="L55" s="27"/>
      <c r="M55" s="27"/>
      <c r="N55" s="28"/>
    </row>
    <row r="56" spans="1:14" x14ac:dyDescent="0.3">
      <c r="A56" s="30" t="s">
        <v>1064</v>
      </c>
      <c r="B56" s="42" t="s">
        <v>212</v>
      </c>
      <c r="C56" s="103">
        <v>91.5</v>
      </c>
      <c r="E56" s="53"/>
      <c r="F56" s="51">
        <v>5.7234389619857601E-3</v>
      </c>
      <c r="G56" s="55"/>
      <c r="H56" s="27"/>
      <c r="L56" s="27"/>
      <c r="M56" s="27"/>
      <c r="N56" s="28"/>
    </row>
    <row r="57" spans="1:14" x14ac:dyDescent="0.3">
      <c r="A57" s="30" t="s">
        <v>1065</v>
      </c>
      <c r="B57" s="30" t="s">
        <v>213</v>
      </c>
      <c r="C57" s="103">
        <v>620.82973937999998</v>
      </c>
      <c r="E57" s="53"/>
      <c r="F57" s="51">
        <v>3.88336734330815E-2</v>
      </c>
      <c r="G57" s="55"/>
      <c r="H57" s="27"/>
      <c r="L57" s="27"/>
      <c r="M57" s="27"/>
      <c r="N57" s="28"/>
    </row>
    <row r="58" spans="1:14" x14ac:dyDescent="0.3">
      <c r="A58" s="30" t="s">
        <v>1066</v>
      </c>
      <c r="B58" s="56" t="s">
        <v>214</v>
      </c>
      <c r="C58" s="57">
        <f>SUM(C53:C57)</f>
        <v>15986.8919032298</v>
      </c>
      <c r="D58" s="53"/>
      <c r="E58" s="53"/>
      <c r="F58" s="58">
        <f>SUM(F53:F57)</f>
        <v>1</v>
      </c>
      <c r="G58" s="55"/>
      <c r="H58" s="27"/>
      <c r="L58" s="27"/>
      <c r="M58" s="27"/>
      <c r="N58" s="28"/>
    </row>
    <row r="59" spans="1:14" outlineLevel="1" x14ac:dyDescent="0.3">
      <c r="A59" s="30" t="s">
        <v>1067</v>
      </c>
      <c r="B59" s="59"/>
      <c r="C59" s="50"/>
      <c r="E59" s="53"/>
      <c r="F59" s="54"/>
      <c r="G59" s="55"/>
      <c r="H59" s="27"/>
      <c r="L59" s="27"/>
      <c r="M59" s="27"/>
      <c r="N59" s="28"/>
    </row>
    <row r="60" spans="1:14" outlineLevel="1" x14ac:dyDescent="0.3">
      <c r="A60" s="30" t="s">
        <v>1068</v>
      </c>
      <c r="B60" s="59"/>
      <c r="C60" s="50"/>
      <c r="E60" s="53"/>
      <c r="F60" s="54"/>
      <c r="G60" s="55"/>
      <c r="H60" s="27"/>
      <c r="L60" s="27"/>
      <c r="M60" s="27"/>
      <c r="N60" s="28"/>
    </row>
    <row r="61" spans="1:14" outlineLevel="1" x14ac:dyDescent="0.3">
      <c r="A61" s="30" t="s">
        <v>1069</v>
      </c>
      <c r="B61" s="59"/>
      <c r="C61" s="50"/>
      <c r="E61" s="53"/>
      <c r="F61" s="54"/>
      <c r="G61" s="55"/>
      <c r="H61" s="27"/>
      <c r="L61" s="27"/>
      <c r="M61" s="27"/>
      <c r="N61" s="28"/>
    </row>
    <row r="62" spans="1:14" outlineLevel="1" x14ac:dyDescent="0.3">
      <c r="A62" s="30" t="s">
        <v>1070</v>
      </c>
      <c r="B62" s="59"/>
      <c r="C62" s="50"/>
      <c r="E62" s="53"/>
      <c r="F62" s="54"/>
      <c r="G62" s="55"/>
      <c r="H62" s="27"/>
      <c r="L62" s="27"/>
      <c r="M62" s="27"/>
      <c r="N62" s="28"/>
    </row>
    <row r="63" spans="1:14" outlineLevel="1" x14ac:dyDescent="0.3">
      <c r="A63" s="30" t="s">
        <v>1071</v>
      </c>
      <c r="B63" s="59"/>
      <c r="C63" s="50"/>
      <c r="E63" s="53"/>
      <c r="F63" s="54"/>
      <c r="G63" s="55"/>
      <c r="H63" s="27"/>
      <c r="L63" s="27"/>
      <c r="M63" s="27"/>
      <c r="N63" s="28"/>
    </row>
    <row r="64" spans="1:14" outlineLevel="1" x14ac:dyDescent="0.3">
      <c r="A64" s="30" t="s">
        <v>1072</v>
      </c>
      <c r="B64" s="59"/>
      <c r="C64" s="60"/>
      <c r="D64" s="28"/>
      <c r="E64" s="28"/>
      <c r="F64" s="54"/>
      <c r="G64" s="61"/>
      <c r="H64" s="27"/>
      <c r="L64" s="27"/>
      <c r="M64" s="27"/>
      <c r="N64" s="28"/>
    </row>
    <row r="65" spans="1:14" ht="15" customHeight="1" x14ac:dyDescent="0.3">
      <c r="A65" s="45"/>
      <c r="B65" s="46" t="s">
        <v>216</v>
      </c>
      <c r="C65" s="62" t="s">
        <v>217</v>
      </c>
      <c r="D65" s="62" t="s">
        <v>218</v>
      </c>
      <c r="E65" s="47"/>
      <c r="F65" s="48" t="s">
        <v>219</v>
      </c>
      <c r="G65" s="63" t="s">
        <v>220</v>
      </c>
      <c r="H65" s="27"/>
      <c r="L65" s="27"/>
      <c r="M65" s="27"/>
      <c r="N65" s="28"/>
    </row>
    <row r="66" spans="1:14" x14ac:dyDescent="0.3">
      <c r="A66" s="30" t="s">
        <v>1073</v>
      </c>
      <c r="B66" s="42" t="s">
        <v>221</v>
      </c>
      <c r="C66" s="103">
        <v>7.5939222865053404</v>
      </c>
      <c r="D66" s="50" t="s">
        <v>843</v>
      </c>
      <c r="E66" s="40"/>
      <c r="F66" s="65"/>
      <c r="G66" s="66"/>
      <c r="H66" s="27"/>
      <c r="L66" s="27"/>
      <c r="M66" s="27"/>
      <c r="N66" s="28"/>
    </row>
    <row r="67" spans="1:14" x14ac:dyDescent="0.3">
      <c r="B67" s="42"/>
      <c r="E67" s="40"/>
      <c r="F67" s="65"/>
      <c r="G67" s="66"/>
      <c r="H67" s="27"/>
      <c r="L67" s="27"/>
      <c r="M67" s="27"/>
      <c r="N67" s="28"/>
    </row>
    <row r="68" spans="1:14" x14ac:dyDescent="0.3">
      <c r="B68" s="42" t="s">
        <v>222</v>
      </c>
      <c r="C68" s="40"/>
      <c r="D68" s="40"/>
      <c r="E68" s="40"/>
      <c r="F68" s="66"/>
      <c r="G68" s="66"/>
      <c r="H68" s="27"/>
      <c r="L68" s="27"/>
      <c r="M68" s="27"/>
      <c r="N68" s="28"/>
    </row>
    <row r="69" spans="1:14" x14ac:dyDescent="0.3">
      <c r="B69" s="42" t="s">
        <v>223</v>
      </c>
      <c r="E69" s="40"/>
      <c r="F69" s="66"/>
      <c r="G69" s="66"/>
      <c r="H69" s="27"/>
      <c r="L69" s="27"/>
      <c r="M69" s="27"/>
      <c r="N69" s="28"/>
    </row>
    <row r="70" spans="1:14" x14ac:dyDescent="0.3">
      <c r="A70" s="30" t="s">
        <v>1074</v>
      </c>
      <c r="B70" s="67" t="s">
        <v>224</v>
      </c>
      <c r="C70" s="103">
        <v>366.54748659000097</v>
      </c>
      <c r="D70" s="50" t="s">
        <v>843</v>
      </c>
      <c r="E70" s="67"/>
      <c r="F70" s="54">
        <f t="shared" ref="F70:F76" si="0">IF($C$77=0,"",IF(C70="[for completion]","",C70/$C$77))</f>
        <v>2.3997249980591988E-2</v>
      </c>
      <c r="G70" s="54" t="str">
        <f>IF($D$77=0,"",IF(D70="[Mark as ND1 if not relevant]","",D70/$D$77))</f>
        <v/>
      </c>
      <c r="H70" s="27"/>
      <c r="L70" s="27"/>
      <c r="M70" s="27"/>
      <c r="N70" s="28"/>
    </row>
    <row r="71" spans="1:14" x14ac:dyDescent="0.3">
      <c r="A71" s="30" t="s">
        <v>1075</v>
      </c>
      <c r="B71" s="67" t="s">
        <v>225</v>
      </c>
      <c r="C71" s="103">
        <v>492.29990998999898</v>
      </c>
      <c r="D71" s="50" t="s">
        <v>843</v>
      </c>
      <c r="E71" s="67"/>
      <c r="F71" s="54">
        <f t="shared" si="0"/>
        <v>3.2230050505481243E-2</v>
      </c>
      <c r="G71" s="54" t="str">
        <f t="shared" ref="G71:G76" si="1">IF($D$77=0,"",IF(D71="[Mark as ND1 if not relevant]","",D71/$D$77))</f>
        <v/>
      </c>
      <c r="H71" s="27"/>
      <c r="L71" s="27"/>
      <c r="M71" s="27"/>
      <c r="N71" s="28"/>
    </row>
    <row r="72" spans="1:14" x14ac:dyDescent="0.3">
      <c r="A72" s="30" t="s">
        <v>1076</v>
      </c>
      <c r="B72" s="67" t="s">
        <v>226</v>
      </c>
      <c r="C72" s="103">
        <v>776.06804517</v>
      </c>
      <c r="D72" s="50" t="s">
        <v>843</v>
      </c>
      <c r="E72" s="67"/>
      <c r="F72" s="54">
        <f t="shared" si="0"/>
        <v>5.0807875004542105E-2</v>
      </c>
      <c r="G72" s="54" t="str">
        <f t="shared" si="1"/>
        <v/>
      </c>
      <c r="H72" s="27"/>
      <c r="L72" s="27"/>
      <c r="M72" s="27"/>
      <c r="N72" s="28"/>
    </row>
    <row r="73" spans="1:14" x14ac:dyDescent="0.3">
      <c r="A73" s="30" t="s">
        <v>1077</v>
      </c>
      <c r="B73" s="67" t="s">
        <v>227</v>
      </c>
      <c r="C73" s="103">
        <v>812.35963379000395</v>
      </c>
      <c r="D73" s="50" t="s">
        <v>843</v>
      </c>
      <c r="E73" s="67"/>
      <c r="F73" s="54">
        <f t="shared" si="0"/>
        <v>5.3183824523140716E-2</v>
      </c>
      <c r="G73" s="54" t="str">
        <f t="shared" si="1"/>
        <v/>
      </c>
      <c r="H73" s="27"/>
      <c r="L73" s="27"/>
      <c r="M73" s="27"/>
      <c r="N73" s="28"/>
    </row>
    <row r="74" spans="1:14" x14ac:dyDescent="0.3">
      <c r="A74" s="30" t="s">
        <v>1078</v>
      </c>
      <c r="B74" s="67" t="s">
        <v>228</v>
      </c>
      <c r="C74" s="103">
        <v>969.01059914999496</v>
      </c>
      <c r="D74" s="50" t="s">
        <v>843</v>
      </c>
      <c r="E74" s="67"/>
      <c r="F74" s="54">
        <f t="shared" si="0"/>
        <v>6.3439500835142215E-2</v>
      </c>
      <c r="G74" s="54" t="str">
        <f t="shared" si="1"/>
        <v/>
      </c>
      <c r="H74" s="27"/>
      <c r="L74" s="27"/>
      <c r="M74" s="27"/>
      <c r="N74" s="28"/>
    </row>
    <row r="75" spans="1:14" x14ac:dyDescent="0.3">
      <c r="A75" s="30" t="s">
        <v>1079</v>
      </c>
      <c r="B75" s="67" t="s">
        <v>229</v>
      </c>
      <c r="C75" s="103">
        <v>7669.9468502800401</v>
      </c>
      <c r="D75" s="50" t="s">
        <v>843</v>
      </c>
      <c r="E75" s="67"/>
      <c r="F75" s="54">
        <f t="shared" si="0"/>
        <v>0.50213857313909394</v>
      </c>
      <c r="G75" s="54" t="str">
        <f t="shared" si="1"/>
        <v/>
      </c>
      <c r="H75" s="27"/>
      <c r="L75" s="27"/>
      <c r="M75" s="27"/>
      <c r="N75" s="28"/>
    </row>
    <row r="76" spans="1:14" x14ac:dyDescent="0.3">
      <c r="A76" s="30" t="s">
        <v>1080</v>
      </c>
      <c r="B76" s="67" t="s">
        <v>230</v>
      </c>
      <c r="C76" s="103">
        <v>4188.3296388799799</v>
      </c>
      <c r="D76" s="50" t="s">
        <v>843</v>
      </c>
      <c r="E76" s="67"/>
      <c r="F76" s="54">
        <f t="shared" si="0"/>
        <v>0.27420292601200774</v>
      </c>
      <c r="G76" s="54" t="str">
        <f t="shared" si="1"/>
        <v/>
      </c>
      <c r="H76" s="27"/>
      <c r="L76" s="27"/>
      <c r="M76" s="27"/>
      <c r="N76" s="28"/>
    </row>
    <row r="77" spans="1:14" x14ac:dyDescent="0.3">
      <c r="A77" s="30" t="s">
        <v>1081</v>
      </c>
      <c r="B77" s="68" t="s">
        <v>214</v>
      </c>
      <c r="C77" s="57">
        <f>SUM(C70:C76)</f>
        <v>15274.56216385002</v>
      </c>
      <c r="D77" s="57">
        <f>SUM(D70:D76)</f>
        <v>0</v>
      </c>
      <c r="E77" s="42"/>
      <c r="F77" s="58">
        <f>SUM(F70:F76)</f>
        <v>1</v>
      </c>
      <c r="G77" s="58">
        <f>SUM(G70:G76)</f>
        <v>0</v>
      </c>
      <c r="H77" s="27"/>
      <c r="L77" s="27"/>
      <c r="M77" s="27"/>
      <c r="N77" s="28"/>
    </row>
    <row r="78" spans="1:14" outlineLevel="1" x14ac:dyDescent="0.3">
      <c r="A78" s="30" t="s">
        <v>1082</v>
      </c>
      <c r="B78" s="69" t="s">
        <v>231</v>
      </c>
      <c r="C78" s="103">
        <v>28.944286080000001</v>
      </c>
      <c r="D78" s="57"/>
      <c r="E78" s="42"/>
      <c r="F78" s="54">
        <f>IF($C$77=0,"",IF(C78="[for completion]","",C78/$C$77))</f>
        <v>1.8949339280245835E-3</v>
      </c>
      <c r="G78" s="54" t="str">
        <f t="shared" ref="G78:G87" si="2">IF($D$77=0,"",IF(D78="[for completion]","",D78/$D$77))</f>
        <v/>
      </c>
      <c r="H78" s="27"/>
      <c r="L78" s="27"/>
      <c r="M78" s="27"/>
      <c r="N78" s="28"/>
    </row>
    <row r="79" spans="1:14" outlineLevel="1" x14ac:dyDescent="0.3">
      <c r="A79" s="30" t="s">
        <v>1083</v>
      </c>
      <c r="B79" s="69" t="s">
        <v>232</v>
      </c>
      <c r="C79" s="103">
        <v>155.14288486000001</v>
      </c>
      <c r="D79" s="57"/>
      <c r="E79" s="42"/>
      <c r="F79" s="54">
        <f t="shared" ref="F79:F87" si="3">IF($C$77=0,"",IF(C79="[for completion]","",C79/$C$77))</f>
        <v>1.0156944807699521E-2</v>
      </c>
      <c r="G79" s="54" t="str">
        <f t="shared" si="2"/>
        <v/>
      </c>
      <c r="H79" s="27"/>
      <c r="L79" s="27"/>
      <c r="M79" s="27"/>
      <c r="N79" s="28"/>
    </row>
    <row r="80" spans="1:14" outlineLevel="1" x14ac:dyDescent="0.3">
      <c r="A80" s="30" t="s">
        <v>1084</v>
      </c>
      <c r="B80" s="69" t="s">
        <v>233</v>
      </c>
      <c r="C80" s="103">
        <v>182.46031565000001</v>
      </c>
      <c r="D80" s="57"/>
      <c r="E80" s="42"/>
      <c r="F80" s="54">
        <f t="shared" si="3"/>
        <v>1.194537124486782E-2</v>
      </c>
      <c r="G80" s="54" t="str">
        <f t="shared" si="2"/>
        <v/>
      </c>
      <c r="H80" s="27"/>
      <c r="L80" s="27"/>
      <c r="M80" s="27"/>
      <c r="N80" s="28"/>
    </row>
    <row r="81" spans="1:14" outlineLevel="1" x14ac:dyDescent="0.3">
      <c r="A81" s="30" t="s">
        <v>1085</v>
      </c>
      <c r="B81" s="69" t="s">
        <v>234</v>
      </c>
      <c r="C81" s="103">
        <v>247.39050631999899</v>
      </c>
      <c r="D81" s="57"/>
      <c r="E81" s="42"/>
      <c r="F81" s="54">
        <f t="shared" si="3"/>
        <v>1.6196242070066848E-2</v>
      </c>
      <c r="G81" s="54" t="str">
        <f t="shared" si="2"/>
        <v/>
      </c>
      <c r="H81" s="27"/>
      <c r="L81" s="27"/>
      <c r="M81" s="27"/>
      <c r="N81" s="28"/>
    </row>
    <row r="82" spans="1:14" outlineLevel="1" x14ac:dyDescent="0.3">
      <c r="A82" s="30" t="s">
        <v>1086</v>
      </c>
      <c r="B82" s="69" t="s">
        <v>235</v>
      </c>
      <c r="C82" s="103">
        <v>244.90940367000101</v>
      </c>
      <c r="D82" s="57"/>
      <c r="E82" s="42"/>
      <c r="F82" s="54">
        <f t="shared" si="3"/>
        <v>1.6033808435414462E-2</v>
      </c>
      <c r="G82" s="54" t="str">
        <f t="shared" si="2"/>
        <v/>
      </c>
      <c r="H82" s="27"/>
      <c r="L82" s="27"/>
      <c r="M82" s="27"/>
      <c r="N82" s="28"/>
    </row>
    <row r="83" spans="1:14" outlineLevel="1" x14ac:dyDescent="0.3">
      <c r="A83" s="30" t="s">
        <v>1087</v>
      </c>
      <c r="B83" s="69"/>
      <c r="C83" s="53"/>
      <c r="D83" s="53"/>
      <c r="E83" s="42"/>
      <c r="F83" s="55"/>
      <c r="G83" s="55"/>
      <c r="H83" s="27"/>
      <c r="L83" s="27"/>
      <c r="M83" s="27"/>
      <c r="N83" s="28"/>
    </row>
    <row r="84" spans="1:14" outlineLevel="1" x14ac:dyDescent="0.3">
      <c r="A84" s="30" t="s">
        <v>1088</v>
      </c>
      <c r="B84" s="69"/>
      <c r="C84" s="53"/>
      <c r="D84" s="53"/>
      <c r="E84" s="42"/>
      <c r="F84" s="55"/>
      <c r="G84" s="55"/>
      <c r="H84" s="27"/>
      <c r="L84" s="27"/>
      <c r="M84" s="27"/>
      <c r="N84" s="28"/>
    </row>
    <row r="85" spans="1:14" outlineLevel="1" x14ac:dyDescent="0.3">
      <c r="A85" s="30" t="s">
        <v>1089</v>
      </c>
      <c r="B85" s="69"/>
      <c r="C85" s="53"/>
      <c r="D85" s="53"/>
      <c r="E85" s="42"/>
      <c r="F85" s="55"/>
      <c r="G85" s="55"/>
      <c r="H85" s="27"/>
      <c r="L85" s="27"/>
      <c r="M85" s="27"/>
      <c r="N85" s="28"/>
    </row>
    <row r="86" spans="1:14" outlineLevel="1" x14ac:dyDescent="0.3">
      <c r="A86" s="30" t="s">
        <v>1090</v>
      </c>
      <c r="B86" s="68"/>
      <c r="C86" s="53"/>
      <c r="D86" s="53"/>
      <c r="E86" s="42"/>
      <c r="F86" s="55">
        <f t="shared" si="3"/>
        <v>0</v>
      </c>
      <c r="G86" s="55" t="str">
        <f t="shared" si="2"/>
        <v/>
      </c>
      <c r="H86" s="27"/>
      <c r="L86" s="27"/>
      <c r="M86" s="27"/>
      <c r="N86" s="28"/>
    </row>
    <row r="87" spans="1:14" outlineLevel="1" x14ac:dyDescent="0.3">
      <c r="A87" s="30" t="s">
        <v>1091</v>
      </c>
      <c r="B87" s="69"/>
      <c r="C87" s="53"/>
      <c r="D87" s="53"/>
      <c r="E87" s="42"/>
      <c r="F87" s="55">
        <f t="shared" si="3"/>
        <v>0</v>
      </c>
      <c r="G87" s="55" t="str">
        <f t="shared" si="2"/>
        <v/>
      </c>
      <c r="H87" s="27"/>
      <c r="L87" s="27"/>
      <c r="M87" s="27"/>
      <c r="N87" s="28"/>
    </row>
    <row r="88" spans="1:14" ht="15" customHeight="1" x14ac:dyDescent="0.3">
      <c r="A88" s="45"/>
      <c r="B88" s="46" t="s">
        <v>236</v>
      </c>
      <c r="C88" s="62" t="s">
        <v>237</v>
      </c>
      <c r="D88" s="62" t="s">
        <v>238</v>
      </c>
      <c r="E88" s="47"/>
      <c r="F88" s="48" t="s">
        <v>239</v>
      </c>
      <c r="G88" s="45" t="s">
        <v>240</v>
      </c>
      <c r="H88" s="27"/>
      <c r="L88" s="27"/>
      <c r="M88" s="27"/>
      <c r="N88" s="28"/>
    </row>
    <row r="89" spans="1:14" x14ac:dyDescent="0.3">
      <c r="A89" s="30" t="s">
        <v>1092</v>
      </c>
      <c r="B89" s="42" t="s">
        <v>241</v>
      </c>
      <c r="C89" s="103">
        <v>4.0655151876116697</v>
      </c>
      <c r="D89" s="50">
        <v>5.0655151876116697</v>
      </c>
      <c r="E89" s="40"/>
      <c r="F89" s="70"/>
      <c r="G89" s="71"/>
      <c r="H89" s="27"/>
      <c r="L89" s="27"/>
      <c r="M89" s="27"/>
      <c r="N89" s="28"/>
    </row>
    <row r="90" spans="1:14" x14ac:dyDescent="0.3">
      <c r="B90" s="42"/>
      <c r="C90" s="64"/>
      <c r="D90" s="64"/>
      <c r="E90" s="40"/>
      <c r="F90" s="70"/>
      <c r="G90" s="71"/>
      <c r="H90" s="27"/>
      <c r="L90" s="27"/>
      <c r="M90" s="27"/>
      <c r="N90" s="28"/>
    </row>
    <row r="91" spans="1:14" x14ac:dyDescent="0.3">
      <c r="B91" s="42" t="s">
        <v>242</v>
      </c>
      <c r="C91" s="72"/>
      <c r="D91" s="72"/>
      <c r="E91" s="40"/>
      <c r="F91" s="71"/>
      <c r="G91" s="71"/>
      <c r="H91" s="27"/>
      <c r="L91" s="27"/>
      <c r="M91" s="27"/>
      <c r="N91" s="28"/>
    </row>
    <row r="92" spans="1:14" x14ac:dyDescent="0.3">
      <c r="A92" s="30" t="s">
        <v>1093</v>
      </c>
      <c r="B92" s="42" t="s">
        <v>223</v>
      </c>
      <c r="C92" s="64"/>
      <c r="D92" s="64"/>
      <c r="E92" s="40"/>
      <c r="F92" s="71"/>
      <c r="G92" s="71"/>
      <c r="H92" s="27"/>
      <c r="L92" s="27"/>
      <c r="M92" s="27"/>
      <c r="N92" s="28"/>
    </row>
    <row r="93" spans="1:14" x14ac:dyDescent="0.3">
      <c r="A93" s="30" t="s">
        <v>1094</v>
      </c>
      <c r="B93" s="67" t="s">
        <v>224</v>
      </c>
      <c r="C93" s="103">
        <v>0</v>
      </c>
      <c r="D93" s="50">
        <v>0</v>
      </c>
      <c r="E93" s="67"/>
      <c r="F93" s="54">
        <f>IF($C$100=0,"",IF(C93="[for completion]","",IF(C93="","",C93/$C$100)))</f>
        <v>0</v>
      </c>
      <c r="G93" s="54">
        <f>IF($D$100=0,"",IF(D93="[Mark as ND1 if not relevant]","",IF(D93="","",D93/$D$100)))</f>
        <v>0</v>
      </c>
      <c r="H93" s="27"/>
      <c r="L93" s="27"/>
      <c r="M93" s="27"/>
      <c r="N93" s="28"/>
    </row>
    <row r="94" spans="1:14" x14ac:dyDescent="0.3">
      <c r="A94" s="30" t="s">
        <v>1095</v>
      </c>
      <c r="B94" s="67" t="s">
        <v>225</v>
      </c>
      <c r="C94" s="103">
        <v>2500</v>
      </c>
      <c r="D94" s="50">
        <v>0</v>
      </c>
      <c r="E94" s="67"/>
      <c r="F94" s="54">
        <f t="shared" ref="F94:F99" si="4">IF($C$100=0,"",IF(C94="[for completion]","",IF(C94="","",C94/$C$100)))</f>
        <v>0.21739130434782608</v>
      </c>
      <c r="G94" s="54">
        <f t="shared" ref="G94:G99" si="5">IF($D$100=0,"",IF(D94="[Mark as ND1 if not relevant]","",IF(D94="","",D94/$D$100)))</f>
        <v>0</v>
      </c>
      <c r="H94" s="27"/>
      <c r="L94" s="27"/>
      <c r="M94" s="27"/>
      <c r="N94" s="28"/>
    </row>
    <row r="95" spans="1:14" x14ac:dyDescent="0.3">
      <c r="A95" s="30" t="s">
        <v>1096</v>
      </c>
      <c r="B95" s="67" t="s">
        <v>226</v>
      </c>
      <c r="C95" s="103">
        <v>0</v>
      </c>
      <c r="D95" s="50">
        <v>2500</v>
      </c>
      <c r="E95" s="67"/>
      <c r="F95" s="54">
        <f t="shared" si="4"/>
        <v>0</v>
      </c>
      <c r="G95" s="54">
        <f t="shared" si="5"/>
        <v>0.21739130434782608</v>
      </c>
      <c r="H95" s="27"/>
      <c r="L95" s="27"/>
      <c r="M95" s="27"/>
      <c r="N95" s="28"/>
    </row>
    <row r="96" spans="1:14" x14ac:dyDescent="0.3">
      <c r="A96" s="30" t="s">
        <v>1097</v>
      </c>
      <c r="B96" s="67" t="s">
        <v>227</v>
      </c>
      <c r="C96" s="103">
        <v>4000</v>
      </c>
      <c r="D96" s="50">
        <v>0</v>
      </c>
      <c r="E96" s="67"/>
      <c r="F96" s="54">
        <f t="shared" si="4"/>
        <v>0.34782608695652173</v>
      </c>
      <c r="G96" s="54">
        <f t="shared" si="5"/>
        <v>0</v>
      </c>
      <c r="H96" s="27"/>
      <c r="L96" s="27"/>
      <c r="M96" s="27"/>
      <c r="N96" s="28"/>
    </row>
    <row r="97" spans="1:14" x14ac:dyDescent="0.3">
      <c r="A97" s="30" t="s">
        <v>1098</v>
      </c>
      <c r="B97" s="67" t="s">
        <v>228</v>
      </c>
      <c r="C97" s="103">
        <v>2500</v>
      </c>
      <c r="D97" s="50">
        <v>4000</v>
      </c>
      <c r="E97" s="67"/>
      <c r="F97" s="54">
        <f t="shared" si="4"/>
        <v>0.21739130434782608</v>
      </c>
      <c r="G97" s="54">
        <f t="shared" si="5"/>
        <v>0.34782608695652173</v>
      </c>
      <c r="H97" s="27"/>
      <c r="L97" s="27"/>
      <c r="M97" s="27"/>
    </row>
    <row r="98" spans="1:14" x14ac:dyDescent="0.3">
      <c r="A98" s="30" t="s">
        <v>1099</v>
      </c>
      <c r="B98" s="67" t="s">
        <v>229</v>
      </c>
      <c r="C98" s="103">
        <v>2500</v>
      </c>
      <c r="D98" s="50">
        <v>5000</v>
      </c>
      <c r="E98" s="67"/>
      <c r="F98" s="54">
        <f t="shared" si="4"/>
        <v>0.21739130434782608</v>
      </c>
      <c r="G98" s="54">
        <f t="shared" si="5"/>
        <v>0.43478260869565216</v>
      </c>
      <c r="H98" s="27"/>
      <c r="L98" s="27"/>
      <c r="M98" s="27"/>
    </row>
    <row r="99" spans="1:14" x14ac:dyDescent="0.3">
      <c r="A99" s="30" t="s">
        <v>1100</v>
      </c>
      <c r="B99" s="67" t="s">
        <v>230</v>
      </c>
      <c r="C99" s="103">
        <v>0</v>
      </c>
      <c r="D99" s="50">
        <v>0</v>
      </c>
      <c r="E99" s="67"/>
      <c r="F99" s="54">
        <f t="shared" si="4"/>
        <v>0</v>
      </c>
      <c r="G99" s="54">
        <f t="shared" si="5"/>
        <v>0</v>
      </c>
      <c r="H99" s="27"/>
      <c r="L99" s="27"/>
      <c r="M99" s="27"/>
    </row>
    <row r="100" spans="1:14" x14ac:dyDescent="0.3">
      <c r="A100" s="30" t="s">
        <v>1101</v>
      </c>
      <c r="B100" s="68" t="s">
        <v>214</v>
      </c>
      <c r="C100" s="57">
        <f>SUM(C93:C99)</f>
        <v>11500</v>
      </c>
      <c r="D100" s="57">
        <f>SUM(D93:D99)</f>
        <v>11500</v>
      </c>
      <c r="E100" s="42"/>
      <c r="F100" s="58">
        <f>SUM(F93:F99)</f>
        <v>0.99999999999999989</v>
      </c>
      <c r="G100" s="58">
        <f>SUM(G93:G99)</f>
        <v>1</v>
      </c>
      <c r="H100" s="27"/>
      <c r="L100" s="27"/>
      <c r="M100" s="27"/>
    </row>
    <row r="101" spans="1:14" outlineLevel="1" x14ac:dyDescent="0.3">
      <c r="A101" s="30" t="s">
        <v>1102</v>
      </c>
      <c r="B101" s="69" t="s">
        <v>231</v>
      </c>
      <c r="C101" s="103">
        <v>0</v>
      </c>
      <c r="D101" s="57"/>
      <c r="E101" s="42"/>
      <c r="F101" s="54">
        <f>IF($C$100=0,"",IF(C101="[for completion]","",C101/$C$100))</f>
        <v>0</v>
      </c>
      <c r="G101" s="54">
        <f>IF($D$100=0,"",IF(D101="[for completion]","",D101/$D$100))</f>
        <v>0</v>
      </c>
      <c r="H101" s="27"/>
      <c r="L101" s="27"/>
      <c r="M101" s="27"/>
    </row>
    <row r="102" spans="1:14" outlineLevel="1" x14ac:dyDescent="0.3">
      <c r="A102" s="30" t="s">
        <v>1103</v>
      </c>
      <c r="B102" s="69" t="s">
        <v>232</v>
      </c>
      <c r="C102" s="103">
        <v>0</v>
      </c>
      <c r="D102" s="57"/>
      <c r="E102" s="42"/>
      <c r="F102" s="54">
        <f>IF($C$100=0,"",IF(C102="[for completion]","",C102/$C$100))</f>
        <v>0</v>
      </c>
      <c r="G102" s="54">
        <f>IF($D$100=0,"",IF(D102="[for completion]","",D102/$D$100))</f>
        <v>0</v>
      </c>
      <c r="H102" s="27"/>
      <c r="L102" s="27"/>
      <c r="M102" s="27"/>
    </row>
    <row r="103" spans="1:14" outlineLevel="1" x14ac:dyDescent="0.3">
      <c r="A103" s="30" t="s">
        <v>1104</v>
      </c>
      <c r="B103" s="69" t="s">
        <v>233</v>
      </c>
      <c r="C103" s="103">
        <v>0</v>
      </c>
      <c r="D103" s="57"/>
      <c r="E103" s="42"/>
      <c r="F103" s="54">
        <f>IF($C$100=0,"",IF(C103="[for completion]","",C103/$C$100))</f>
        <v>0</v>
      </c>
      <c r="G103" s="54">
        <f>IF($D$100=0,"",IF(D103="[for completion]","",D103/$D$100))</f>
        <v>0</v>
      </c>
      <c r="H103" s="27"/>
      <c r="L103" s="27"/>
      <c r="M103" s="27"/>
    </row>
    <row r="104" spans="1:14" outlineLevel="1" x14ac:dyDescent="0.3">
      <c r="A104" s="30" t="s">
        <v>1105</v>
      </c>
      <c r="B104" s="69" t="s">
        <v>234</v>
      </c>
      <c r="C104" s="103">
        <v>0</v>
      </c>
      <c r="D104" s="57"/>
      <c r="E104" s="42"/>
      <c r="F104" s="54">
        <f>IF($C$100=0,"",IF(C104="[for completion]","",C104/$C$100))</f>
        <v>0</v>
      </c>
      <c r="G104" s="54">
        <f>IF($D$100=0,"",IF(D104="[for completion]","",D104/$D$100))</f>
        <v>0</v>
      </c>
      <c r="H104" s="27"/>
      <c r="L104" s="27"/>
      <c r="M104" s="27"/>
    </row>
    <row r="105" spans="1:14" outlineLevel="1" x14ac:dyDescent="0.3">
      <c r="A105" s="30" t="s">
        <v>1106</v>
      </c>
      <c r="B105" s="69" t="s">
        <v>235</v>
      </c>
      <c r="C105" s="103">
        <v>2500</v>
      </c>
      <c r="D105" s="57"/>
      <c r="E105" s="42"/>
      <c r="F105" s="54">
        <f>IF($C$100=0,"",IF(C105="[for completion]","",C105/$C$100))</f>
        <v>0.21739130434782608</v>
      </c>
      <c r="G105" s="54">
        <f>IF($D$100=0,"",IF(D105="[for completion]","",D105/$D$100))</f>
        <v>0</v>
      </c>
      <c r="H105" s="27"/>
      <c r="L105" s="27"/>
      <c r="M105" s="27"/>
    </row>
    <row r="106" spans="1:14" outlineLevel="1" x14ac:dyDescent="0.3">
      <c r="A106" s="30" t="s">
        <v>1107</v>
      </c>
      <c r="B106" s="69"/>
      <c r="C106" s="53"/>
      <c r="D106" s="53"/>
      <c r="E106" s="42"/>
      <c r="F106" s="55"/>
      <c r="G106" s="55"/>
      <c r="H106" s="27"/>
      <c r="L106" s="27"/>
      <c r="M106" s="27"/>
    </row>
    <row r="107" spans="1:14" outlineLevel="1" x14ac:dyDescent="0.3">
      <c r="A107" s="30" t="s">
        <v>1108</v>
      </c>
      <c r="B107" s="69"/>
      <c r="C107" s="53"/>
      <c r="D107" s="53"/>
      <c r="E107" s="42"/>
      <c r="F107" s="55"/>
      <c r="G107" s="55"/>
      <c r="H107" s="27"/>
      <c r="L107" s="27"/>
      <c r="M107" s="27"/>
    </row>
    <row r="108" spans="1:14" outlineLevel="1" x14ac:dyDescent="0.3">
      <c r="A108" s="30" t="s">
        <v>1109</v>
      </c>
      <c r="B108" s="68"/>
      <c r="C108" s="53"/>
      <c r="D108" s="53"/>
      <c r="E108" s="42"/>
      <c r="F108" s="55"/>
      <c r="G108" s="55"/>
      <c r="H108" s="27"/>
      <c r="L108" s="27"/>
      <c r="M108" s="27"/>
    </row>
    <row r="109" spans="1:14" outlineLevel="1" x14ac:dyDescent="0.3">
      <c r="A109" s="30" t="s">
        <v>1110</v>
      </c>
      <c r="B109" s="69"/>
      <c r="C109" s="53"/>
      <c r="D109" s="53"/>
      <c r="E109" s="42"/>
      <c r="F109" s="55"/>
      <c r="G109" s="55"/>
      <c r="H109" s="27"/>
      <c r="L109" s="27"/>
      <c r="M109" s="27"/>
    </row>
    <row r="110" spans="1:14" outlineLevel="1" x14ac:dyDescent="0.3">
      <c r="A110" s="30" t="s">
        <v>1111</v>
      </c>
      <c r="B110" s="69"/>
      <c r="C110" s="53"/>
      <c r="D110" s="53"/>
      <c r="E110" s="42"/>
      <c r="F110" s="55"/>
      <c r="G110" s="55"/>
      <c r="H110" s="27"/>
      <c r="L110" s="27"/>
      <c r="M110" s="27"/>
    </row>
    <row r="111" spans="1:14" ht="15" customHeight="1" x14ac:dyDescent="0.3">
      <c r="A111" s="45"/>
      <c r="B111" s="73" t="s">
        <v>243</v>
      </c>
      <c r="C111" s="48" t="s">
        <v>244</v>
      </c>
      <c r="D111" s="48" t="s">
        <v>245</v>
      </c>
      <c r="E111" s="47"/>
      <c r="F111" s="48" t="s">
        <v>246</v>
      </c>
      <c r="G111" s="48" t="s">
        <v>247</v>
      </c>
      <c r="H111" s="27"/>
      <c r="L111" s="27"/>
      <c r="M111" s="27"/>
    </row>
    <row r="112" spans="1:14" s="74" customFormat="1" x14ac:dyDescent="0.3">
      <c r="A112" s="30" t="s">
        <v>1112</v>
      </c>
      <c r="B112" s="42" t="s">
        <v>248</v>
      </c>
      <c r="C112" s="103">
        <v>15274.5621638496</v>
      </c>
      <c r="D112" s="50">
        <v>0</v>
      </c>
      <c r="E112" s="55"/>
      <c r="F112" s="54">
        <f t="shared" ref="F112" si="6">IF($C$130=0,"",IF(C112="[for completion]","",IF(C112="","",C112/$C$130)))</f>
        <v>1</v>
      </c>
      <c r="G112" s="54" t="str">
        <f t="shared" ref="G112:G129" si="7">IF($D$130=0,"",IF(D112="[for completion]","",IF(D112="","",D112/$D$130)))</f>
        <v/>
      </c>
      <c r="I112" s="30"/>
      <c r="J112" s="30"/>
      <c r="K112" s="30"/>
      <c r="L112" s="27"/>
      <c r="M112" s="27"/>
      <c r="N112" s="27"/>
    </row>
    <row r="113" spans="1:14" s="74" customFormat="1" x14ac:dyDescent="0.3">
      <c r="A113" s="30" t="s">
        <v>1113</v>
      </c>
      <c r="B113" s="42" t="s">
        <v>1379</v>
      </c>
      <c r="C113" s="103"/>
      <c r="D113" s="50"/>
      <c r="E113" s="55"/>
      <c r="F113" s="54"/>
      <c r="G113" s="54" t="str">
        <f t="shared" si="7"/>
        <v/>
      </c>
      <c r="I113" s="30"/>
      <c r="J113" s="30"/>
      <c r="K113" s="30"/>
      <c r="L113" s="42"/>
      <c r="M113" s="27"/>
      <c r="N113" s="27"/>
    </row>
    <row r="114" spans="1:14" s="74" customFormat="1" x14ac:dyDescent="0.3">
      <c r="A114" s="30" t="s">
        <v>1114</v>
      </c>
      <c r="B114" s="42" t="s">
        <v>1380</v>
      </c>
      <c r="C114" s="103"/>
      <c r="D114" s="50"/>
      <c r="E114" s="55"/>
      <c r="F114" s="54"/>
      <c r="G114" s="54" t="str">
        <f t="shared" si="7"/>
        <v/>
      </c>
      <c r="I114" s="30"/>
      <c r="J114" s="30"/>
      <c r="K114" s="30"/>
      <c r="L114" s="42"/>
      <c r="M114" s="27"/>
      <c r="N114" s="27"/>
    </row>
    <row r="115" spans="1:14" s="74" customFormat="1" x14ac:dyDescent="0.3">
      <c r="A115" s="30" t="s">
        <v>1115</v>
      </c>
      <c r="B115" s="42" t="s">
        <v>1381</v>
      </c>
      <c r="C115" s="103"/>
      <c r="D115" s="50"/>
      <c r="E115" s="55"/>
      <c r="F115" s="54"/>
      <c r="G115" s="54" t="str">
        <f t="shared" si="7"/>
        <v/>
      </c>
      <c r="I115" s="30"/>
      <c r="J115" s="30"/>
      <c r="K115" s="30"/>
      <c r="L115" s="42"/>
      <c r="M115" s="27"/>
      <c r="N115" s="27"/>
    </row>
    <row r="116" spans="1:14" s="74" customFormat="1" x14ac:dyDescent="0.3">
      <c r="A116" s="30" t="s">
        <v>1116</v>
      </c>
      <c r="B116" s="42" t="s">
        <v>1382</v>
      </c>
      <c r="C116" s="103"/>
      <c r="D116" s="50"/>
      <c r="E116" s="55"/>
      <c r="F116" s="54"/>
      <c r="G116" s="54" t="str">
        <f t="shared" si="7"/>
        <v/>
      </c>
      <c r="I116" s="30"/>
      <c r="J116" s="30"/>
      <c r="K116" s="30"/>
      <c r="L116" s="42"/>
      <c r="M116" s="27"/>
      <c r="N116" s="27"/>
    </row>
    <row r="117" spans="1:14" s="74" customFormat="1" x14ac:dyDescent="0.3">
      <c r="A117" s="30" t="s">
        <v>1117</v>
      </c>
      <c r="B117" s="42" t="s">
        <v>1383</v>
      </c>
      <c r="C117" s="103"/>
      <c r="D117" s="50"/>
      <c r="E117" s="42"/>
      <c r="F117" s="54"/>
      <c r="G117" s="54" t="str">
        <f t="shared" si="7"/>
        <v/>
      </c>
      <c r="I117" s="30"/>
      <c r="J117" s="30"/>
      <c r="K117" s="30"/>
      <c r="L117" s="42"/>
      <c r="M117" s="27"/>
      <c r="N117" s="27"/>
    </row>
    <row r="118" spans="1:14" x14ac:dyDescent="0.3">
      <c r="A118" s="30" t="s">
        <v>1118</v>
      </c>
      <c r="B118" s="42" t="s">
        <v>1384</v>
      </c>
      <c r="C118" s="103"/>
      <c r="D118" s="50"/>
      <c r="E118" s="42"/>
      <c r="F118" s="54"/>
      <c r="G118" s="54" t="str">
        <f t="shared" si="7"/>
        <v/>
      </c>
      <c r="L118" s="42"/>
      <c r="M118" s="27"/>
    </row>
    <row r="119" spans="1:14" x14ac:dyDescent="0.3">
      <c r="A119" s="30" t="s">
        <v>1119</v>
      </c>
      <c r="B119" s="42" t="s">
        <v>1385</v>
      </c>
      <c r="C119" s="103"/>
      <c r="D119" s="50"/>
      <c r="E119" s="42"/>
      <c r="F119" s="54"/>
      <c r="G119" s="54" t="str">
        <f t="shared" si="7"/>
        <v/>
      </c>
      <c r="L119" s="42"/>
      <c r="M119" s="27"/>
    </row>
    <row r="120" spans="1:14" x14ac:dyDescent="0.3">
      <c r="A120" s="30" t="s">
        <v>1120</v>
      </c>
      <c r="B120" s="42" t="s">
        <v>1386</v>
      </c>
      <c r="C120" s="103"/>
      <c r="D120" s="50"/>
      <c r="E120" s="42"/>
      <c r="F120" s="54"/>
      <c r="G120" s="54" t="str">
        <f t="shared" si="7"/>
        <v/>
      </c>
      <c r="L120" s="42"/>
      <c r="M120" s="27"/>
    </row>
    <row r="121" spans="1:14" x14ac:dyDescent="0.3">
      <c r="A121" s="30" t="s">
        <v>1121</v>
      </c>
      <c r="B121" s="30" t="s">
        <v>1387</v>
      </c>
      <c r="C121" s="103"/>
      <c r="D121" s="50"/>
      <c r="F121" s="54"/>
      <c r="G121" s="54" t="str">
        <f t="shared" si="7"/>
        <v/>
      </c>
      <c r="L121" s="42"/>
      <c r="M121" s="27"/>
    </row>
    <row r="122" spans="1:14" x14ac:dyDescent="0.3">
      <c r="A122" s="30" t="s">
        <v>1122</v>
      </c>
      <c r="B122" s="42" t="s">
        <v>1388</v>
      </c>
      <c r="C122" s="103"/>
      <c r="D122" s="50"/>
      <c r="E122" s="42"/>
      <c r="F122" s="54"/>
      <c r="G122" s="54" t="str">
        <f t="shared" si="7"/>
        <v/>
      </c>
      <c r="L122" s="42"/>
      <c r="M122" s="27"/>
    </row>
    <row r="123" spans="1:14" x14ac:dyDescent="0.3">
      <c r="A123" s="30" t="s">
        <v>1123</v>
      </c>
      <c r="B123" s="42" t="s">
        <v>1389</v>
      </c>
      <c r="C123" s="103"/>
      <c r="D123" s="50"/>
      <c r="E123" s="42"/>
      <c r="F123" s="54"/>
      <c r="G123" s="54" t="str">
        <f t="shared" si="7"/>
        <v/>
      </c>
      <c r="L123" s="42"/>
      <c r="M123" s="27"/>
    </row>
    <row r="124" spans="1:14" x14ac:dyDescent="0.3">
      <c r="A124" s="30" t="s">
        <v>1124</v>
      </c>
      <c r="B124" s="42" t="s">
        <v>1390</v>
      </c>
      <c r="C124" s="103"/>
      <c r="D124" s="50"/>
      <c r="E124" s="42"/>
      <c r="F124" s="54"/>
      <c r="G124" s="54" t="str">
        <f t="shared" si="7"/>
        <v/>
      </c>
      <c r="L124" s="67"/>
      <c r="M124" s="27"/>
    </row>
    <row r="125" spans="1:14" x14ac:dyDescent="0.3">
      <c r="A125" s="30" t="s">
        <v>1125</v>
      </c>
      <c r="B125" s="67" t="s">
        <v>1391</v>
      </c>
      <c r="C125" s="103"/>
      <c r="D125" s="50"/>
      <c r="E125" s="42"/>
      <c r="F125" s="54"/>
      <c r="G125" s="54" t="str">
        <f t="shared" si="7"/>
        <v/>
      </c>
      <c r="L125" s="42"/>
      <c r="M125" s="27"/>
    </row>
    <row r="126" spans="1:14" x14ac:dyDescent="0.3">
      <c r="A126" s="30" t="s">
        <v>1126</v>
      </c>
      <c r="B126" s="42" t="s">
        <v>1392</v>
      </c>
      <c r="C126" s="103"/>
      <c r="D126" s="50"/>
      <c r="E126" s="42"/>
      <c r="F126" s="54"/>
      <c r="G126" s="54" t="str">
        <f t="shared" si="7"/>
        <v/>
      </c>
      <c r="H126" s="28"/>
      <c r="L126" s="42"/>
      <c r="M126" s="27"/>
    </row>
    <row r="127" spans="1:14" x14ac:dyDescent="0.3">
      <c r="A127" s="30" t="s">
        <v>1127</v>
      </c>
      <c r="B127" s="42" t="s">
        <v>1393</v>
      </c>
      <c r="C127" s="103"/>
      <c r="D127" s="50"/>
      <c r="E127" s="42"/>
      <c r="F127" s="54"/>
      <c r="G127" s="54" t="str">
        <f t="shared" si="7"/>
        <v/>
      </c>
      <c r="H127" s="27"/>
      <c r="L127" s="42"/>
      <c r="M127" s="27"/>
    </row>
    <row r="128" spans="1:14" x14ac:dyDescent="0.3">
      <c r="A128" s="30" t="s">
        <v>1128</v>
      </c>
      <c r="B128" s="42" t="s">
        <v>1394</v>
      </c>
      <c r="C128" s="103"/>
      <c r="D128" s="50"/>
      <c r="E128" s="42"/>
      <c r="F128" s="54"/>
      <c r="G128" s="54" t="str">
        <f t="shared" si="7"/>
        <v/>
      </c>
      <c r="H128" s="27"/>
      <c r="L128" s="27"/>
      <c r="M128" s="27"/>
    </row>
    <row r="129" spans="1:14" x14ac:dyDescent="0.3">
      <c r="A129" s="30" t="s">
        <v>1129</v>
      </c>
      <c r="B129" s="42" t="s">
        <v>213</v>
      </c>
      <c r="C129" s="103"/>
      <c r="D129" s="50"/>
      <c r="E129" s="42"/>
      <c r="F129" s="54"/>
      <c r="G129" s="54" t="str">
        <f t="shared" si="7"/>
        <v/>
      </c>
      <c r="H129" s="27"/>
      <c r="L129" s="27"/>
      <c r="M129" s="27"/>
    </row>
    <row r="130" spans="1:14" outlineLevel="1" x14ac:dyDescent="0.3">
      <c r="A130" s="30" t="s">
        <v>1130</v>
      </c>
      <c r="B130" s="68" t="s">
        <v>214</v>
      </c>
      <c r="C130" s="50">
        <f>SUM(C112:C129)</f>
        <v>15274.5621638496</v>
      </c>
      <c r="D130" s="50">
        <f>SUM(D112:D129)</f>
        <v>0</v>
      </c>
      <c r="E130" s="42"/>
      <c r="F130" s="51">
        <f>SUM(F112:F129)</f>
        <v>1</v>
      </c>
      <c r="G130" s="51">
        <f>SUM(G112:G129)</f>
        <v>0</v>
      </c>
      <c r="H130" s="27"/>
      <c r="L130" s="27"/>
      <c r="M130" s="27"/>
    </row>
    <row r="131" spans="1:14" outlineLevel="1" x14ac:dyDescent="0.3">
      <c r="A131" s="30" t="s">
        <v>1131</v>
      </c>
      <c r="B131" s="59"/>
      <c r="C131" s="50"/>
      <c r="D131" s="50"/>
      <c r="E131" s="42"/>
      <c r="F131" s="54"/>
      <c r="G131" s="54" t="str">
        <f t="shared" ref="G131:G136" si="8">IF($D$130=0,"",IF(D131="[for completion]","",D131/$D$130))</f>
        <v/>
      </c>
      <c r="H131" s="27"/>
      <c r="L131" s="27"/>
      <c r="M131" s="27"/>
    </row>
    <row r="132" spans="1:14" outlineLevel="1" x14ac:dyDescent="0.3">
      <c r="A132" s="30" t="s">
        <v>1132</v>
      </c>
      <c r="B132" s="59"/>
      <c r="C132" s="50"/>
      <c r="D132" s="50"/>
      <c r="E132" s="42"/>
      <c r="F132" s="54"/>
      <c r="G132" s="54" t="str">
        <f t="shared" si="8"/>
        <v/>
      </c>
      <c r="H132" s="27"/>
      <c r="L132" s="27"/>
      <c r="M132" s="27"/>
    </row>
    <row r="133" spans="1:14" outlineLevel="1" x14ac:dyDescent="0.3">
      <c r="A133" s="30" t="s">
        <v>1133</v>
      </c>
      <c r="B133" s="59"/>
      <c r="C133" s="50"/>
      <c r="D133" s="50"/>
      <c r="E133" s="42"/>
      <c r="F133" s="54"/>
      <c r="G133" s="54" t="str">
        <f t="shared" si="8"/>
        <v/>
      </c>
      <c r="H133" s="27"/>
      <c r="L133" s="27"/>
      <c r="M133" s="27"/>
    </row>
    <row r="134" spans="1:14" outlineLevel="1" x14ac:dyDescent="0.3">
      <c r="A134" s="30" t="s">
        <v>1134</v>
      </c>
      <c r="B134" s="59"/>
      <c r="C134" s="50"/>
      <c r="D134" s="50"/>
      <c r="E134" s="42"/>
      <c r="F134" s="54"/>
      <c r="G134" s="54" t="str">
        <f t="shared" si="8"/>
        <v/>
      </c>
      <c r="H134" s="27"/>
      <c r="L134" s="27"/>
      <c r="M134" s="27"/>
    </row>
    <row r="135" spans="1:14" outlineLevel="1" x14ac:dyDescent="0.3">
      <c r="A135" s="30" t="s">
        <v>1135</v>
      </c>
      <c r="B135" s="59"/>
      <c r="C135" s="50"/>
      <c r="D135" s="50"/>
      <c r="E135" s="42"/>
      <c r="F135" s="54"/>
      <c r="G135" s="54" t="str">
        <f t="shared" si="8"/>
        <v/>
      </c>
      <c r="H135" s="27"/>
      <c r="L135" s="27"/>
      <c r="M135" s="27"/>
    </row>
    <row r="136" spans="1:14" outlineLevel="1" x14ac:dyDescent="0.3">
      <c r="A136" s="30" t="s">
        <v>1136</v>
      </c>
      <c r="B136" s="59"/>
      <c r="C136" s="50"/>
      <c r="D136" s="50"/>
      <c r="E136" s="42"/>
      <c r="F136" s="54"/>
      <c r="G136" s="54" t="str">
        <f t="shared" si="8"/>
        <v/>
      </c>
      <c r="H136" s="27"/>
      <c r="L136" s="27"/>
      <c r="M136" s="27"/>
    </row>
    <row r="137" spans="1:14" ht="15" customHeight="1" x14ac:dyDescent="0.3">
      <c r="A137" s="45"/>
      <c r="B137" s="46" t="s">
        <v>249</v>
      </c>
      <c r="C137" s="48" t="s">
        <v>244</v>
      </c>
      <c r="D137" s="48" t="s">
        <v>245</v>
      </c>
      <c r="E137" s="47"/>
      <c r="F137" s="48" t="s">
        <v>246</v>
      </c>
      <c r="G137" s="48" t="s">
        <v>247</v>
      </c>
      <c r="H137" s="27"/>
      <c r="L137" s="27"/>
      <c r="M137" s="27"/>
    </row>
    <row r="138" spans="1:14" s="74" customFormat="1" x14ac:dyDescent="0.3">
      <c r="A138" s="30" t="s">
        <v>1137</v>
      </c>
      <c r="B138" s="42" t="s">
        <v>248</v>
      </c>
      <c r="C138" s="103">
        <v>11500</v>
      </c>
      <c r="D138" s="50">
        <v>0</v>
      </c>
      <c r="E138" s="55"/>
      <c r="F138" s="54">
        <f t="shared" ref="F138" si="9">IF($C$156=0,"",IF(C138="[for completion]","",IF(C138="","",C138/$C$156)))</f>
        <v>1</v>
      </c>
      <c r="G138" s="54" t="str">
        <f t="shared" ref="G138:G155" si="10">IF($D$156=0,"",IF(D138="[for completion]","",IF(D138="","",D138/$D$156)))</f>
        <v/>
      </c>
      <c r="H138" s="27"/>
      <c r="I138" s="30"/>
      <c r="J138" s="30"/>
      <c r="K138" s="30"/>
      <c r="L138" s="27"/>
      <c r="M138" s="27"/>
      <c r="N138" s="27"/>
    </row>
    <row r="139" spans="1:14" s="74" customFormat="1" x14ac:dyDescent="0.3">
      <c r="A139" s="30" t="s">
        <v>1138</v>
      </c>
      <c r="B139" s="42" t="s">
        <v>1379</v>
      </c>
      <c r="C139" s="103"/>
      <c r="D139" s="50"/>
      <c r="E139" s="55"/>
      <c r="F139" s="54"/>
      <c r="G139" s="54" t="str">
        <f t="shared" si="10"/>
        <v/>
      </c>
      <c r="H139" s="27"/>
      <c r="I139" s="30"/>
      <c r="J139" s="30"/>
      <c r="K139" s="30"/>
      <c r="L139" s="27"/>
      <c r="M139" s="27"/>
      <c r="N139" s="27"/>
    </row>
    <row r="140" spans="1:14" s="74" customFormat="1" x14ac:dyDescent="0.3">
      <c r="A140" s="30" t="s">
        <v>1139</v>
      </c>
      <c r="B140" s="42" t="s">
        <v>1380</v>
      </c>
      <c r="C140" s="103"/>
      <c r="D140" s="50"/>
      <c r="E140" s="55"/>
      <c r="F140" s="54"/>
      <c r="G140" s="54" t="str">
        <f t="shared" si="10"/>
        <v/>
      </c>
      <c r="H140" s="27"/>
      <c r="I140" s="30"/>
      <c r="J140" s="30"/>
      <c r="K140" s="30"/>
      <c r="L140" s="27"/>
      <c r="M140" s="27"/>
      <c r="N140" s="27"/>
    </row>
    <row r="141" spans="1:14" s="74" customFormat="1" x14ac:dyDescent="0.3">
      <c r="A141" s="30" t="s">
        <v>1140</v>
      </c>
      <c r="B141" s="42" t="s">
        <v>1381</v>
      </c>
      <c r="C141" s="103"/>
      <c r="D141" s="50"/>
      <c r="E141" s="55"/>
      <c r="F141" s="54"/>
      <c r="G141" s="54" t="str">
        <f t="shared" si="10"/>
        <v/>
      </c>
      <c r="H141" s="27"/>
      <c r="I141" s="30"/>
      <c r="J141" s="30"/>
      <c r="K141" s="30"/>
      <c r="L141" s="27"/>
      <c r="M141" s="27"/>
      <c r="N141" s="27"/>
    </row>
    <row r="142" spans="1:14" s="74" customFormat="1" x14ac:dyDescent="0.3">
      <c r="A142" s="30" t="s">
        <v>1141</v>
      </c>
      <c r="B142" s="42" t="s">
        <v>1382</v>
      </c>
      <c r="C142" s="103"/>
      <c r="D142" s="50"/>
      <c r="E142" s="55"/>
      <c r="F142" s="54"/>
      <c r="G142" s="54" t="str">
        <f t="shared" si="10"/>
        <v/>
      </c>
      <c r="H142" s="27"/>
      <c r="I142" s="30"/>
      <c r="J142" s="30"/>
      <c r="K142" s="30"/>
      <c r="L142" s="27"/>
      <c r="M142" s="27"/>
      <c r="N142" s="27"/>
    </row>
    <row r="143" spans="1:14" s="74" customFormat="1" x14ac:dyDescent="0.3">
      <c r="A143" s="30" t="s">
        <v>1142</v>
      </c>
      <c r="B143" s="42" t="s">
        <v>1383</v>
      </c>
      <c r="C143" s="103"/>
      <c r="D143" s="50"/>
      <c r="E143" s="42"/>
      <c r="F143" s="54"/>
      <c r="G143" s="54" t="str">
        <f t="shared" si="10"/>
        <v/>
      </c>
      <c r="H143" s="27"/>
      <c r="I143" s="30"/>
      <c r="J143" s="30"/>
      <c r="K143" s="30"/>
      <c r="L143" s="27"/>
      <c r="M143" s="27"/>
      <c r="N143" s="27"/>
    </row>
    <row r="144" spans="1:14" x14ac:dyDescent="0.3">
      <c r="A144" s="30" t="s">
        <v>1143</v>
      </c>
      <c r="B144" s="42" t="s">
        <v>1384</v>
      </c>
      <c r="C144" s="103"/>
      <c r="D144" s="50"/>
      <c r="E144" s="42"/>
      <c r="F144" s="54"/>
      <c r="G144" s="54" t="str">
        <f t="shared" si="10"/>
        <v/>
      </c>
      <c r="H144" s="27"/>
      <c r="L144" s="27"/>
      <c r="M144" s="27"/>
    </row>
    <row r="145" spans="1:14" x14ac:dyDescent="0.3">
      <c r="A145" s="30" t="s">
        <v>1144</v>
      </c>
      <c r="B145" s="42" t="s">
        <v>1385</v>
      </c>
      <c r="C145" s="103"/>
      <c r="D145" s="50"/>
      <c r="E145" s="42"/>
      <c r="F145" s="54"/>
      <c r="G145" s="54" t="str">
        <f t="shared" si="10"/>
        <v/>
      </c>
      <c r="H145" s="27"/>
      <c r="L145" s="27"/>
      <c r="M145" s="27"/>
      <c r="N145" s="28"/>
    </row>
    <row r="146" spans="1:14" x14ac:dyDescent="0.3">
      <c r="A146" s="30" t="s">
        <v>1145</v>
      </c>
      <c r="B146" s="42" t="s">
        <v>1386</v>
      </c>
      <c r="C146" s="103"/>
      <c r="D146" s="50"/>
      <c r="E146" s="42"/>
      <c r="F146" s="54"/>
      <c r="G146" s="54" t="str">
        <f t="shared" si="10"/>
        <v/>
      </c>
      <c r="H146" s="27"/>
      <c r="L146" s="27"/>
      <c r="M146" s="27"/>
      <c r="N146" s="28"/>
    </row>
    <row r="147" spans="1:14" x14ac:dyDescent="0.3">
      <c r="A147" s="30" t="s">
        <v>1146</v>
      </c>
      <c r="B147" s="30" t="s">
        <v>1387</v>
      </c>
      <c r="C147" s="103"/>
      <c r="D147" s="50"/>
      <c r="F147" s="54"/>
      <c r="G147" s="54" t="str">
        <f t="shared" si="10"/>
        <v/>
      </c>
      <c r="H147" s="27"/>
      <c r="L147" s="27"/>
      <c r="M147" s="27"/>
      <c r="N147" s="28"/>
    </row>
    <row r="148" spans="1:14" x14ac:dyDescent="0.3">
      <c r="A148" s="30" t="s">
        <v>1147</v>
      </c>
      <c r="B148" s="42" t="s">
        <v>1388</v>
      </c>
      <c r="C148" s="103"/>
      <c r="D148" s="50"/>
      <c r="E148" s="42"/>
      <c r="F148" s="54"/>
      <c r="G148" s="54" t="str">
        <f t="shared" si="10"/>
        <v/>
      </c>
      <c r="H148" s="27"/>
      <c r="L148" s="27"/>
      <c r="M148" s="27"/>
      <c r="N148" s="28"/>
    </row>
    <row r="149" spans="1:14" x14ac:dyDescent="0.3">
      <c r="A149" s="30" t="s">
        <v>1148</v>
      </c>
      <c r="B149" s="42" t="s">
        <v>1389</v>
      </c>
      <c r="C149" s="103"/>
      <c r="D149" s="50"/>
      <c r="E149" s="42"/>
      <c r="F149" s="54"/>
      <c r="G149" s="54" t="str">
        <f t="shared" si="10"/>
        <v/>
      </c>
      <c r="H149" s="27"/>
      <c r="L149" s="27"/>
      <c r="M149" s="27"/>
      <c r="N149" s="28"/>
    </row>
    <row r="150" spans="1:14" x14ac:dyDescent="0.3">
      <c r="A150" s="30" t="s">
        <v>1149</v>
      </c>
      <c r="B150" s="42" t="s">
        <v>1390</v>
      </c>
      <c r="C150" s="103"/>
      <c r="D150" s="50"/>
      <c r="E150" s="42"/>
      <c r="F150" s="54"/>
      <c r="G150" s="54" t="str">
        <f t="shared" si="10"/>
        <v/>
      </c>
      <c r="H150" s="27"/>
      <c r="L150" s="27"/>
      <c r="M150" s="27"/>
      <c r="N150" s="28"/>
    </row>
    <row r="151" spans="1:14" x14ac:dyDescent="0.3">
      <c r="A151" s="30" t="s">
        <v>1150</v>
      </c>
      <c r="B151" s="67" t="s">
        <v>1391</v>
      </c>
      <c r="C151" s="103"/>
      <c r="D151" s="50"/>
      <c r="E151" s="42"/>
      <c r="F151" s="54"/>
      <c r="G151" s="54" t="str">
        <f t="shared" si="10"/>
        <v/>
      </c>
      <c r="H151" s="27"/>
      <c r="L151" s="27"/>
      <c r="M151" s="27"/>
      <c r="N151" s="28"/>
    </row>
    <row r="152" spans="1:14" x14ac:dyDescent="0.3">
      <c r="A152" s="30" t="s">
        <v>1151</v>
      </c>
      <c r="B152" s="42" t="s">
        <v>1392</v>
      </c>
      <c r="C152" s="103"/>
      <c r="D152" s="50"/>
      <c r="E152" s="42"/>
      <c r="F152" s="54"/>
      <c r="G152" s="54" t="str">
        <f t="shared" si="10"/>
        <v/>
      </c>
      <c r="H152" s="27"/>
      <c r="L152" s="27"/>
      <c r="M152" s="27"/>
      <c r="N152" s="28"/>
    </row>
    <row r="153" spans="1:14" x14ac:dyDescent="0.3">
      <c r="A153" s="30" t="s">
        <v>1152</v>
      </c>
      <c r="B153" s="42" t="s">
        <v>1393</v>
      </c>
      <c r="C153" s="103"/>
      <c r="D153" s="50"/>
      <c r="E153" s="42"/>
      <c r="F153" s="54"/>
      <c r="G153" s="54" t="str">
        <f t="shared" si="10"/>
        <v/>
      </c>
      <c r="H153" s="27"/>
      <c r="L153" s="27"/>
      <c r="M153" s="27"/>
      <c r="N153" s="28"/>
    </row>
    <row r="154" spans="1:14" x14ac:dyDescent="0.3">
      <c r="A154" s="30" t="s">
        <v>1153</v>
      </c>
      <c r="B154" s="42" t="s">
        <v>1394</v>
      </c>
      <c r="C154" s="103"/>
      <c r="D154" s="50"/>
      <c r="E154" s="42"/>
      <c r="F154" s="54"/>
      <c r="G154" s="54" t="str">
        <f t="shared" si="10"/>
        <v/>
      </c>
      <c r="H154" s="27"/>
      <c r="L154" s="27"/>
      <c r="M154" s="27"/>
      <c r="N154" s="28"/>
    </row>
    <row r="155" spans="1:14" x14ac:dyDescent="0.3">
      <c r="A155" s="30" t="s">
        <v>1154</v>
      </c>
      <c r="B155" s="42" t="s">
        <v>213</v>
      </c>
      <c r="C155" s="103"/>
      <c r="D155" s="50"/>
      <c r="E155" s="42"/>
      <c r="F155" s="54"/>
      <c r="G155" s="54" t="str">
        <f t="shared" si="10"/>
        <v/>
      </c>
      <c r="H155" s="27"/>
      <c r="L155" s="27"/>
      <c r="M155" s="27"/>
      <c r="N155" s="28"/>
    </row>
    <row r="156" spans="1:14" outlineLevel="1" x14ac:dyDescent="0.3">
      <c r="A156" s="30" t="s">
        <v>1155</v>
      </c>
      <c r="B156" s="68" t="s">
        <v>214</v>
      </c>
      <c r="C156" s="50">
        <f>SUM(C138:C155)</f>
        <v>11500</v>
      </c>
      <c r="D156" s="50">
        <f>SUM(D138:D155)</f>
        <v>0</v>
      </c>
      <c r="E156" s="42"/>
      <c r="F156" s="51">
        <f>SUM(F138:F155)</f>
        <v>1</v>
      </c>
      <c r="G156" s="51">
        <f>SUM(G138:G155)</f>
        <v>0</v>
      </c>
      <c r="H156" s="27"/>
      <c r="L156" s="27"/>
      <c r="M156" s="27"/>
      <c r="N156" s="28"/>
    </row>
    <row r="157" spans="1:14" outlineLevel="1" x14ac:dyDescent="0.3">
      <c r="A157" s="30" t="s">
        <v>1156</v>
      </c>
      <c r="B157" s="59" t="s">
        <v>215</v>
      </c>
      <c r="C157" s="50"/>
      <c r="D157" s="50"/>
      <c r="E157" s="42"/>
      <c r="F157" s="54" t="str">
        <f t="shared" ref="F157:F162" si="11">IF($C$156=0,"",IF(C157="[for completion]","",IF(C157="","",C157/$C$156)))</f>
        <v/>
      </c>
      <c r="G157" s="54" t="str">
        <f t="shared" ref="G157:G162" si="12">IF($D$156=0,"",IF(D157="[for completion]","",IF(D157="","",D157/$D$156)))</f>
        <v/>
      </c>
      <c r="H157" s="27"/>
      <c r="L157" s="27"/>
      <c r="M157" s="27"/>
      <c r="N157" s="28"/>
    </row>
    <row r="158" spans="1:14" outlineLevel="1" x14ac:dyDescent="0.3">
      <c r="A158" s="30" t="s">
        <v>1157</v>
      </c>
      <c r="B158" s="59" t="s">
        <v>215</v>
      </c>
      <c r="C158" s="50"/>
      <c r="D158" s="50"/>
      <c r="E158" s="42"/>
      <c r="F158" s="54" t="str">
        <f t="shared" si="11"/>
        <v/>
      </c>
      <c r="G158" s="54" t="str">
        <f t="shared" si="12"/>
        <v/>
      </c>
      <c r="H158" s="27"/>
      <c r="L158" s="27"/>
      <c r="M158" s="27"/>
      <c r="N158" s="28"/>
    </row>
    <row r="159" spans="1:14" outlineLevel="1" x14ac:dyDescent="0.3">
      <c r="A159" s="30" t="s">
        <v>1158</v>
      </c>
      <c r="B159" s="59" t="s">
        <v>215</v>
      </c>
      <c r="C159" s="50"/>
      <c r="D159" s="50"/>
      <c r="E159" s="42"/>
      <c r="F159" s="54" t="str">
        <f t="shared" si="11"/>
        <v/>
      </c>
      <c r="G159" s="54" t="str">
        <f t="shared" si="12"/>
        <v/>
      </c>
      <c r="H159" s="27"/>
      <c r="L159" s="27"/>
      <c r="M159" s="27"/>
      <c r="N159" s="28"/>
    </row>
    <row r="160" spans="1:14" outlineLevel="1" x14ac:dyDescent="0.3">
      <c r="A160" s="30" t="s">
        <v>1159</v>
      </c>
      <c r="B160" s="59" t="s">
        <v>215</v>
      </c>
      <c r="C160" s="50"/>
      <c r="D160" s="50"/>
      <c r="E160" s="42"/>
      <c r="F160" s="54" t="str">
        <f t="shared" si="11"/>
        <v/>
      </c>
      <c r="G160" s="54" t="str">
        <f t="shared" si="12"/>
        <v/>
      </c>
      <c r="H160" s="27"/>
      <c r="L160" s="27"/>
      <c r="M160" s="27"/>
      <c r="N160" s="28"/>
    </row>
    <row r="161" spans="1:14" outlineLevel="1" x14ac:dyDescent="0.3">
      <c r="A161" s="30" t="s">
        <v>1160</v>
      </c>
      <c r="B161" s="59" t="s">
        <v>215</v>
      </c>
      <c r="C161" s="50"/>
      <c r="D161" s="50"/>
      <c r="E161" s="42"/>
      <c r="F161" s="54" t="str">
        <f t="shared" si="11"/>
        <v/>
      </c>
      <c r="G161" s="54" t="str">
        <f t="shared" si="12"/>
        <v/>
      </c>
      <c r="H161" s="27"/>
      <c r="L161" s="27"/>
      <c r="M161" s="27"/>
      <c r="N161" s="28"/>
    </row>
    <row r="162" spans="1:14" outlineLevel="1" x14ac:dyDescent="0.3">
      <c r="A162" s="30" t="s">
        <v>1161</v>
      </c>
      <c r="B162" s="59" t="s">
        <v>215</v>
      </c>
      <c r="C162" s="50"/>
      <c r="D162" s="50"/>
      <c r="E162" s="42"/>
      <c r="F162" s="54" t="str">
        <f t="shared" si="11"/>
        <v/>
      </c>
      <c r="G162" s="54" t="str">
        <f t="shared" si="12"/>
        <v/>
      </c>
      <c r="H162" s="27"/>
      <c r="L162" s="27"/>
      <c r="M162" s="27"/>
      <c r="N162" s="28"/>
    </row>
    <row r="163" spans="1:14" ht="15" customHeight="1" x14ac:dyDescent="0.3">
      <c r="A163" s="45"/>
      <c r="B163" s="46" t="s">
        <v>250</v>
      </c>
      <c r="C163" s="62" t="s">
        <v>244</v>
      </c>
      <c r="D163" s="62" t="s">
        <v>245</v>
      </c>
      <c r="E163" s="47"/>
      <c r="F163" s="62" t="s">
        <v>246</v>
      </c>
      <c r="G163" s="62" t="s">
        <v>247</v>
      </c>
      <c r="H163" s="27"/>
      <c r="L163" s="27"/>
      <c r="M163" s="27"/>
      <c r="N163" s="28"/>
    </row>
    <row r="164" spans="1:14" x14ac:dyDescent="0.3">
      <c r="A164" s="30" t="s">
        <v>1162</v>
      </c>
      <c r="B164" s="27" t="s">
        <v>251</v>
      </c>
      <c r="C164" s="103">
        <v>11500</v>
      </c>
      <c r="D164" s="50">
        <v>0</v>
      </c>
      <c r="E164" s="75"/>
      <c r="F164" s="54">
        <f>IF($C$167=0,"",IF(C164="[for completion]","",IF(C164="","",C164/$C$167)))</f>
        <v>1</v>
      </c>
      <c r="G164" s="54" t="str">
        <f>IF($D$167=0,"",IF(D164="[for completion]","",IF(D164="","",D164/$D$167)))</f>
        <v/>
      </c>
      <c r="H164" s="27"/>
      <c r="L164" s="27"/>
      <c r="M164" s="27"/>
      <c r="N164" s="28"/>
    </row>
    <row r="165" spans="1:14" x14ac:dyDescent="0.3">
      <c r="A165" s="30" t="s">
        <v>1163</v>
      </c>
      <c r="B165" s="27" t="s">
        <v>252</v>
      </c>
      <c r="C165" s="103">
        <v>0</v>
      </c>
      <c r="D165" s="50">
        <v>0</v>
      </c>
      <c r="E165" s="75"/>
      <c r="F165" s="54">
        <f>IF($C$167=0,"",IF(C165="[for completion]","",IF(C165="","",C165/$C$167)))</f>
        <v>0</v>
      </c>
      <c r="G165" s="54" t="str">
        <f>IF($D$167=0,"",IF(D165="[for completion]","",IF(D165="","",D165/$D$167)))</f>
        <v/>
      </c>
      <c r="H165" s="27"/>
      <c r="L165" s="27"/>
      <c r="M165" s="27"/>
      <c r="N165" s="28"/>
    </row>
    <row r="166" spans="1:14" x14ac:dyDescent="0.3">
      <c r="A166" s="30" t="s">
        <v>1164</v>
      </c>
      <c r="B166" s="27" t="s">
        <v>213</v>
      </c>
      <c r="C166" s="103">
        <v>0</v>
      </c>
      <c r="D166" s="50">
        <v>0</v>
      </c>
      <c r="E166" s="75"/>
      <c r="F166" s="54">
        <f>IF($C$167=0,"",IF(C166="[for completion]","",IF(C166="","",C166/$C$167)))</f>
        <v>0</v>
      </c>
      <c r="G166" s="54" t="str">
        <f>IF($D$167=0,"",IF(D166="[for completion]","",IF(D166="","",D166/$D$167)))</f>
        <v/>
      </c>
      <c r="H166" s="27"/>
      <c r="L166" s="27"/>
      <c r="M166" s="27"/>
      <c r="N166" s="28"/>
    </row>
    <row r="167" spans="1:14" x14ac:dyDescent="0.3">
      <c r="A167" s="30" t="s">
        <v>1165</v>
      </c>
      <c r="B167" s="76" t="s">
        <v>214</v>
      </c>
      <c r="C167" s="77">
        <f>SUM(C164:C166)</f>
        <v>11500</v>
      </c>
      <c r="D167" s="77">
        <f>SUM(D164:D166)</f>
        <v>0</v>
      </c>
      <c r="E167" s="75"/>
      <c r="F167" s="78">
        <f>SUM(F164:F166)</f>
        <v>1</v>
      </c>
      <c r="G167" s="78">
        <f>SUM(G164:G166)</f>
        <v>0</v>
      </c>
      <c r="H167" s="27"/>
      <c r="L167" s="27"/>
      <c r="M167" s="27"/>
      <c r="N167" s="28"/>
    </row>
    <row r="168" spans="1:14" outlineLevel="1" x14ac:dyDescent="0.3">
      <c r="A168" s="30" t="s">
        <v>1166</v>
      </c>
      <c r="B168" s="76"/>
      <c r="C168" s="77"/>
      <c r="D168" s="77"/>
      <c r="E168" s="75"/>
      <c r="F168" s="75"/>
      <c r="G168" s="67"/>
      <c r="H168" s="27"/>
      <c r="L168" s="27"/>
      <c r="M168" s="27"/>
      <c r="N168" s="28"/>
    </row>
    <row r="169" spans="1:14" outlineLevel="1" x14ac:dyDescent="0.3">
      <c r="A169" s="30" t="s">
        <v>1167</v>
      </c>
      <c r="B169" s="76"/>
      <c r="C169" s="77"/>
      <c r="D169" s="77"/>
      <c r="E169" s="75"/>
      <c r="F169" s="75"/>
      <c r="G169" s="67"/>
      <c r="H169" s="27"/>
      <c r="L169" s="27"/>
      <c r="M169" s="27"/>
      <c r="N169" s="28"/>
    </row>
    <row r="170" spans="1:14" outlineLevel="1" x14ac:dyDescent="0.3">
      <c r="A170" s="30" t="s">
        <v>1168</v>
      </c>
      <c r="B170" s="76"/>
      <c r="C170" s="77"/>
      <c r="D170" s="77"/>
      <c r="E170" s="75"/>
      <c r="F170" s="75"/>
      <c r="G170" s="67"/>
      <c r="H170" s="27"/>
      <c r="L170" s="27"/>
      <c r="M170" s="27"/>
      <c r="N170" s="28"/>
    </row>
    <row r="171" spans="1:14" outlineLevel="1" x14ac:dyDescent="0.3">
      <c r="A171" s="30" t="s">
        <v>1169</v>
      </c>
      <c r="B171" s="76"/>
      <c r="C171" s="77"/>
      <c r="D171" s="77"/>
      <c r="E171" s="75"/>
      <c r="F171" s="75"/>
      <c r="G171" s="67"/>
      <c r="H171" s="27"/>
      <c r="L171" s="27"/>
      <c r="M171" s="27"/>
      <c r="N171" s="28"/>
    </row>
    <row r="172" spans="1:14" outlineLevel="1" x14ac:dyDescent="0.3">
      <c r="A172" s="30" t="s">
        <v>1170</v>
      </c>
      <c r="B172" s="76"/>
      <c r="C172" s="77"/>
      <c r="D172" s="77"/>
      <c r="E172" s="75"/>
      <c r="F172" s="75"/>
      <c r="G172" s="67"/>
      <c r="H172" s="27"/>
      <c r="L172" s="27"/>
      <c r="M172" s="27"/>
      <c r="N172" s="28"/>
    </row>
    <row r="173" spans="1:14" ht="15" customHeight="1" x14ac:dyDescent="0.3">
      <c r="A173" s="45"/>
      <c r="B173" s="46" t="s">
        <v>253</v>
      </c>
      <c r="C173" s="45" t="s">
        <v>194</v>
      </c>
      <c r="D173" s="45"/>
      <c r="E173" s="47"/>
      <c r="F173" s="48" t="s">
        <v>254</v>
      </c>
      <c r="G173" s="48"/>
      <c r="H173" s="27"/>
      <c r="L173" s="27"/>
      <c r="M173" s="27"/>
      <c r="N173" s="28"/>
    </row>
    <row r="174" spans="1:14" ht="15" customHeight="1" x14ac:dyDescent="0.3">
      <c r="A174" s="30" t="s">
        <v>1171</v>
      </c>
      <c r="B174" s="42" t="s">
        <v>255</v>
      </c>
      <c r="C174" s="103">
        <v>0</v>
      </c>
      <c r="D174" s="40"/>
      <c r="E174" s="36"/>
      <c r="F174" s="54">
        <f>IF($C$179=0,"",IF(C174="[for completion]","",C174/$C$179))</f>
        <v>0</v>
      </c>
      <c r="G174" s="55"/>
      <c r="H174" s="27"/>
      <c r="L174" s="27"/>
      <c r="M174" s="27"/>
      <c r="N174" s="28"/>
    </row>
    <row r="175" spans="1:14" ht="30.75" customHeight="1" x14ac:dyDescent="0.3">
      <c r="A175" s="30" t="s">
        <v>1172</v>
      </c>
      <c r="B175" s="42" t="s">
        <v>256</v>
      </c>
      <c r="C175" s="103">
        <v>91.5</v>
      </c>
      <c r="E175" s="61"/>
      <c r="F175" s="54">
        <f>IF($C$179=0,"",IF(C175="[for completion]","",C175/$C$179))</f>
        <v>0.12845174775328078</v>
      </c>
      <c r="G175" s="55"/>
      <c r="H175" s="27"/>
      <c r="L175" s="27"/>
      <c r="M175" s="27"/>
      <c r="N175" s="28"/>
    </row>
    <row r="176" spans="1:14" x14ac:dyDescent="0.3">
      <c r="A176" s="30" t="s">
        <v>1173</v>
      </c>
      <c r="B176" s="42" t="s">
        <v>257</v>
      </c>
      <c r="C176" s="103">
        <v>0</v>
      </c>
      <c r="E176" s="61"/>
      <c r="F176" s="54">
        <f>IF($C$179=0,"",IF(C176="[for completion]","",C176/$C$179))</f>
        <v>0</v>
      </c>
      <c r="G176" s="55"/>
      <c r="H176" s="27"/>
      <c r="L176" s="27"/>
      <c r="M176" s="27"/>
      <c r="N176" s="28"/>
    </row>
    <row r="177" spans="1:14" x14ac:dyDescent="0.3">
      <c r="A177" s="30" t="s">
        <v>1174</v>
      </c>
      <c r="B177" s="42" t="s">
        <v>258</v>
      </c>
      <c r="C177" s="103">
        <v>620.82973937999998</v>
      </c>
      <c r="E177" s="61"/>
      <c r="F177" s="54">
        <f>IF($C$179=0,"",IF(C177="[for completion]","",C177/$C$179))</f>
        <v>0.87154825224671917</v>
      </c>
      <c r="G177" s="55"/>
      <c r="H177" s="27"/>
      <c r="L177" s="27"/>
      <c r="M177" s="27"/>
      <c r="N177" s="28"/>
    </row>
    <row r="178" spans="1:14" x14ac:dyDescent="0.3">
      <c r="A178" s="30" t="s">
        <v>1175</v>
      </c>
      <c r="B178" s="42" t="s">
        <v>213</v>
      </c>
      <c r="C178" s="103">
        <v>0</v>
      </c>
      <c r="E178" s="61"/>
      <c r="F178" s="54">
        <f t="shared" ref="F178:F187" si="13">IF($C$179=0,"",IF(C178="[for completion]","",C178/$C$179))</f>
        <v>0</v>
      </c>
      <c r="G178" s="55"/>
      <c r="H178" s="27"/>
      <c r="L178" s="27"/>
      <c r="M178" s="27"/>
      <c r="N178" s="28"/>
    </row>
    <row r="179" spans="1:14" x14ac:dyDescent="0.3">
      <c r="A179" s="30" t="s">
        <v>1176</v>
      </c>
      <c r="B179" s="68" t="s">
        <v>214</v>
      </c>
      <c r="C179" s="57">
        <f>SUM(C174:C178)</f>
        <v>712.32973937999998</v>
      </c>
      <c r="E179" s="61"/>
      <c r="F179" s="58">
        <f>SUM(F174:F178)</f>
        <v>1</v>
      </c>
      <c r="G179" s="55"/>
      <c r="H179" s="27"/>
      <c r="L179" s="27"/>
      <c r="M179" s="27"/>
      <c r="N179" s="28"/>
    </row>
    <row r="180" spans="1:14" outlineLevel="1" x14ac:dyDescent="0.3">
      <c r="A180" s="30" t="s">
        <v>1177</v>
      </c>
      <c r="B180" s="79" t="s">
        <v>259</v>
      </c>
      <c r="C180" s="50"/>
      <c r="E180" s="61"/>
      <c r="F180" s="54">
        <f t="shared" si="13"/>
        <v>0</v>
      </c>
      <c r="G180" s="55"/>
      <c r="H180" s="27"/>
      <c r="L180" s="27"/>
      <c r="M180" s="27"/>
      <c r="N180" s="28"/>
    </row>
    <row r="181" spans="1:14" s="79" customFormat="1" ht="28.8" outlineLevel="1" x14ac:dyDescent="0.3">
      <c r="A181" s="30" t="s">
        <v>1178</v>
      </c>
      <c r="B181" s="79" t="s">
        <v>260</v>
      </c>
      <c r="C181" s="80"/>
      <c r="F181" s="54">
        <f t="shared" si="13"/>
        <v>0</v>
      </c>
    </row>
    <row r="182" spans="1:14" ht="28.8" outlineLevel="1" x14ac:dyDescent="0.3">
      <c r="A182" s="30" t="s">
        <v>1179</v>
      </c>
      <c r="B182" s="79" t="s">
        <v>261</v>
      </c>
      <c r="C182" s="50"/>
      <c r="E182" s="61"/>
      <c r="F182" s="54">
        <f t="shared" si="13"/>
        <v>0</v>
      </c>
      <c r="G182" s="55"/>
      <c r="H182" s="27"/>
      <c r="L182" s="27"/>
      <c r="M182" s="27"/>
      <c r="N182" s="28"/>
    </row>
    <row r="183" spans="1:14" outlineLevel="1" x14ac:dyDescent="0.3">
      <c r="A183" s="30" t="s">
        <v>1180</v>
      </c>
      <c r="B183" s="79" t="s">
        <v>262</v>
      </c>
      <c r="C183" s="50"/>
      <c r="E183" s="61"/>
      <c r="F183" s="54">
        <f t="shared" si="13"/>
        <v>0</v>
      </c>
      <c r="G183" s="55"/>
      <c r="H183" s="27"/>
      <c r="L183" s="27"/>
      <c r="M183" s="27"/>
      <c r="N183" s="28"/>
    </row>
    <row r="184" spans="1:14" s="79" customFormat="1" outlineLevel="1" x14ac:dyDescent="0.3">
      <c r="A184" s="30" t="s">
        <v>1181</v>
      </c>
      <c r="B184" s="79" t="s">
        <v>263</v>
      </c>
      <c r="C184" s="80"/>
      <c r="F184" s="54">
        <f t="shared" si="13"/>
        <v>0</v>
      </c>
    </row>
    <row r="185" spans="1:14" outlineLevel="1" x14ac:dyDescent="0.3">
      <c r="A185" s="30" t="s">
        <v>1182</v>
      </c>
      <c r="B185" s="79" t="s">
        <v>264</v>
      </c>
      <c r="C185" s="50"/>
      <c r="E185" s="61"/>
      <c r="F185" s="54">
        <f t="shared" si="13"/>
        <v>0</v>
      </c>
      <c r="G185" s="55"/>
      <c r="H185" s="27"/>
      <c r="L185" s="27"/>
      <c r="M185" s="27"/>
      <c r="N185" s="28"/>
    </row>
    <row r="186" spans="1:14" outlineLevel="1" x14ac:dyDescent="0.3">
      <c r="A186" s="30" t="s">
        <v>1183</v>
      </c>
      <c r="B186" s="79" t="s">
        <v>265</v>
      </c>
      <c r="C186" s="50"/>
      <c r="E186" s="61"/>
      <c r="F186" s="54">
        <f t="shared" si="13"/>
        <v>0</v>
      </c>
      <c r="G186" s="55"/>
      <c r="H186" s="27"/>
      <c r="L186" s="27"/>
      <c r="M186" s="27"/>
      <c r="N186" s="28"/>
    </row>
    <row r="187" spans="1:14" outlineLevel="1" x14ac:dyDescent="0.3">
      <c r="A187" s="30" t="s">
        <v>1184</v>
      </c>
      <c r="B187" s="79" t="s">
        <v>266</v>
      </c>
      <c r="C187" s="50"/>
      <c r="E187" s="61"/>
      <c r="F187" s="54">
        <f t="shared" si="13"/>
        <v>0</v>
      </c>
      <c r="G187" s="55"/>
      <c r="H187" s="27"/>
      <c r="L187" s="27"/>
      <c r="M187" s="27"/>
      <c r="N187" s="28"/>
    </row>
    <row r="188" spans="1:14" outlineLevel="1" x14ac:dyDescent="0.3">
      <c r="A188" s="30" t="s">
        <v>1185</v>
      </c>
      <c r="B188" s="79"/>
      <c r="E188" s="61"/>
      <c r="F188" s="55"/>
      <c r="G188" s="55"/>
      <c r="H188" s="27"/>
      <c r="L188" s="27"/>
      <c r="M188" s="27"/>
      <c r="N188" s="28"/>
    </row>
    <row r="189" spans="1:14" outlineLevel="1" x14ac:dyDescent="0.3">
      <c r="A189" s="30" t="s">
        <v>1186</v>
      </c>
      <c r="B189" s="79"/>
      <c r="E189" s="61"/>
      <c r="F189" s="55"/>
      <c r="G189" s="55"/>
      <c r="H189" s="27"/>
      <c r="L189" s="27"/>
      <c r="M189" s="27"/>
      <c r="N189" s="28"/>
    </row>
    <row r="190" spans="1:14" outlineLevel="1" x14ac:dyDescent="0.3">
      <c r="A190" s="30" t="s">
        <v>1187</v>
      </c>
      <c r="B190" s="79"/>
      <c r="E190" s="61"/>
      <c r="F190" s="55"/>
      <c r="G190" s="55"/>
      <c r="H190" s="27"/>
      <c r="L190" s="27"/>
      <c r="M190" s="27"/>
      <c r="N190" s="28"/>
    </row>
    <row r="191" spans="1:14" outlineLevel="1" x14ac:dyDescent="0.3">
      <c r="A191" s="30" t="s">
        <v>1188</v>
      </c>
      <c r="B191" s="59"/>
      <c r="E191" s="61"/>
      <c r="F191" s="55"/>
      <c r="G191" s="55"/>
      <c r="H191" s="27"/>
      <c r="L191" s="27"/>
      <c r="M191" s="27"/>
      <c r="N191" s="28"/>
    </row>
    <row r="192" spans="1:14" ht="15" customHeight="1" x14ac:dyDescent="0.3">
      <c r="A192" s="45"/>
      <c r="B192" s="46" t="s">
        <v>267</v>
      </c>
      <c r="C192" s="45" t="s">
        <v>194</v>
      </c>
      <c r="D192" s="45"/>
      <c r="E192" s="47"/>
      <c r="F192" s="48" t="s">
        <v>254</v>
      </c>
      <c r="G192" s="48"/>
      <c r="H192" s="27"/>
      <c r="L192" s="27"/>
      <c r="M192" s="27"/>
      <c r="N192" s="28"/>
    </row>
    <row r="193" spans="1:14" x14ac:dyDescent="0.3">
      <c r="A193" s="30" t="s">
        <v>1189</v>
      </c>
      <c r="B193" s="42" t="s">
        <v>268</v>
      </c>
      <c r="C193" s="103">
        <v>91.5</v>
      </c>
      <c r="E193" s="53"/>
      <c r="F193" s="54">
        <f t="shared" ref="F193:F206" si="14">IF($C$208=0,"",IF(C193="[for completion]","",C193/$C$208))</f>
        <v>1</v>
      </c>
      <c r="G193" s="55"/>
      <c r="H193" s="27"/>
      <c r="L193" s="27"/>
      <c r="M193" s="27"/>
      <c r="N193" s="28"/>
    </row>
    <row r="194" spans="1:14" x14ac:dyDescent="0.3">
      <c r="A194" s="30" t="s">
        <v>1190</v>
      </c>
      <c r="B194" s="42" t="s">
        <v>269</v>
      </c>
      <c r="C194" s="103">
        <v>0</v>
      </c>
      <c r="E194" s="61"/>
      <c r="F194" s="54">
        <f t="shared" si="14"/>
        <v>0</v>
      </c>
      <c r="G194" s="61"/>
      <c r="H194" s="27"/>
      <c r="L194" s="27"/>
      <c r="M194" s="27"/>
      <c r="N194" s="28"/>
    </row>
    <row r="195" spans="1:14" x14ac:dyDescent="0.3">
      <c r="A195" s="30" t="s">
        <v>1191</v>
      </c>
      <c r="B195" s="42" t="s">
        <v>270</v>
      </c>
      <c r="C195" s="103">
        <v>0</v>
      </c>
      <c r="E195" s="61"/>
      <c r="F195" s="54">
        <f t="shared" si="14"/>
        <v>0</v>
      </c>
      <c r="G195" s="61"/>
      <c r="H195" s="27"/>
      <c r="L195" s="27"/>
      <c r="M195" s="27"/>
      <c r="N195" s="28"/>
    </row>
    <row r="196" spans="1:14" x14ac:dyDescent="0.3">
      <c r="A196" s="30" t="s">
        <v>1192</v>
      </c>
      <c r="B196" s="42" t="s">
        <v>271</v>
      </c>
      <c r="C196" s="103">
        <v>0</v>
      </c>
      <c r="E196" s="61"/>
      <c r="F196" s="54">
        <f t="shared" si="14"/>
        <v>0</v>
      </c>
      <c r="G196" s="61"/>
      <c r="H196" s="27"/>
      <c r="L196" s="27"/>
      <c r="M196" s="27"/>
      <c r="N196" s="28"/>
    </row>
    <row r="197" spans="1:14" x14ac:dyDescent="0.3">
      <c r="A197" s="30" t="s">
        <v>1193</v>
      </c>
      <c r="B197" s="42" t="s">
        <v>272</v>
      </c>
      <c r="C197" s="103">
        <v>0</v>
      </c>
      <c r="E197" s="61"/>
      <c r="F197" s="54">
        <f t="shared" si="14"/>
        <v>0</v>
      </c>
      <c r="G197" s="61"/>
      <c r="H197" s="27"/>
      <c r="L197" s="27"/>
      <c r="M197" s="27"/>
      <c r="N197" s="28"/>
    </row>
    <row r="198" spans="1:14" x14ac:dyDescent="0.3">
      <c r="A198" s="30" t="s">
        <v>1194</v>
      </c>
      <c r="B198" s="42" t="s">
        <v>273</v>
      </c>
      <c r="C198" s="103">
        <v>0</v>
      </c>
      <c r="E198" s="61"/>
      <c r="F198" s="54">
        <f t="shared" si="14"/>
        <v>0</v>
      </c>
      <c r="G198" s="61"/>
      <c r="H198" s="27"/>
      <c r="L198" s="27"/>
      <c r="M198" s="27"/>
      <c r="N198" s="28"/>
    </row>
    <row r="199" spans="1:14" x14ac:dyDescent="0.3">
      <c r="A199" s="30" t="s">
        <v>1195</v>
      </c>
      <c r="B199" s="42" t="s">
        <v>274</v>
      </c>
      <c r="C199" s="103">
        <v>0</v>
      </c>
      <c r="E199" s="61"/>
      <c r="F199" s="54">
        <f t="shared" si="14"/>
        <v>0</v>
      </c>
      <c r="G199" s="61"/>
      <c r="H199" s="27"/>
      <c r="L199" s="27"/>
      <c r="M199" s="27"/>
      <c r="N199" s="28"/>
    </row>
    <row r="200" spans="1:14" x14ac:dyDescent="0.3">
      <c r="A200" s="30" t="s">
        <v>1196</v>
      </c>
      <c r="B200" s="42" t="s">
        <v>275</v>
      </c>
      <c r="C200" s="103">
        <v>0</v>
      </c>
      <c r="E200" s="61"/>
      <c r="F200" s="54">
        <f t="shared" si="14"/>
        <v>0</v>
      </c>
      <c r="G200" s="61"/>
      <c r="H200" s="27"/>
      <c r="L200" s="27"/>
      <c r="M200" s="27"/>
      <c r="N200" s="28"/>
    </row>
    <row r="201" spans="1:14" x14ac:dyDescent="0.3">
      <c r="A201" s="30" t="s">
        <v>1197</v>
      </c>
      <c r="B201" s="42" t="s">
        <v>276</v>
      </c>
      <c r="C201" s="103">
        <v>0</v>
      </c>
      <c r="E201" s="61"/>
      <c r="F201" s="54">
        <f t="shared" si="14"/>
        <v>0</v>
      </c>
      <c r="G201" s="61"/>
      <c r="H201" s="27"/>
      <c r="L201" s="27"/>
      <c r="M201" s="27"/>
      <c r="N201" s="28"/>
    </row>
    <row r="202" spans="1:14" x14ac:dyDescent="0.3">
      <c r="A202" s="30" t="s">
        <v>1198</v>
      </c>
      <c r="B202" s="42" t="s">
        <v>277</v>
      </c>
      <c r="C202" s="103">
        <v>0</v>
      </c>
      <c r="E202" s="61"/>
      <c r="F202" s="54">
        <f t="shared" si="14"/>
        <v>0</v>
      </c>
      <c r="G202" s="61"/>
      <c r="H202" s="27"/>
      <c r="L202" s="27"/>
      <c r="M202" s="27"/>
      <c r="N202" s="28"/>
    </row>
    <row r="203" spans="1:14" x14ac:dyDescent="0.3">
      <c r="A203" s="30" t="s">
        <v>1199</v>
      </c>
      <c r="B203" s="42" t="s">
        <v>278</v>
      </c>
      <c r="C203" s="103">
        <v>0</v>
      </c>
      <c r="E203" s="61"/>
      <c r="F203" s="54">
        <f t="shared" si="14"/>
        <v>0</v>
      </c>
      <c r="G203" s="61"/>
      <c r="H203" s="27"/>
      <c r="L203" s="27"/>
      <c r="M203" s="27"/>
      <c r="N203" s="28"/>
    </row>
    <row r="204" spans="1:14" x14ac:dyDescent="0.3">
      <c r="A204" s="30" t="s">
        <v>1200</v>
      </c>
      <c r="B204" s="42" t="s">
        <v>279</v>
      </c>
      <c r="C204" s="103">
        <v>0</v>
      </c>
      <c r="E204" s="61"/>
      <c r="F204" s="54">
        <f t="shared" si="14"/>
        <v>0</v>
      </c>
      <c r="G204" s="61"/>
      <c r="H204" s="27"/>
      <c r="L204" s="27"/>
      <c r="M204" s="27"/>
      <c r="N204" s="28"/>
    </row>
    <row r="205" spans="1:14" x14ac:dyDescent="0.3">
      <c r="A205" s="30" t="s">
        <v>1201</v>
      </c>
      <c r="B205" s="42" t="s">
        <v>280</v>
      </c>
      <c r="C205" s="103">
        <v>0</v>
      </c>
      <c r="E205" s="61"/>
      <c r="F205" s="54">
        <f t="shared" si="14"/>
        <v>0</v>
      </c>
      <c r="G205" s="61"/>
      <c r="H205" s="27"/>
      <c r="L205" s="27"/>
      <c r="M205" s="27"/>
      <c r="N205" s="28"/>
    </row>
    <row r="206" spans="1:14" x14ac:dyDescent="0.3">
      <c r="A206" s="30" t="s">
        <v>1202</v>
      </c>
      <c r="B206" s="42" t="s">
        <v>213</v>
      </c>
      <c r="C206" s="103">
        <v>0</v>
      </c>
      <c r="E206" s="61"/>
      <c r="F206" s="54">
        <f t="shared" si="14"/>
        <v>0</v>
      </c>
      <c r="G206" s="61"/>
      <c r="H206" s="27"/>
      <c r="L206" s="27"/>
      <c r="M206" s="27"/>
      <c r="N206" s="28"/>
    </row>
    <row r="207" spans="1:14" x14ac:dyDescent="0.3">
      <c r="A207" s="30" t="s">
        <v>1203</v>
      </c>
      <c r="B207" s="56" t="s">
        <v>281</v>
      </c>
      <c r="C207" s="103">
        <v>91.5</v>
      </c>
      <c r="E207" s="61"/>
      <c r="F207" s="54"/>
      <c r="G207" s="61"/>
      <c r="H207" s="27"/>
      <c r="L207" s="27"/>
      <c r="M207" s="27"/>
      <c r="N207" s="28"/>
    </row>
    <row r="208" spans="1:14" x14ac:dyDescent="0.3">
      <c r="A208" s="30" t="s">
        <v>1204</v>
      </c>
      <c r="B208" s="68" t="s">
        <v>214</v>
      </c>
      <c r="C208" s="57">
        <f>SUM(C193:C206)</f>
        <v>91.5</v>
      </c>
      <c r="D208" s="42"/>
      <c r="E208" s="61"/>
      <c r="F208" s="58">
        <f>SUM(F193:F206)</f>
        <v>1</v>
      </c>
      <c r="G208" s="61"/>
      <c r="H208" s="27"/>
      <c r="L208" s="27"/>
      <c r="M208" s="27"/>
      <c r="N208" s="28"/>
    </row>
    <row r="209" spans="1:14" outlineLevel="1" x14ac:dyDescent="0.3">
      <c r="A209" s="30" t="s">
        <v>1205</v>
      </c>
      <c r="B209" s="59" t="s">
        <v>215</v>
      </c>
      <c r="C209" s="50"/>
      <c r="E209" s="61"/>
      <c r="F209" s="54">
        <f>IF($C$208=0,"",IF(C209="[for completion]","",C209/$C$208))</f>
        <v>0</v>
      </c>
      <c r="G209" s="61"/>
      <c r="H209" s="27"/>
      <c r="L209" s="27"/>
      <c r="M209" s="27"/>
      <c r="N209" s="28"/>
    </row>
    <row r="210" spans="1:14" outlineLevel="1" x14ac:dyDescent="0.3">
      <c r="A210" s="30" t="s">
        <v>1206</v>
      </c>
      <c r="B210" s="59" t="s">
        <v>215</v>
      </c>
      <c r="C210" s="50"/>
      <c r="E210" s="61"/>
      <c r="F210" s="54">
        <f t="shared" ref="F210:F215" si="15">IF($C$208=0,"",IF(C210="[for completion]","",C210/$C$208))</f>
        <v>0</v>
      </c>
      <c r="G210" s="61"/>
      <c r="H210" s="27"/>
      <c r="L210" s="27"/>
      <c r="M210" s="27"/>
      <c r="N210" s="28"/>
    </row>
    <row r="211" spans="1:14" outlineLevel="1" x14ac:dyDescent="0.3">
      <c r="A211" s="30" t="s">
        <v>1207</v>
      </c>
      <c r="B211" s="59" t="s">
        <v>215</v>
      </c>
      <c r="C211" s="50"/>
      <c r="E211" s="61"/>
      <c r="F211" s="54">
        <f t="shared" si="15"/>
        <v>0</v>
      </c>
      <c r="G211" s="61"/>
      <c r="H211" s="27"/>
      <c r="L211" s="27"/>
      <c r="M211" s="27"/>
      <c r="N211" s="28"/>
    </row>
    <row r="212" spans="1:14" outlineLevel="1" x14ac:dyDescent="0.3">
      <c r="A212" s="30" t="s">
        <v>1208</v>
      </c>
      <c r="B212" s="59" t="s">
        <v>215</v>
      </c>
      <c r="C212" s="50"/>
      <c r="E212" s="61"/>
      <c r="F212" s="54">
        <f t="shared" si="15"/>
        <v>0</v>
      </c>
      <c r="G212" s="61"/>
      <c r="H212" s="27"/>
      <c r="L212" s="27"/>
      <c r="M212" s="27"/>
      <c r="N212" s="28"/>
    </row>
    <row r="213" spans="1:14" outlineLevel="1" x14ac:dyDescent="0.3">
      <c r="A213" s="30" t="s">
        <v>1209</v>
      </c>
      <c r="B213" s="59" t="s">
        <v>215</v>
      </c>
      <c r="C213" s="50"/>
      <c r="E213" s="61"/>
      <c r="F213" s="54">
        <f t="shared" si="15"/>
        <v>0</v>
      </c>
      <c r="G213" s="61"/>
      <c r="H213" s="27"/>
      <c r="L213" s="27"/>
      <c r="M213" s="27"/>
      <c r="N213" s="28"/>
    </row>
    <row r="214" spans="1:14" outlineLevel="1" x14ac:dyDescent="0.3">
      <c r="A214" s="30" t="s">
        <v>1210</v>
      </c>
      <c r="B214" s="59" t="s">
        <v>215</v>
      </c>
      <c r="C214" s="50"/>
      <c r="E214" s="61"/>
      <c r="F214" s="54">
        <f t="shared" si="15"/>
        <v>0</v>
      </c>
      <c r="G214" s="61"/>
      <c r="H214" s="27"/>
      <c r="L214" s="27"/>
      <c r="M214" s="27"/>
      <c r="N214" s="28"/>
    </row>
    <row r="215" spans="1:14" outlineLevel="1" x14ac:dyDescent="0.3">
      <c r="A215" s="30" t="s">
        <v>1211</v>
      </c>
      <c r="B215" s="59" t="s">
        <v>215</v>
      </c>
      <c r="C215" s="50"/>
      <c r="E215" s="61"/>
      <c r="F215" s="54">
        <f t="shared" si="15"/>
        <v>0</v>
      </c>
      <c r="G215" s="61"/>
      <c r="H215" s="27"/>
      <c r="L215" s="27"/>
      <c r="M215" s="27"/>
      <c r="N215" s="28"/>
    </row>
    <row r="216" spans="1:14" ht="15" customHeight="1" x14ac:dyDescent="0.3">
      <c r="A216" s="45"/>
      <c r="B216" s="46" t="s">
        <v>282</v>
      </c>
      <c r="C216" s="45" t="s">
        <v>194</v>
      </c>
      <c r="D216" s="45"/>
      <c r="E216" s="47"/>
      <c r="F216" s="48" t="s">
        <v>208</v>
      </c>
      <c r="G216" s="48" t="s">
        <v>283</v>
      </c>
      <c r="H216" s="27"/>
      <c r="L216" s="27"/>
      <c r="M216" s="27"/>
      <c r="N216" s="28"/>
    </row>
    <row r="217" spans="1:14" x14ac:dyDescent="0.3">
      <c r="A217" s="30" t="s">
        <v>1212</v>
      </c>
      <c r="B217" s="67" t="s">
        <v>284</v>
      </c>
      <c r="C217" s="103">
        <v>91.5</v>
      </c>
      <c r="E217" s="75"/>
      <c r="F217" s="54">
        <f>IF($C$38=0,"",IF(C217="[for completion]","",IF(C217="","",C217/$C$38)))</f>
        <v>5.9903517376461114E-3</v>
      </c>
      <c r="G217" s="54">
        <f>IF($C$39=0,"",IF(C217="[for completion]","",IF(C217="","",C217/$C$39)))</f>
        <v>7.9565217391304351E-3</v>
      </c>
      <c r="H217" s="27"/>
      <c r="L217" s="27"/>
      <c r="M217" s="27"/>
      <c r="N217" s="28"/>
    </row>
    <row r="218" spans="1:14" x14ac:dyDescent="0.3">
      <c r="A218" s="30" t="s">
        <v>1213</v>
      </c>
      <c r="B218" s="67" t="s">
        <v>285</v>
      </c>
      <c r="C218" s="103">
        <v>0</v>
      </c>
      <c r="E218" s="75"/>
      <c r="F218" s="54">
        <f>IF($C$38=0,"",IF(C218="[for completion]","",IF(C218="","",C218/$C$38)))</f>
        <v>0</v>
      </c>
      <c r="G218" s="54">
        <f>IF($C$39=0,"",IF(C218="[for completion]","",IF(C218="","",C218/$C$39)))</f>
        <v>0</v>
      </c>
      <c r="H218" s="27"/>
      <c r="L218" s="27"/>
      <c r="M218" s="27"/>
      <c r="N218" s="28"/>
    </row>
    <row r="219" spans="1:14" x14ac:dyDescent="0.3">
      <c r="A219" s="30" t="s">
        <v>1214</v>
      </c>
      <c r="B219" s="67" t="s">
        <v>213</v>
      </c>
      <c r="C219" s="103">
        <v>0</v>
      </c>
      <c r="E219" s="75"/>
      <c r="F219" s="54">
        <f>IF($C$38=0,"",IF(C219="[for completion]","",IF(C219="","",C219/$C$38)))</f>
        <v>0</v>
      </c>
      <c r="G219" s="54">
        <f>IF($C$39=0,"",IF(C219="[for completion]","",IF(C219="","",C219/$C$39)))</f>
        <v>0</v>
      </c>
      <c r="H219" s="27"/>
      <c r="L219" s="27"/>
      <c r="M219" s="27"/>
      <c r="N219" s="28"/>
    </row>
    <row r="220" spans="1:14" x14ac:dyDescent="0.3">
      <c r="A220" s="30" t="s">
        <v>1215</v>
      </c>
      <c r="B220" s="68" t="s">
        <v>214</v>
      </c>
      <c r="C220" s="50">
        <f>SUM(C217:C219)</f>
        <v>91.5</v>
      </c>
      <c r="E220" s="75"/>
      <c r="F220" s="51">
        <f>SUM(F217:F219)</f>
        <v>5.9903517376461114E-3</v>
      </c>
      <c r="G220" s="51">
        <f>SUM(G217:G219)</f>
        <v>7.9565217391304351E-3</v>
      </c>
      <c r="H220" s="27"/>
      <c r="L220" s="27"/>
      <c r="M220" s="27"/>
      <c r="N220" s="28"/>
    </row>
    <row r="221" spans="1:14" outlineLevel="1" x14ac:dyDescent="0.3">
      <c r="A221" s="30" t="s">
        <v>1216</v>
      </c>
      <c r="B221" s="59" t="s">
        <v>215</v>
      </c>
      <c r="C221" s="50"/>
      <c r="E221" s="75"/>
      <c r="F221" s="54" t="str">
        <f t="shared" ref="F221:F227" si="16">IF($C$38=0,"",IF(C221="[for completion]","",IF(C221="","",C221/$C$38)))</f>
        <v/>
      </c>
      <c r="G221" s="54" t="str">
        <f t="shared" ref="G221:G227" si="17">IF($C$39=0,"",IF(C221="[for completion]","",IF(C221="","",C221/$C$39)))</f>
        <v/>
      </c>
      <c r="H221" s="27"/>
      <c r="L221" s="27"/>
      <c r="M221" s="27"/>
      <c r="N221" s="28"/>
    </row>
    <row r="222" spans="1:14" outlineLevel="1" x14ac:dyDescent="0.3">
      <c r="A222" s="30" t="s">
        <v>1217</v>
      </c>
      <c r="B222" s="59" t="s">
        <v>215</v>
      </c>
      <c r="C222" s="50"/>
      <c r="E222" s="75"/>
      <c r="F222" s="54" t="str">
        <f t="shared" si="16"/>
        <v/>
      </c>
      <c r="G222" s="54" t="str">
        <f t="shared" si="17"/>
        <v/>
      </c>
      <c r="H222" s="27"/>
      <c r="L222" s="27"/>
      <c r="M222" s="27"/>
      <c r="N222" s="28"/>
    </row>
    <row r="223" spans="1:14" outlineLevel="1" x14ac:dyDescent="0.3">
      <c r="A223" s="30" t="s">
        <v>1218</v>
      </c>
      <c r="B223" s="59" t="s">
        <v>215</v>
      </c>
      <c r="C223" s="50"/>
      <c r="E223" s="75"/>
      <c r="F223" s="54" t="str">
        <f t="shared" si="16"/>
        <v/>
      </c>
      <c r="G223" s="54" t="str">
        <f t="shared" si="17"/>
        <v/>
      </c>
      <c r="H223" s="27"/>
      <c r="L223" s="27"/>
      <c r="M223" s="27"/>
      <c r="N223" s="28"/>
    </row>
    <row r="224" spans="1:14" outlineLevel="1" x14ac:dyDescent="0.3">
      <c r="A224" s="30" t="s">
        <v>1219</v>
      </c>
      <c r="B224" s="59" t="s">
        <v>215</v>
      </c>
      <c r="C224" s="50"/>
      <c r="E224" s="75"/>
      <c r="F224" s="54" t="str">
        <f t="shared" si="16"/>
        <v/>
      </c>
      <c r="G224" s="54" t="str">
        <f t="shared" si="17"/>
        <v/>
      </c>
      <c r="H224" s="27"/>
      <c r="L224" s="27"/>
      <c r="M224" s="27"/>
      <c r="N224" s="28"/>
    </row>
    <row r="225" spans="1:13" outlineLevel="1" x14ac:dyDescent="0.3">
      <c r="A225" s="30" t="s">
        <v>1220</v>
      </c>
      <c r="B225" s="59" t="s">
        <v>215</v>
      </c>
      <c r="C225" s="50"/>
      <c r="E225" s="75"/>
      <c r="F225" s="54" t="str">
        <f t="shared" si="16"/>
        <v/>
      </c>
      <c r="G225" s="54" t="str">
        <f t="shared" si="17"/>
        <v/>
      </c>
      <c r="H225" s="27"/>
      <c r="L225" s="27"/>
      <c r="M225" s="27"/>
    </row>
    <row r="226" spans="1:13" outlineLevel="1" x14ac:dyDescent="0.3">
      <c r="A226" s="30" t="s">
        <v>1221</v>
      </c>
      <c r="B226" s="59" t="s">
        <v>215</v>
      </c>
      <c r="C226" s="50"/>
      <c r="E226" s="42"/>
      <c r="F226" s="54" t="str">
        <f t="shared" si="16"/>
        <v/>
      </c>
      <c r="G226" s="54" t="str">
        <f t="shared" si="17"/>
        <v/>
      </c>
      <c r="H226" s="27"/>
      <c r="L226" s="27"/>
      <c r="M226" s="27"/>
    </row>
    <row r="227" spans="1:13" outlineLevel="1" x14ac:dyDescent="0.3">
      <c r="A227" s="30" t="s">
        <v>1222</v>
      </c>
      <c r="B227" s="59" t="s">
        <v>215</v>
      </c>
      <c r="C227" s="50"/>
      <c r="E227" s="75"/>
      <c r="F227" s="54" t="str">
        <f t="shared" si="16"/>
        <v/>
      </c>
      <c r="G227" s="54" t="str">
        <f t="shared" si="17"/>
        <v/>
      </c>
      <c r="H227" s="27"/>
      <c r="L227" s="27"/>
      <c r="M227" s="27"/>
    </row>
    <row r="228" spans="1:13" ht="15" customHeight="1" x14ac:dyDescent="0.3">
      <c r="A228" s="45"/>
      <c r="B228" s="46" t="s">
        <v>286</v>
      </c>
      <c r="C228" s="45"/>
      <c r="D228" s="45"/>
      <c r="E228" s="47"/>
      <c r="F228" s="48"/>
      <c r="G228" s="48"/>
      <c r="H228" s="27"/>
      <c r="L228" s="27"/>
      <c r="M228" s="27"/>
    </row>
    <row r="229" spans="1:13" ht="28.8" x14ac:dyDescent="0.3">
      <c r="A229" s="30" t="s">
        <v>1223</v>
      </c>
      <c r="B229" s="42" t="s">
        <v>287</v>
      </c>
      <c r="C229" s="50" t="s">
        <v>1412</v>
      </c>
      <c r="H229" s="27"/>
      <c r="L229" s="27"/>
      <c r="M229" s="27"/>
    </row>
    <row r="230" spans="1:13" ht="15" customHeight="1" x14ac:dyDescent="0.3">
      <c r="A230" s="45"/>
      <c r="B230" s="46" t="s">
        <v>288</v>
      </c>
      <c r="C230" s="45"/>
      <c r="D230" s="45"/>
      <c r="E230" s="47"/>
      <c r="F230" s="48"/>
      <c r="G230" s="48"/>
      <c r="H230" s="27"/>
      <c r="L230" s="27"/>
      <c r="M230" s="27"/>
    </row>
    <row r="231" spans="1:13" x14ac:dyDescent="0.3">
      <c r="A231" s="30" t="s">
        <v>1224</v>
      </c>
      <c r="B231" s="30" t="s">
        <v>289</v>
      </c>
      <c r="C231" s="103">
        <v>0</v>
      </c>
      <c r="E231" s="42"/>
      <c r="H231" s="27"/>
      <c r="L231" s="27"/>
      <c r="M231" s="27"/>
    </row>
    <row r="232" spans="1:13" x14ac:dyDescent="0.3">
      <c r="A232" s="30" t="s">
        <v>1225</v>
      </c>
      <c r="B232" s="81" t="s">
        <v>290</v>
      </c>
      <c r="C232" s="103">
        <v>0</v>
      </c>
      <c r="E232" s="42"/>
      <c r="H232" s="27"/>
      <c r="L232" s="27"/>
      <c r="M232" s="27"/>
    </row>
    <row r="233" spans="1:13" x14ac:dyDescent="0.3">
      <c r="A233" s="30" t="s">
        <v>1226</v>
      </c>
      <c r="B233" s="81" t="s">
        <v>291</v>
      </c>
      <c r="C233" s="103">
        <v>0</v>
      </c>
      <c r="E233" s="42"/>
      <c r="H233" s="27"/>
      <c r="L233" s="27"/>
      <c r="M233" s="27"/>
    </row>
    <row r="234" spans="1:13" outlineLevel="1" x14ac:dyDescent="0.3">
      <c r="A234" s="30" t="s">
        <v>1227</v>
      </c>
      <c r="B234" s="41" t="s">
        <v>292</v>
      </c>
      <c r="C234" s="57"/>
      <c r="D234" s="42"/>
      <c r="E234" s="42"/>
      <c r="H234" s="27"/>
      <c r="L234" s="27"/>
      <c r="M234" s="27"/>
    </row>
    <row r="235" spans="1:13" outlineLevel="1" x14ac:dyDescent="0.3">
      <c r="A235" s="30" t="s">
        <v>1228</v>
      </c>
      <c r="B235" s="41" t="s">
        <v>293</v>
      </c>
      <c r="C235" s="57"/>
      <c r="D235" s="42"/>
      <c r="E235" s="42"/>
      <c r="H235" s="27"/>
      <c r="L235" s="27"/>
      <c r="M235" s="27"/>
    </row>
    <row r="236" spans="1:13" outlineLevel="1" x14ac:dyDescent="0.3">
      <c r="A236" s="30" t="s">
        <v>1229</v>
      </c>
      <c r="B236" s="41" t="s">
        <v>294</v>
      </c>
      <c r="C236" s="42"/>
      <c r="D236" s="42"/>
      <c r="E236" s="42"/>
      <c r="H236" s="27"/>
      <c r="L236" s="27"/>
      <c r="M236" s="27"/>
    </row>
    <row r="237" spans="1:13" ht="19.5" customHeight="1" outlineLevel="1" x14ac:dyDescent="0.3">
      <c r="A237" s="30" t="s">
        <v>1230</v>
      </c>
      <c r="C237" s="42"/>
      <c r="D237" s="42"/>
      <c r="E237" s="42"/>
      <c r="H237" s="27"/>
      <c r="L237" s="27"/>
      <c r="M237" s="27"/>
    </row>
    <row r="238" spans="1:13" ht="19.5" customHeight="1" outlineLevel="1" x14ac:dyDescent="0.3">
      <c r="A238" s="30" t="s">
        <v>1231</v>
      </c>
      <c r="C238" s="42"/>
      <c r="D238" s="42"/>
      <c r="E238" s="42"/>
      <c r="H238" s="27"/>
      <c r="L238" s="27"/>
      <c r="M238" s="27"/>
    </row>
    <row r="239" spans="1:13" ht="15" customHeight="1" x14ac:dyDescent="0.3">
      <c r="A239" s="45"/>
      <c r="B239" s="46" t="s">
        <v>1395</v>
      </c>
      <c r="C239" s="45"/>
      <c r="D239" s="45"/>
      <c r="E239" s="47"/>
      <c r="F239" s="48"/>
      <c r="G239" s="48"/>
      <c r="H239" s="27"/>
      <c r="L239" s="27"/>
      <c r="M239" s="27"/>
    </row>
    <row r="240" spans="1:13" ht="28.8" x14ac:dyDescent="0.3">
      <c r="A240" s="30" t="s">
        <v>1232</v>
      </c>
      <c r="B240" s="30" t="s">
        <v>1396</v>
      </c>
      <c r="C240" s="103"/>
      <c r="E240" s="42"/>
      <c r="H240" s="27"/>
      <c r="L240" s="27"/>
      <c r="M240" s="27"/>
    </row>
    <row r="241" spans="1:13" x14ac:dyDescent="0.3">
      <c r="A241" s="30" t="s">
        <v>1233</v>
      </c>
      <c r="B241" s="30" t="s">
        <v>1397</v>
      </c>
      <c r="C241" s="103"/>
      <c r="E241" s="42"/>
      <c r="H241" s="27"/>
      <c r="L241" s="27"/>
      <c r="M241" s="27"/>
    </row>
    <row r="242" spans="1:13" x14ac:dyDescent="0.3">
      <c r="A242" s="30" t="s">
        <v>1234</v>
      </c>
      <c r="B242" s="30" t="s">
        <v>1398</v>
      </c>
      <c r="C242" s="103"/>
      <c r="E242" s="42"/>
      <c r="H242" s="27"/>
      <c r="L242" s="27"/>
      <c r="M242" s="27"/>
    </row>
    <row r="243" spans="1:13" ht="28.8" x14ac:dyDescent="0.3">
      <c r="A243" s="30" t="s">
        <v>1235</v>
      </c>
      <c r="B243" s="30" t="s">
        <v>1399</v>
      </c>
      <c r="C243" s="103"/>
      <c r="E243" s="42"/>
      <c r="H243" s="27"/>
      <c r="L243" s="27"/>
      <c r="M243" s="27"/>
    </row>
    <row r="244" spans="1:13" x14ac:dyDescent="0.3">
      <c r="A244" s="30" t="s">
        <v>1400</v>
      </c>
      <c r="B244" s="30" t="s">
        <v>1401</v>
      </c>
      <c r="C244" s="103"/>
      <c r="E244" s="42"/>
      <c r="H244" s="27"/>
      <c r="L244" s="27"/>
      <c r="M244" s="27"/>
    </row>
    <row r="245" spans="1:13" x14ac:dyDescent="0.3">
      <c r="A245" s="30" t="s">
        <v>1402</v>
      </c>
      <c r="B245" s="30" t="s">
        <v>1403</v>
      </c>
      <c r="C245" s="103"/>
      <c r="E245" s="42"/>
      <c r="H245" s="27"/>
      <c r="L245" s="27"/>
      <c r="M245" s="27"/>
    </row>
    <row r="246" spans="1:13" x14ac:dyDescent="0.3">
      <c r="A246" s="30" t="s">
        <v>1404</v>
      </c>
      <c r="B246" s="30" t="s">
        <v>1405</v>
      </c>
      <c r="C246" s="103"/>
      <c r="E246" s="42"/>
      <c r="H246" s="27"/>
      <c r="L246" s="27"/>
      <c r="M246" s="27"/>
    </row>
    <row r="247" spans="1:13" x14ac:dyDescent="0.3">
      <c r="A247" s="30" t="s">
        <v>1236</v>
      </c>
      <c r="C247" s="103"/>
      <c r="E247" s="42"/>
      <c r="H247" s="27"/>
      <c r="L247" s="27"/>
      <c r="M247" s="27"/>
    </row>
    <row r="248" spans="1:13" x14ac:dyDescent="0.3">
      <c r="A248" s="30" t="s">
        <v>1237</v>
      </c>
      <c r="C248" s="103"/>
      <c r="E248" s="42"/>
      <c r="H248" s="27"/>
      <c r="L248" s="27"/>
      <c r="M248" s="27"/>
    </row>
    <row r="249" spans="1:13" x14ac:dyDescent="0.3">
      <c r="A249" s="30" t="s">
        <v>1238</v>
      </c>
      <c r="C249" s="103"/>
      <c r="E249" s="42"/>
      <c r="H249" s="27"/>
      <c r="L249" s="27"/>
      <c r="M249" s="27"/>
    </row>
    <row r="250" spans="1:13" x14ac:dyDescent="0.3">
      <c r="A250" s="30" t="s">
        <v>1239</v>
      </c>
      <c r="C250" s="103"/>
      <c r="E250" s="42"/>
      <c r="H250" s="27"/>
      <c r="L250" s="27"/>
      <c r="M250" s="27"/>
    </row>
    <row r="251" spans="1:13" x14ac:dyDescent="0.3">
      <c r="A251" s="30" t="s">
        <v>1240</v>
      </c>
      <c r="C251" s="103"/>
      <c r="E251" s="42"/>
      <c r="H251" s="27"/>
      <c r="L251" s="27"/>
      <c r="M251" s="27"/>
    </row>
    <row r="252" spans="1:13" x14ac:dyDescent="0.3">
      <c r="A252" s="30" t="s">
        <v>1241</v>
      </c>
      <c r="C252" s="103"/>
      <c r="E252" s="42"/>
      <c r="H252" s="27"/>
      <c r="L252" s="27"/>
      <c r="M252" s="27"/>
    </row>
    <row r="253" spans="1:13" x14ac:dyDescent="0.3">
      <c r="A253" s="30" t="s">
        <v>1242</v>
      </c>
      <c r="C253" s="103"/>
      <c r="E253" s="42"/>
      <c r="H253" s="27"/>
      <c r="L253" s="27"/>
      <c r="M253" s="27"/>
    </row>
    <row r="254" spans="1:13" x14ac:dyDescent="0.3">
      <c r="A254" s="30" t="s">
        <v>1243</v>
      </c>
      <c r="C254" s="103"/>
      <c r="E254" s="42"/>
      <c r="H254" s="27"/>
      <c r="L254" s="27"/>
      <c r="M254" s="27"/>
    </row>
    <row r="255" spans="1:13" x14ac:dyDescent="0.3">
      <c r="A255" s="30" t="s">
        <v>1244</v>
      </c>
      <c r="C255" s="103"/>
      <c r="E255" s="42"/>
      <c r="H255" s="27"/>
      <c r="L255" s="27"/>
      <c r="M255" s="27"/>
    </row>
    <row r="256" spans="1:13" x14ac:dyDescent="0.3">
      <c r="A256" s="30" t="s">
        <v>1245</v>
      </c>
      <c r="C256" s="103"/>
      <c r="E256" s="42"/>
      <c r="H256" s="27"/>
      <c r="L256" s="27"/>
      <c r="M256" s="27"/>
    </row>
    <row r="257" spans="1:13" x14ac:dyDescent="0.3">
      <c r="A257" s="30" t="s">
        <v>1246</v>
      </c>
      <c r="C257" s="103"/>
      <c r="E257" s="42"/>
      <c r="H257" s="27"/>
      <c r="L257" s="27"/>
      <c r="M257" s="27"/>
    </row>
    <row r="258" spans="1:13" x14ac:dyDescent="0.3">
      <c r="A258" s="30" t="s">
        <v>1247</v>
      </c>
      <c r="C258" s="103"/>
      <c r="E258" s="42"/>
      <c r="H258" s="27"/>
      <c r="L258" s="27"/>
      <c r="M258" s="27"/>
    </row>
    <row r="259" spans="1:13" x14ac:dyDescent="0.3">
      <c r="A259" s="30" t="s">
        <v>1248</v>
      </c>
      <c r="C259" s="103"/>
      <c r="E259" s="42"/>
      <c r="H259" s="27"/>
      <c r="L259" s="27"/>
      <c r="M259" s="27"/>
    </row>
    <row r="260" spans="1:13" x14ac:dyDescent="0.3">
      <c r="A260" s="30" t="s">
        <v>1249</v>
      </c>
      <c r="C260" s="103"/>
      <c r="E260" s="42"/>
      <c r="H260" s="27"/>
      <c r="L260" s="27"/>
      <c r="M260" s="27"/>
    </row>
    <row r="261" spans="1:13" x14ac:dyDescent="0.3">
      <c r="A261" s="30" t="s">
        <v>1250</v>
      </c>
      <c r="C261" s="103"/>
      <c r="E261" s="42"/>
      <c r="H261" s="27"/>
      <c r="L261" s="27"/>
      <c r="M261" s="27"/>
    </row>
    <row r="262" spans="1:13" x14ac:dyDescent="0.3">
      <c r="A262" s="30" t="s">
        <v>1251</v>
      </c>
      <c r="C262" s="103"/>
      <c r="E262" s="42"/>
      <c r="H262" s="27"/>
      <c r="L262" s="27"/>
      <c r="M262" s="27"/>
    </row>
    <row r="263" spans="1:13" x14ac:dyDescent="0.3">
      <c r="A263" s="30" t="s">
        <v>1252</v>
      </c>
      <c r="C263" s="103"/>
      <c r="E263" s="42"/>
      <c r="H263" s="27"/>
      <c r="L263" s="27"/>
      <c r="M263" s="27"/>
    </row>
    <row r="264" spans="1:13" x14ac:dyDescent="0.3">
      <c r="A264" s="30" t="s">
        <v>1253</v>
      </c>
      <c r="C264" s="103"/>
      <c r="E264" s="42"/>
      <c r="H264" s="27"/>
      <c r="L264" s="27"/>
      <c r="M264" s="27"/>
    </row>
    <row r="265" spans="1:13" x14ac:dyDescent="0.3">
      <c r="A265" s="30" t="s">
        <v>1254</v>
      </c>
      <c r="C265" s="103"/>
      <c r="E265" s="42"/>
      <c r="H265" s="27"/>
      <c r="L265" s="27"/>
      <c r="M265" s="27"/>
    </row>
    <row r="266" spans="1:13" x14ac:dyDescent="0.3">
      <c r="A266" s="30" t="s">
        <v>1255</v>
      </c>
      <c r="C266" s="103"/>
      <c r="E266" s="42"/>
      <c r="H266" s="27"/>
      <c r="L266" s="27"/>
      <c r="M266" s="27"/>
    </row>
    <row r="267" spans="1:13" x14ac:dyDescent="0.3">
      <c r="A267" s="30" t="s">
        <v>1256</v>
      </c>
      <c r="C267" s="103"/>
      <c r="E267" s="42"/>
      <c r="H267" s="27"/>
      <c r="L267" s="27"/>
      <c r="M267" s="27"/>
    </row>
    <row r="268" spans="1:13" x14ac:dyDescent="0.3">
      <c r="A268" s="30" t="s">
        <v>1257</v>
      </c>
      <c r="C268" s="103"/>
      <c r="E268" s="42"/>
      <c r="H268" s="27"/>
      <c r="L268" s="27"/>
      <c r="M268" s="27"/>
    </row>
    <row r="269" spans="1:13" x14ac:dyDescent="0.3">
      <c r="A269" s="30" t="s">
        <v>1258</v>
      </c>
      <c r="C269" s="103"/>
      <c r="E269" s="42"/>
      <c r="H269" s="27"/>
      <c r="L269" s="27"/>
      <c r="M269" s="27"/>
    </row>
    <row r="270" spans="1:13" x14ac:dyDescent="0.3">
      <c r="A270" s="30" t="s">
        <v>1259</v>
      </c>
      <c r="C270" s="103"/>
      <c r="E270" s="42"/>
      <c r="H270" s="27"/>
      <c r="L270" s="27"/>
      <c r="M270" s="27"/>
    </row>
    <row r="271" spans="1:13" x14ac:dyDescent="0.3">
      <c r="A271" s="30" t="s">
        <v>1260</v>
      </c>
      <c r="C271" s="103"/>
      <c r="E271" s="42"/>
      <c r="H271" s="27"/>
      <c r="L271" s="27"/>
      <c r="M271" s="27"/>
    </row>
    <row r="272" spans="1:13" x14ac:dyDescent="0.3">
      <c r="A272" s="30" t="s">
        <v>1261</v>
      </c>
      <c r="C272" s="103"/>
      <c r="E272" s="42"/>
      <c r="H272" s="27"/>
      <c r="L272" s="27"/>
      <c r="M272" s="27"/>
    </row>
    <row r="273" spans="1:14" x14ac:dyDescent="0.3">
      <c r="A273" s="30" t="s">
        <v>1262</v>
      </c>
      <c r="C273" s="103"/>
      <c r="E273" s="42"/>
      <c r="H273" s="27"/>
      <c r="L273" s="27"/>
      <c r="M273" s="27"/>
    </row>
    <row r="274" spans="1:14" x14ac:dyDescent="0.3">
      <c r="A274" s="30" t="s">
        <v>1263</v>
      </c>
      <c r="C274" s="103"/>
      <c r="E274" s="42"/>
      <c r="H274" s="27"/>
      <c r="L274" s="27"/>
      <c r="M274" s="27"/>
    </row>
    <row r="275" spans="1:14" x14ac:dyDescent="0.3">
      <c r="A275" s="30" t="s">
        <v>1264</v>
      </c>
      <c r="C275" s="103"/>
      <c r="E275" s="42"/>
      <c r="H275" s="27"/>
      <c r="L275" s="27"/>
      <c r="M275" s="27"/>
    </row>
    <row r="276" spans="1:14" x14ac:dyDescent="0.3">
      <c r="A276" s="30" t="s">
        <v>1265</v>
      </c>
      <c r="C276" s="103"/>
      <c r="E276" s="42"/>
      <c r="H276" s="27"/>
      <c r="L276" s="27"/>
      <c r="M276" s="27"/>
    </row>
    <row r="277" spans="1:14" x14ac:dyDescent="0.3">
      <c r="A277" s="30" t="s">
        <v>1266</v>
      </c>
      <c r="C277" s="103"/>
      <c r="E277" s="42"/>
      <c r="H277" s="27"/>
      <c r="L277" s="27"/>
      <c r="M277" s="27"/>
    </row>
    <row r="278" spans="1:14" x14ac:dyDescent="0.3">
      <c r="A278" s="30" t="s">
        <v>1267</v>
      </c>
      <c r="C278" s="103"/>
      <c r="E278" s="42"/>
      <c r="H278" s="27"/>
      <c r="L278" s="27"/>
      <c r="M278" s="27"/>
    </row>
    <row r="279" spans="1:14" x14ac:dyDescent="0.3">
      <c r="A279" s="30" t="s">
        <v>1268</v>
      </c>
      <c r="C279" s="103"/>
      <c r="E279" s="42"/>
      <c r="H279" s="27"/>
      <c r="L279" s="27"/>
      <c r="M279" s="27"/>
    </row>
    <row r="280" spans="1:14" x14ac:dyDescent="0.3">
      <c r="A280" s="30" t="s">
        <v>1269</v>
      </c>
      <c r="C280" s="103"/>
      <c r="E280" s="42"/>
      <c r="H280" s="27"/>
      <c r="L280" s="27"/>
      <c r="M280" s="27"/>
    </row>
    <row r="281" spans="1:14" x14ac:dyDescent="0.3">
      <c r="A281" s="30" t="s">
        <v>1270</v>
      </c>
      <c r="C281" s="103"/>
      <c r="E281" s="42"/>
      <c r="H281" s="27"/>
      <c r="L281" s="27"/>
      <c r="M281" s="27"/>
    </row>
    <row r="282" spans="1:14" x14ac:dyDescent="0.3">
      <c r="A282" s="30" t="s">
        <v>1271</v>
      </c>
      <c r="C282" s="103"/>
      <c r="E282" s="42"/>
      <c r="H282" s="27"/>
      <c r="L282" s="27"/>
      <c r="M282" s="27"/>
    </row>
    <row r="283" spans="1:14" x14ac:dyDescent="0.3">
      <c r="A283" s="30" t="s">
        <v>1272</v>
      </c>
      <c r="C283" s="103"/>
      <c r="E283" s="42"/>
      <c r="H283" s="27"/>
      <c r="L283" s="27"/>
      <c r="M283" s="27"/>
    </row>
    <row r="284" spans="1:14" x14ac:dyDescent="0.3">
      <c r="A284" s="30" t="s">
        <v>1273</v>
      </c>
      <c r="C284" s="103"/>
      <c r="E284" s="42"/>
      <c r="H284" s="27"/>
      <c r="L284" s="27"/>
      <c r="M284" s="27"/>
    </row>
    <row r="285" spans="1:14" ht="37.5" customHeight="1" x14ac:dyDescent="0.3">
      <c r="A285" s="37"/>
      <c r="B285" s="37" t="s">
        <v>295</v>
      </c>
      <c r="C285" s="37" t="s">
        <v>296</v>
      </c>
      <c r="D285" s="37" t="s">
        <v>296</v>
      </c>
      <c r="E285" s="37"/>
      <c r="F285" s="38"/>
      <c r="G285" s="39"/>
      <c r="H285" s="27"/>
      <c r="I285" s="34"/>
      <c r="J285" s="34"/>
      <c r="K285" s="34"/>
      <c r="L285" s="34"/>
      <c r="M285" s="36"/>
    </row>
    <row r="286" spans="1:14" ht="18" x14ac:dyDescent="0.3">
      <c r="A286" s="82" t="s">
        <v>1274</v>
      </c>
      <c r="B286" s="83"/>
      <c r="C286" s="83"/>
      <c r="D286" s="83"/>
      <c r="E286" s="83"/>
      <c r="F286" s="84"/>
      <c r="G286" s="83"/>
      <c r="H286" s="27"/>
      <c r="I286" s="34"/>
      <c r="J286" s="34"/>
      <c r="K286" s="34"/>
      <c r="L286" s="34"/>
      <c r="M286" s="36"/>
    </row>
    <row r="287" spans="1:14" ht="18" x14ac:dyDescent="0.3">
      <c r="A287" s="82" t="s">
        <v>1275</v>
      </c>
      <c r="B287" s="83"/>
      <c r="C287" s="83"/>
      <c r="D287" s="83"/>
      <c r="E287" s="83"/>
      <c r="F287" s="84"/>
      <c r="G287" s="83"/>
      <c r="H287" s="27"/>
      <c r="I287" s="34"/>
      <c r="J287" s="34"/>
      <c r="K287" s="34"/>
      <c r="L287" s="34"/>
      <c r="M287" s="36"/>
    </row>
    <row r="288" spans="1:14" s="149" customFormat="1" ht="16.5" customHeight="1" x14ac:dyDescent="0.3">
      <c r="A288" s="143" t="s">
        <v>1276</v>
      </c>
      <c r="B288" s="144" t="s">
        <v>1422</v>
      </c>
      <c r="C288" s="145">
        <f>ROW(B38)</f>
        <v>38</v>
      </c>
      <c r="D288" s="52"/>
      <c r="E288" s="52"/>
      <c r="F288" s="52"/>
      <c r="G288" s="52"/>
      <c r="H288" s="146"/>
      <c r="I288" s="147"/>
      <c r="J288" s="21"/>
      <c r="K288" s="148"/>
      <c r="L288" s="52"/>
      <c r="M288" s="52"/>
      <c r="N288" s="52"/>
    </row>
    <row r="289" spans="1:14" s="149" customFormat="1" ht="16.5" customHeight="1" x14ac:dyDescent="0.3">
      <c r="A289" s="143" t="s">
        <v>1277</v>
      </c>
      <c r="B289" s="144" t="s">
        <v>1417</v>
      </c>
      <c r="C289" s="145">
        <f>ROW(B39)</f>
        <v>39</v>
      </c>
      <c r="D289" s="150"/>
      <c r="E289" s="123"/>
      <c r="F289" s="123"/>
      <c r="G289" s="150"/>
      <c r="H289" s="146"/>
      <c r="I289" s="147"/>
      <c r="J289" s="21"/>
      <c r="K289" s="148"/>
      <c r="L289" s="52"/>
      <c r="M289" s="52"/>
      <c r="N289" s="146"/>
    </row>
    <row r="290" spans="1:14" s="149" customFormat="1" ht="16.5" customHeight="1" x14ac:dyDescent="0.3">
      <c r="A290" s="143" t="s">
        <v>1278</v>
      </c>
      <c r="B290" s="144" t="s">
        <v>1418</v>
      </c>
      <c r="C290" s="151" t="s">
        <v>1421</v>
      </c>
      <c r="D290" s="150"/>
      <c r="E290" s="150"/>
      <c r="F290" s="150"/>
      <c r="G290" s="150"/>
      <c r="H290" s="146"/>
      <c r="I290" s="147"/>
      <c r="J290" s="21"/>
      <c r="K290" s="21"/>
      <c r="L290" s="152"/>
      <c r="M290" s="52"/>
      <c r="N290" s="152"/>
    </row>
    <row r="291" spans="1:14" s="149" customFormat="1" ht="16.5" customHeight="1" x14ac:dyDescent="0.3">
      <c r="A291" s="143" t="s">
        <v>1279</v>
      </c>
      <c r="B291" s="144" t="s">
        <v>1423</v>
      </c>
      <c r="C291" s="145" t="str">
        <f ca="1">IF(ISREF(INDIRECT("'B1. HTT Mortgage Assets'!A1")),ROW('B1. HTT Mortgage Assets'!B43)&amp;" for Mortgage Assets","")</f>
        <v>43 for Mortgage Assets</v>
      </c>
      <c r="D291" s="124"/>
      <c r="E291" s="150"/>
      <c r="F291" s="123"/>
      <c r="G291" s="150"/>
      <c r="H291" s="146"/>
      <c r="I291" s="147"/>
      <c r="J291" s="21"/>
      <c r="K291" s="148"/>
      <c r="L291" s="148"/>
      <c r="M291" s="148"/>
      <c r="N291" s="146"/>
    </row>
    <row r="292" spans="1:14" s="149" customFormat="1" ht="16.5" customHeight="1" x14ac:dyDescent="0.3">
      <c r="A292" s="143" t="s">
        <v>1280</v>
      </c>
      <c r="B292" s="144" t="s">
        <v>1424</v>
      </c>
      <c r="C292" s="145">
        <f>ROW(B52)</f>
        <v>52</v>
      </c>
      <c r="D292" s="150"/>
      <c r="E292" s="150"/>
      <c r="F292" s="150"/>
      <c r="G292" s="150"/>
      <c r="H292" s="146"/>
      <c r="I292" s="147"/>
      <c r="J292" s="153"/>
      <c r="K292" s="21"/>
      <c r="L292" s="152"/>
      <c r="M292" s="148"/>
      <c r="N292" s="152"/>
    </row>
    <row r="293" spans="1:14" s="149" customFormat="1" ht="16.5" customHeight="1" x14ac:dyDescent="0.3">
      <c r="A293" s="143" t="s">
        <v>1281</v>
      </c>
      <c r="B293" s="144" t="s">
        <v>1425</v>
      </c>
      <c r="C293" s="154" t="str">
        <f ca="1">IF(ISREF(INDIRECT("'B1. HTT Mortgage Assets'!A1")),ROW('B1. HTT Mortgage Assets'!B186)&amp;" for Residential Mortgage Assets","")</f>
        <v>186 for Residential Mortgage Assets</v>
      </c>
      <c r="D293" s="124"/>
      <c r="E293" s="150"/>
      <c r="F293" s="124"/>
      <c r="G293" s="124"/>
      <c r="H293" s="146"/>
      <c r="I293" s="147"/>
      <c r="J293" s="148"/>
      <c r="K293" s="148"/>
      <c r="L293" s="148"/>
      <c r="M293" s="152"/>
      <c r="N293" s="146"/>
    </row>
    <row r="294" spans="1:14" s="149" customFormat="1" ht="16.5" customHeight="1" x14ac:dyDescent="0.3">
      <c r="A294" s="143" t="s">
        <v>1282</v>
      </c>
      <c r="B294" s="144" t="s">
        <v>1429</v>
      </c>
      <c r="C294" s="154" t="s">
        <v>297</v>
      </c>
      <c r="D294" s="150"/>
      <c r="E294" s="150"/>
      <c r="F294" s="150"/>
      <c r="G294" s="150"/>
      <c r="H294" s="146"/>
      <c r="I294" s="147"/>
      <c r="J294" s="21"/>
      <c r="K294" s="148"/>
      <c r="L294" s="148"/>
      <c r="M294" s="152"/>
      <c r="N294" s="146"/>
    </row>
    <row r="295" spans="1:14" s="149" customFormat="1" ht="16.5" customHeight="1" x14ac:dyDescent="0.3">
      <c r="A295" s="143" t="s">
        <v>1283</v>
      </c>
      <c r="B295" s="144" t="s">
        <v>1426</v>
      </c>
      <c r="C295" s="145" t="str">
        <f ca="1">IF(ISREF(INDIRECT("'B1. HTT Mortgage Assets'!A1")),ROW('B1. HTT Mortgage Assets'!B149)&amp;" for Mortgage Assets","")</f>
        <v>149 for Mortgage Assets</v>
      </c>
      <c r="D295" s="124"/>
      <c r="E295" s="150"/>
      <c r="F295" s="124"/>
      <c r="G295" s="150"/>
      <c r="H295" s="146"/>
      <c r="I295" s="147"/>
      <c r="J295" s="21"/>
      <c r="K295" s="148"/>
      <c r="L295" s="152"/>
      <c r="M295" s="152"/>
      <c r="N295" s="146"/>
    </row>
    <row r="296" spans="1:14" s="149" customFormat="1" ht="16.5" customHeight="1" x14ac:dyDescent="0.3">
      <c r="A296" s="143" t="s">
        <v>1284</v>
      </c>
      <c r="B296" s="144" t="s">
        <v>1419</v>
      </c>
      <c r="C296" s="145">
        <f>ROW(B111)</f>
        <v>111</v>
      </c>
      <c r="D296" s="150"/>
      <c r="E296" s="150"/>
      <c r="F296" s="150"/>
      <c r="G296" s="150"/>
      <c r="H296" s="146"/>
      <c r="I296" s="147"/>
      <c r="J296" s="21"/>
      <c r="K296" s="148"/>
      <c r="L296" s="152"/>
      <c r="M296" s="152"/>
      <c r="N296" s="146"/>
    </row>
    <row r="297" spans="1:14" s="149" customFormat="1" ht="16.5" customHeight="1" x14ac:dyDescent="0.3">
      <c r="A297" s="143" t="s">
        <v>1285</v>
      </c>
      <c r="B297" s="144" t="s">
        <v>1427</v>
      </c>
      <c r="C297" s="145">
        <f>ROW(B163)</f>
        <v>163</v>
      </c>
      <c r="D297" s="150"/>
      <c r="E297" s="150"/>
      <c r="F297" s="150"/>
      <c r="G297" s="150"/>
      <c r="H297" s="146"/>
      <c r="I297" s="148"/>
      <c r="J297" s="21"/>
      <c r="K297" s="148"/>
      <c r="L297" s="152"/>
      <c r="M297" s="148"/>
      <c r="N297" s="146"/>
    </row>
    <row r="298" spans="1:14" s="149" customFormat="1" ht="16.5" customHeight="1" x14ac:dyDescent="0.3">
      <c r="A298" s="143" t="s">
        <v>1286</v>
      </c>
      <c r="B298" s="144" t="s">
        <v>1430</v>
      </c>
      <c r="C298" s="145">
        <f>ROW(B137)</f>
        <v>137</v>
      </c>
      <c r="D298" s="150"/>
      <c r="E298" s="150"/>
      <c r="F298" s="150"/>
      <c r="G298" s="150"/>
      <c r="H298" s="146"/>
      <c r="I298" s="147"/>
      <c r="J298" s="21"/>
      <c r="K298" s="148"/>
      <c r="L298" s="152"/>
      <c r="M298" s="148"/>
      <c r="N298" s="146"/>
    </row>
    <row r="299" spans="1:14" s="149" customFormat="1" ht="16.5" customHeight="1" x14ac:dyDescent="0.3">
      <c r="A299" s="143" t="s">
        <v>1287</v>
      </c>
      <c r="B299" s="144" t="s">
        <v>1428</v>
      </c>
      <c r="C299" s="155"/>
      <c r="D299" s="150"/>
      <c r="E299" s="150"/>
      <c r="F299" s="150"/>
      <c r="G299" s="150"/>
      <c r="H299" s="146"/>
      <c r="I299" s="147"/>
      <c r="J299" s="148"/>
      <c r="K299" s="148"/>
      <c r="L299" s="152"/>
      <c r="M299" s="148"/>
      <c r="N299" s="146"/>
    </row>
    <row r="300" spans="1:14" s="149" customFormat="1" ht="16.5" customHeight="1" x14ac:dyDescent="0.3">
      <c r="A300" s="143" t="s">
        <v>1288</v>
      </c>
      <c r="B300" s="144" t="s">
        <v>1431</v>
      </c>
      <c r="C300" s="145" t="s">
        <v>298</v>
      </c>
      <c r="D300" s="124"/>
      <c r="E300" s="150"/>
      <c r="F300" s="125"/>
      <c r="G300" s="150"/>
      <c r="H300" s="146"/>
      <c r="I300" s="147"/>
      <c r="J300" s="148"/>
      <c r="K300" s="21"/>
      <c r="L300" s="152"/>
      <c r="M300" s="148"/>
      <c r="N300" s="146"/>
    </row>
    <row r="301" spans="1:14" s="149" customFormat="1" ht="16.5" customHeight="1" outlineLevel="1" x14ac:dyDescent="0.3">
      <c r="A301" s="143" t="s">
        <v>1289</v>
      </c>
      <c r="B301" s="144" t="s">
        <v>1432</v>
      </c>
      <c r="C301" s="145" t="s">
        <v>299</v>
      </c>
      <c r="D301" s="150"/>
      <c r="E301" s="150"/>
      <c r="F301" s="150"/>
      <c r="G301" s="150"/>
      <c r="H301" s="146"/>
      <c r="I301" s="147"/>
      <c r="J301" s="148"/>
      <c r="K301" s="21"/>
      <c r="L301" s="152"/>
      <c r="M301" s="148"/>
      <c r="N301" s="146"/>
    </row>
    <row r="302" spans="1:14" s="149" customFormat="1" ht="16.5" customHeight="1" outlineLevel="1" x14ac:dyDescent="0.3">
      <c r="A302" s="143" t="s">
        <v>1290</v>
      </c>
      <c r="B302" s="144" t="s">
        <v>1433</v>
      </c>
      <c r="C302" s="145" t="str">
        <f>ROW('C. HTT Harmonised Glossary'!B18)&amp;" for Harmonised Glossary"</f>
        <v>18 for Harmonised Glossary</v>
      </c>
      <c r="D302" s="150"/>
      <c r="E302" s="150"/>
      <c r="F302" s="150"/>
      <c r="G302" s="150"/>
      <c r="H302" s="146"/>
      <c r="I302" s="147"/>
      <c r="J302" s="148"/>
      <c r="K302" s="21"/>
      <c r="L302" s="152"/>
      <c r="M302" s="148"/>
      <c r="N302" s="146"/>
    </row>
    <row r="303" spans="1:14" s="149" customFormat="1" ht="16.5" customHeight="1" outlineLevel="1" x14ac:dyDescent="0.3">
      <c r="A303" s="143" t="s">
        <v>1291</v>
      </c>
      <c r="B303" s="144" t="s">
        <v>1434</v>
      </c>
      <c r="C303" s="145">
        <f>ROW(B65)</f>
        <v>65</v>
      </c>
      <c r="D303" s="150"/>
      <c r="E303" s="150"/>
      <c r="F303" s="150"/>
      <c r="G303" s="150"/>
      <c r="H303" s="146"/>
      <c r="I303" s="147"/>
      <c r="J303" s="21"/>
      <c r="K303" s="21"/>
      <c r="L303" s="152"/>
      <c r="M303" s="148"/>
      <c r="N303" s="146"/>
    </row>
    <row r="304" spans="1:14" s="149" customFormat="1" ht="16.5" customHeight="1" outlineLevel="1" x14ac:dyDescent="0.3">
      <c r="A304" s="143" t="s">
        <v>1292</v>
      </c>
      <c r="B304" s="144" t="s">
        <v>1435</v>
      </c>
      <c r="C304" s="145">
        <f>ROW(B88)</f>
        <v>88</v>
      </c>
      <c r="D304" s="150"/>
      <c r="E304" s="150"/>
      <c r="F304" s="150"/>
      <c r="G304" s="150"/>
      <c r="H304" s="146"/>
      <c r="I304" s="147"/>
      <c r="J304" s="21"/>
      <c r="K304" s="21"/>
      <c r="L304" s="152"/>
      <c r="M304" s="148"/>
      <c r="N304" s="146"/>
    </row>
    <row r="305" spans="1:14" s="149" customFormat="1" ht="16.5" customHeight="1" outlineLevel="1" x14ac:dyDescent="0.3">
      <c r="A305" s="143" t="s">
        <v>1293</v>
      </c>
      <c r="B305" s="144" t="s">
        <v>1437</v>
      </c>
      <c r="C305" s="145" t="s">
        <v>300</v>
      </c>
      <c r="D305" s="150"/>
      <c r="E305" s="150"/>
      <c r="F305" s="150"/>
      <c r="G305" s="150"/>
      <c r="H305" s="146"/>
      <c r="I305" s="147"/>
      <c r="J305" s="21"/>
      <c r="K305" s="21"/>
      <c r="L305" s="152"/>
      <c r="M305" s="148"/>
    </row>
    <row r="306" spans="1:14" s="149" customFormat="1" ht="16.5" customHeight="1" outlineLevel="1" x14ac:dyDescent="0.3">
      <c r="A306" s="143" t="s">
        <v>1294</v>
      </c>
      <c r="B306" s="144" t="s">
        <v>1436</v>
      </c>
      <c r="C306" s="145">
        <v>44</v>
      </c>
      <c r="D306" s="150"/>
      <c r="E306" s="150"/>
      <c r="F306" s="150"/>
      <c r="G306" s="150"/>
      <c r="H306" s="146"/>
      <c r="I306" s="147"/>
      <c r="J306" s="21"/>
      <c r="K306" s="21"/>
      <c r="L306" s="152"/>
      <c r="M306" s="148"/>
    </row>
    <row r="307" spans="1:14" s="149" customFormat="1" ht="16.5" customHeight="1" outlineLevel="1" x14ac:dyDescent="0.3">
      <c r="A307" s="143" t="s">
        <v>1295</v>
      </c>
      <c r="B307" s="144" t="s">
        <v>1438</v>
      </c>
      <c r="C307" s="145" t="str">
        <f ca="1">IF(ISREF(INDIRECT("'B1. HTT Mortgage Assets'!A1")),ROW('B1. HTT Mortgage Assets'!B179)&amp; " for Mortgage Assets","")</f>
        <v>179 for Mortgage Assets</v>
      </c>
      <c r="D307" s="124"/>
      <c r="E307" s="150"/>
      <c r="F307" s="124"/>
      <c r="G307" s="150"/>
      <c r="H307" s="146"/>
      <c r="I307" s="147"/>
      <c r="J307" s="21"/>
      <c r="K307" s="21"/>
      <c r="L307" s="152"/>
      <c r="M307" s="148"/>
    </row>
    <row r="308" spans="1:14" s="149" customFormat="1" ht="16.5" customHeight="1" outlineLevel="1" x14ac:dyDescent="0.3">
      <c r="A308" s="156" t="s">
        <v>1296</v>
      </c>
      <c r="B308" s="157"/>
      <c r="C308" s="143"/>
      <c r="D308" s="150"/>
      <c r="E308" s="150"/>
      <c r="F308" s="150"/>
      <c r="G308" s="150"/>
      <c r="H308" s="146"/>
      <c r="I308" s="147"/>
      <c r="J308" s="21"/>
      <c r="K308" s="21"/>
      <c r="L308" s="152"/>
      <c r="M308" s="148"/>
    </row>
    <row r="309" spans="1:14" s="149" customFormat="1" ht="16.5" customHeight="1" outlineLevel="1" x14ac:dyDescent="0.3">
      <c r="A309" s="143" t="s">
        <v>1297</v>
      </c>
      <c r="B309" s="143"/>
      <c r="C309" s="143"/>
      <c r="D309" s="150"/>
      <c r="E309" s="150"/>
      <c r="F309" s="150"/>
      <c r="G309" s="150"/>
      <c r="H309" s="146"/>
      <c r="I309" s="147"/>
      <c r="J309" s="21"/>
      <c r="K309" s="21"/>
      <c r="L309" s="152"/>
      <c r="M309" s="148"/>
    </row>
    <row r="310" spans="1:14" s="149" customFormat="1" ht="16.5" customHeight="1" outlineLevel="1" x14ac:dyDescent="0.3">
      <c r="A310" s="143" t="s">
        <v>1298</v>
      </c>
      <c r="B310" s="143"/>
      <c r="C310" s="143"/>
      <c r="D310" s="148"/>
      <c r="E310" s="148"/>
      <c r="F310" s="148"/>
      <c r="G310" s="146"/>
      <c r="H310" s="146"/>
      <c r="I310" s="148"/>
      <c r="J310" s="148"/>
      <c r="K310" s="148"/>
      <c r="L310" s="148"/>
      <c r="M310" s="148"/>
    </row>
    <row r="311" spans="1:14" ht="16.5" customHeight="1" x14ac:dyDescent="0.3">
      <c r="A311" s="38"/>
      <c r="B311" s="37" t="s">
        <v>181</v>
      </c>
      <c r="C311" s="38"/>
      <c r="D311" s="38"/>
      <c r="E311" s="38"/>
      <c r="F311" s="38"/>
      <c r="G311" s="39"/>
      <c r="H311" s="27"/>
      <c r="I311" s="34"/>
      <c r="J311" s="36"/>
      <c r="K311" s="36"/>
      <c r="L311" s="36"/>
      <c r="M311" s="36"/>
      <c r="N311" s="28"/>
    </row>
    <row r="312" spans="1:14" ht="16.5" customHeight="1" x14ac:dyDescent="0.3">
      <c r="A312" s="30" t="s">
        <v>1299</v>
      </c>
      <c r="B312" s="49" t="s">
        <v>301</v>
      </c>
      <c r="C312" s="103">
        <v>620.82973937999998</v>
      </c>
      <c r="H312" s="27"/>
      <c r="I312" s="49"/>
      <c r="J312" s="21"/>
      <c r="N312" s="28"/>
    </row>
    <row r="313" spans="1:14" ht="16.5" customHeight="1" outlineLevel="1" x14ac:dyDescent="0.3">
      <c r="A313" s="30" t="s">
        <v>1300</v>
      </c>
      <c r="B313" s="49" t="s">
        <v>302</v>
      </c>
      <c r="C313" s="103">
        <v>0</v>
      </c>
      <c r="H313" s="27"/>
      <c r="I313" s="49"/>
      <c r="J313" s="21"/>
      <c r="N313" s="28"/>
    </row>
    <row r="314" spans="1:14" ht="16.5" customHeight="1" outlineLevel="1" x14ac:dyDescent="0.3">
      <c r="A314" s="30" t="s">
        <v>1301</v>
      </c>
      <c r="B314" s="49" t="s">
        <v>303</v>
      </c>
      <c r="C314" s="103">
        <v>0</v>
      </c>
      <c r="H314" s="27"/>
      <c r="I314" s="49"/>
      <c r="J314" s="21"/>
      <c r="N314" s="28"/>
    </row>
    <row r="315" spans="1:14" ht="16.5" customHeight="1" outlineLevel="1" x14ac:dyDescent="0.3">
      <c r="A315" s="30" t="s">
        <v>1302</v>
      </c>
      <c r="B315" s="49"/>
      <c r="C315" s="21"/>
      <c r="H315" s="27"/>
      <c r="I315" s="49"/>
      <c r="J315" s="21"/>
      <c r="N315" s="28"/>
    </row>
    <row r="316" spans="1:14" ht="16.5" customHeight="1" outlineLevel="1" x14ac:dyDescent="0.3">
      <c r="A316" s="30" t="s">
        <v>1303</v>
      </c>
      <c r="B316" s="49"/>
      <c r="C316" s="21"/>
      <c r="H316" s="27"/>
      <c r="I316" s="49"/>
      <c r="J316" s="21"/>
      <c r="N316" s="28"/>
    </row>
    <row r="317" spans="1:14" ht="16.5" customHeight="1" outlineLevel="1" x14ac:dyDescent="0.3">
      <c r="A317" s="30" t="s">
        <v>1304</v>
      </c>
      <c r="B317" s="49"/>
      <c r="C317" s="21"/>
      <c r="H317" s="27"/>
      <c r="I317" s="49"/>
      <c r="J317" s="21"/>
      <c r="N317" s="28"/>
    </row>
    <row r="318" spans="1:14" ht="16.5" customHeight="1" outlineLevel="1" x14ac:dyDescent="0.3">
      <c r="A318" s="30" t="s">
        <v>1305</v>
      </c>
      <c r="B318" s="49"/>
      <c r="C318" s="21"/>
      <c r="H318" s="27"/>
      <c r="I318" s="49"/>
      <c r="J318" s="21"/>
      <c r="N318" s="28"/>
    </row>
    <row r="319" spans="1:14" ht="16.5" customHeight="1" x14ac:dyDescent="0.3">
      <c r="A319" s="38"/>
      <c r="B319" s="37" t="s">
        <v>182</v>
      </c>
      <c r="C319" s="38"/>
      <c r="D319" s="38"/>
      <c r="E319" s="38"/>
      <c r="F319" s="38"/>
      <c r="G319" s="39"/>
      <c r="H319" s="27"/>
      <c r="I319" s="34"/>
      <c r="J319" s="36"/>
      <c r="K319" s="36"/>
      <c r="L319" s="36"/>
      <c r="M319" s="36"/>
      <c r="N319" s="28"/>
    </row>
    <row r="320" spans="1:14" ht="16.5" customHeight="1" outlineLevel="1" x14ac:dyDescent="0.3">
      <c r="A320" s="45"/>
      <c r="B320" s="46" t="s">
        <v>304</v>
      </c>
      <c r="C320" s="45"/>
      <c r="D320" s="45"/>
      <c r="E320" s="47"/>
      <c r="F320" s="48"/>
      <c r="G320" s="48"/>
      <c r="H320" s="27"/>
      <c r="L320" s="27"/>
      <c r="M320" s="27"/>
      <c r="N320" s="28"/>
    </row>
    <row r="321" spans="1:14" ht="16.5" customHeight="1" outlineLevel="1" x14ac:dyDescent="0.3">
      <c r="A321" s="30" t="s">
        <v>1306</v>
      </c>
      <c r="B321" s="41" t="s">
        <v>305</v>
      </c>
      <c r="C321" s="41"/>
      <c r="H321" s="27"/>
      <c r="I321" s="28"/>
      <c r="J321" s="28"/>
      <c r="K321" s="28"/>
      <c r="L321" s="28"/>
      <c r="M321" s="28"/>
      <c r="N321" s="28"/>
    </row>
    <row r="322" spans="1:14" ht="16.5" customHeight="1" outlineLevel="1" x14ac:dyDescent="0.3">
      <c r="A322" s="30" t="s">
        <v>1307</v>
      </c>
      <c r="B322" s="41" t="s">
        <v>306</v>
      </c>
      <c r="C322" s="41"/>
      <c r="H322" s="27"/>
      <c r="I322" s="28"/>
      <c r="J322" s="28"/>
      <c r="K322" s="28"/>
      <c r="L322" s="28"/>
      <c r="M322" s="28"/>
      <c r="N322" s="28"/>
    </row>
    <row r="323" spans="1:14" ht="16.5" customHeight="1" outlineLevel="1" x14ac:dyDescent="0.3">
      <c r="A323" s="30" t="s">
        <v>1308</v>
      </c>
      <c r="B323" s="41" t="s">
        <v>307</v>
      </c>
      <c r="C323" s="41"/>
      <c r="H323" s="27"/>
      <c r="I323" s="28"/>
      <c r="J323" s="28"/>
      <c r="K323" s="28"/>
      <c r="L323" s="28"/>
      <c r="M323" s="28"/>
      <c r="N323" s="28"/>
    </row>
    <row r="324" spans="1:14" ht="16.5" customHeight="1" outlineLevel="1" x14ac:dyDescent="0.3">
      <c r="A324" s="30" t="s">
        <v>1309</v>
      </c>
      <c r="B324" s="41" t="s">
        <v>308</v>
      </c>
      <c r="H324" s="27"/>
      <c r="I324" s="28"/>
      <c r="J324" s="28"/>
      <c r="K324" s="28"/>
      <c r="L324" s="28"/>
      <c r="M324" s="28"/>
      <c r="N324" s="28"/>
    </row>
    <row r="325" spans="1:14" ht="16.5" customHeight="1" outlineLevel="1" x14ac:dyDescent="0.3">
      <c r="A325" s="30" t="s">
        <v>1310</v>
      </c>
      <c r="B325" s="41" t="s">
        <v>309</v>
      </c>
      <c r="H325" s="27"/>
      <c r="I325" s="28"/>
      <c r="J325" s="28"/>
      <c r="K325" s="28"/>
      <c r="L325" s="28"/>
      <c r="M325" s="28"/>
      <c r="N325" s="28"/>
    </row>
    <row r="326" spans="1:14" ht="16.5" customHeight="1" outlineLevel="1" x14ac:dyDescent="0.3">
      <c r="A326" s="30" t="s">
        <v>1311</v>
      </c>
      <c r="B326" s="41" t="s">
        <v>310</v>
      </c>
      <c r="H326" s="27"/>
      <c r="I326" s="28"/>
      <c r="J326" s="28"/>
      <c r="K326" s="28"/>
      <c r="L326" s="28"/>
      <c r="M326" s="28"/>
      <c r="N326" s="28"/>
    </row>
    <row r="327" spans="1:14" ht="16.5" customHeight="1" outlineLevel="1" x14ac:dyDescent="0.3">
      <c r="A327" s="30" t="s">
        <v>1312</v>
      </c>
      <c r="B327" s="41" t="s">
        <v>311</v>
      </c>
      <c r="H327" s="27"/>
      <c r="I327" s="28"/>
      <c r="J327" s="28"/>
      <c r="K327" s="28"/>
      <c r="L327" s="28"/>
      <c r="M327" s="28"/>
      <c r="N327" s="28"/>
    </row>
    <row r="328" spans="1:14" ht="16.5" customHeight="1" outlineLevel="1" x14ac:dyDescent="0.3">
      <c r="A328" s="30" t="s">
        <v>1313</v>
      </c>
      <c r="B328" s="41" t="s">
        <v>312</v>
      </c>
      <c r="H328" s="27"/>
      <c r="I328" s="28"/>
      <c r="J328" s="28"/>
      <c r="K328" s="28"/>
      <c r="L328" s="28"/>
      <c r="M328" s="28"/>
      <c r="N328" s="28"/>
    </row>
    <row r="329" spans="1:14" ht="16.5" customHeight="1" outlineLevel="1" x14ac:dyDescent="0.3">
      <c r="A329" s="30" t="s">
        <v>1314</v>
      </c>
      <c r="B329" s="41" t="s">
        <v>313</v>
      </c>
      <c r="H329" s="27"/>
      <c r="I329" s="28"/>
      <c r="J329" s="28"/>
      <c r="K329" s="28"/>
      <c r="L329" s="28"/>
      <c r="M329" s="28"/>
      <c r="N329" s="28"/>
    </row>
    <row r="330" spans="1:14" ht="16.5" customHeight="1" outlineLevel="1" x14ac:dyDescent="0.3">
      <c r="A330" s="30" t="s">
        <v>1315</v>
      </c>
      <c r="B330" s="59" t="s">
        <v>314</v>
      </c>
      <c r="H330" s="27"/>
      <c r="I330" s="28"/>
      <c r="J330" s="28"/>
      <c r="K330" s="28"/>
      <c r="L330" s="28"/>
      <c r="M330" s="28"/>
      <c r="N330" s="28"/>
    </row>
    <row r="331" spans="1:14" ht="16.5" customHeight="1" outlineLevel="1" x14ac:dyDescent="0.3">
      <c r="A331" s="30" t="s">
        <v>1316</v>
      </c>
      <c r="B331" s="59" t="s">
        <v>314</v>
      </c>
      <c r="H331" s="27"/>
      <c r="I331" s="28"/>
      <c r="J331" s="28"/>
      <c r="K331" s="28"/>
      <c r="L331" s="28"/>
      <c r="M331" s="28"/>
      <c r="N331" s="28"/>
    </row>
    <row r="332" spans="1:14" ht="16.5" customHeight="1" outlineLevel="1" x14ac:dyDescent="0.3">
      <c r="A332" s="30" t="s">
        <v>1317</v>
      </c>
      <c r="B332" s="59" t="s">
        <v>314</v>
      </c>
      <c r="H332" s="27"/>
      <c r="I332" s="28"/>
      <c r="J332" s="28"/>
      <c r="K332" s="28"/>
      <c r="L332" s="28"/>
      <c r="M332" s="28"/>
      <c r="N332" s="28"/>
    </row>
    <row r="333" spans="1:14" ht="16.5" customHeight="1" outlineLevel="1" x14ac:dyDescent="0.3">
      <c r="A333" s="30" t="s">
        <v>1318</v>
      </c>
      <c r="B333" s="59" t="s">
        <v>314</v>
      </c>
      <c r="H333" s="27"/>
      <c r="I333" s="28"/>
      <c r="J333" s="28"/>
      <c r="K333" s="28"/>
      <c r="L333" s="28"/>
      <c r="M333" s="28"/>
      <c r="N333" s="28"/>
    </row>
    <row r="334" spans="1:14" ht="16.5" customHeight="1" outlineLevel="1" x14ac:dyDescent="0.3">
      <c r="A334" s="30" t="s">
        <v>1319</v>
      </c>
      <c r="B334" s="59" t="s">
        <v>314</v>
      </c>
      <c r="H334" s="27"/>
      <c r="I334" s="28"/>
      <c r="J334" s="28"/>
      <c r="K334" s="28"/>
      <c r="L334" s="28"/>
      <c r="M334" s="28"/>
      <c r="N334" s="28"/>
    </row>
    <row r="335" spans="1:14" ht="16.5" customHeight="1" outlineLevel="1" x14ac:dyDescent="0.3">
      <c r="A335" s="30" t="s">
        <v>1320</v>
      </c>
      <c r="B335" s="59" t="s">
        <v>314</v>
      </c>
      <c r="H335" s="27"/>
      <c r="I335" s="28"/>
      <c r="J335" s="28"/>
      <c r="K335" s="28"/>
      <c r="L335" s="28"/>
      <c r="M335" s="28"/>
      <c r="N335" s="28"/>
    </row>
    <row r="336" spans="1:14" ht="16.5" customHeight="1" outlineLevel="1" x14ac:dyDescent="0.3">
      <c r="A336" s="30" t="s">
        <v>1321</v>
      </c>
      <c r="B336" s="59" t="s">
        <v>314</v>
      </c>
      <c r="H336" s="27"/>
      <c r="I336" s="28"/>
      <c r="J336" s="28"/>
      <c r="K336" s="28"/>
      <c r="L336" s="28"/>
      <c r="M336" s="28"/>
      <c r="N336" s="28"/>
    </row>
    <row r="337" spans="1:14" ht="16.5" customHeight="1" outlineLevel="1" x14ac:dyDescent="0.3">
      <c r="A337" s="30" t="s">
        <v>1322</v>
      </c>
      <c r="B337" s="59" t="s">
        <v>314</v>
      </c>
      <c r="H337" s="27"/>
      <c r="I337" s="28"/>
      <c r="J337" s="28"/>
      <c r="K337" s="28"/>
      <c r="L337" s="28"/>
      <c r="M337" s="28"/>
      <c r="N337" s="28"/>
    </row>
    <row r="338" spans="1:14" ht="16.5" customHeight="1" outlineLevel="1" x14ac:dyDescent="0.3">
      <c r="A338" s="30" t="s">
        <v>1323</v>
      </c>
      <c r="B338" s="59" t="s">
        <v>314</v>
      </c>
      <c r="H338" s="27"/>
      <c r="I338" s="28"/>
      <c r="J338" s="28"/>
      <c r="K338" s="28"/>
      <c r="L338" s="28"/>
      <c r="M338" s="28"/>
      <c r="N338" s="28"/>
    </row>
    <row r="339" spans="1:14" ht="16.5" customHeight="1" outlineLevel="1" x14ac:dyDescent="0.3">
      <c r="A339" s="30" t="s">
        <v>1324</v>
      </c>
      <c r="B339" s="59" t="s">
        <v>314</v>
      </c>
      <c r="H339" s="27"/>
      <c r="I339" s="28"/>
      <c r="J339" s="28"/>
      <c r="K339" s="28"/>
      <c r="L339" s="28"/>
      <c r="M339" s="28"/>
      <c r="N339" s="28"/>
    </row>
    <row r="340" spans="1:14" ht="16.5" customHeight="1" outlineLevel="1" x14ac:dyDescent="0.3">
      <c r="A340" s="30" t="s">
        <v>1325</v>
      </c>
      <c r="B340" s="59" t="s">
        <v>314</v>
      </c>
      <c r="H340" s="27"/>
      <c r="I340" s="28"/>
      <c r="J340" s="28"/>
      <c r="K340" s="28"/>
      <c r="L340" s="28"/>
      <c r="M340" s="28"/>
      <c r="N340" s="28"/>
    </row>
    <row r="341" spans="1:14" ht="16.5" customHeight="1" outlineLevel="1" x14ac:dyDescent="0.3">
      <c r="A341" s="30" t="s">
        <v>1326</v>
      </c>
      <c r="B341" s="59" t="s">
        <v>314</v>
      </c>
      <c r="H341" s="27"/>
      <c r="I341" s="28"/>
      <c r="J341" s="28"/>
      <c r="K341" s="28"/>
      <c r="L341" s="28"/>
      <c r="M341" s="28"/>
      <c r="N341" s="28"/>
    </row>
    <row r="342" spans="1:14" ht="16.5" customHeight="1" outlineLevel="1" x14ac:dyDescent="0.3">
      <c r="A342" s="30" t="s">
        <v>1327</v>
      </c>
      <c r="B342" s="59" t="s">
        <v>314</v>
      </c>
      <c r="H342" s="27"/>
      <c r="I342" s="28"/>
      <c r="J342" s="28"/>
      <c r="K342" s="28"/>
      <c r="L342" s="28"/>
      <c r="M342" s="28"/>
      <c r="N342" s="28"/>
    </row>
    <row r="343" spans="1:14" ht="16.5" customHeight="1" outlineLevel="1" x14ac:dyDescent="0.3">
      <c r="A343" s="30" t="s">
        <v>1328</v>
      </c>
      <c r="B343" s="59" t="s">
        <v>314</v>
      </c>
      <c r="H343" s="27"/>
      <c r="I343" s="28"/>
      <c r="J343" s="28"/>
      <c r="K343" s="28"/>
      <c r="L343" s="28"/>
      <c r="M343" s="28"/>
      <c r="N343" s="28"/>
    </row>
    <row r="344" spans="1:14" ht="16.5" customHeight="1" outlineLevel="1" x14ac:dyDescent="0.3">
      <c r="A344" s="30" t="s">
        <v>1329</v>
      </c>
      <c r="B344" s="59" t="s">
        <v>314</v>
      </c>
      <c r="H344" s="27"/>
      <c r="I344" s="28"/>
      <c r="J344" s="28"/>
      <c r="K344" s="28"/>
      <c r="L344" s="28"/>
      <c r="M344" s="28"/>
      <c r="N344" s="28"/>
    </row>
    <row r="345" spans="1:14" ht="16.5" customHeight="1" outlineLevel="1" x14ac:dyDescent="0.3">
      <c r="A345" s="30" t="s">
        <v>1330</v>
      </c>
      <c r="B345" s="59" t="s">
        <v>314</v>
      </c>
      <c r="H345" s="27"/>
      <c r="I345" s="28"/>
      <c r="J345" s="28"/>
      <c r="K345" s="28"/>
      <c r="L345" s="28"/>
      <c r="M345" s="28"/>
      <c r="N345" s="28"/>
    </row>
    <row r="346" spans="1:14" ht="16.5" customHeight="1" outlineLevel="1" x14ac:dyDescent="0.3">
      <c r="A346" s="30" t="s">
        <v>1331</v>
      </c>
      <c r="B346" s="59" t="s">
        <v>314</v>
      </c>
      <c r="H346" s="27"/>
      <c r="I346" s="28"/>
      <c r="J346" s="28"/>
      <c r="K346" s="28"/>
      <c r="L346" s="28"/>
      <c r="M346" s="28"/>
      <c r="N346" s="28"/>
    </row>
    <row r="347" spans="1:14" ht="16.5" customHeight="1" outlineLevel="1" x14ac:dyDescent="0.3">
      <c r="A347" s="30" t="s">
        <v>1332</v>
      </c>
      <c r="B347" s="59" t="s">
        <v>314</v>
      </c>
      <c r="H347" s="27"/>
      <c r="I347" s="28"/>
      <c r="J347" s="28"/>
      <c r="K347" s="28"/>
      <c r="L347" s="28"/>
      <c r="M347" s="28"/>
      <c r="N347" s="28"/>
    </row>
    <row r="348" spans="1:14" ht="16.5" customHeight="1" outlineLevel="1" x14ac:dyDescent="0.3">
      <c r="A348" s="30" t="s">
        <v>1333</v>
      </c>
      <c r="B348" s="59" t="s">
        <v>314</v>
      </c>
      <c r="H348" s="27"/>
      <c r="I348" s="28"/>
      <c r="J348" s="28"/>
      <c r="K348" s="28"/>
      <c r="L348" s="28"/>
      <c r="M348" s="28"/>
      <c r="N348" s="28"/>
    </row>
    <row r="349" spans="1:14" ht="16.5" customHeight="1" outlineLevel="1" x14ac:dyDescent="0.3">
      <c r="A349" s="30" t="s">
        <v>1334</v>
      </c>
      <c r="B349" s="59" t="s">
        <v>314</v>
      </c>
      <c r="H349" s="27"/>
      <c r="I349" s="28"/>
      <c r="J349" s="28"/>
      <c r="K349" s="28"/>
      <c r="L349" s="28"/>
      <c r="M349" s="28"/>
      <c r="N349" s="28"/>
    </row>
    <row r="350" spans="1:14" ht="16.5" customHeight="1" outlineLevel="1" x14ac:dyDescent="0.3">
      <c r="A350" s="30" t="s">
        <v>1335</v>
      </c>
      <c r="B350" s="59" t="s">
        <v>314</v>
      </c>
      <c r="H350" s="27"/>
      <c r="I350" s="28"/>
      <c r="J350" s="28"/>
      <c r="K350" s="28"/>
      <c r="L350" s="28"/>
      <c r="M350" s="28"/>
      <c r="N350" s="28"/>
    </row>
    <row r="351" spans="1:14" ht="16.5" customHeight="1" outlineLevel="1" x14ac:dyDescent="0.3">
      <c r="A351" s="30" t="s">
        <v>1336</v>
      </c>
      <c r="B351" s="59" t="s">
        <v>314</v>
      </c>
      <c r="H351" s="27"/>
      <c r="I351" s="28"/>
      <c r="J351" s="28"/>
      <c r="K351" s="28"/>
      <c r="L351" s="28"/>
      <c r="M351" s="28"/>
      <c r="N351" s="28"/>
    </row>
    <row r="352" spans="1:14" ht="16.5" customHeight="1" outlineLevel="1" x14ac:dyDescent="0.3">
      <c r="A352" s="30" t="s">
        <v>1337</v>
      </c>
      <c r="B352" s="59" t="s">
        <v>314</v>
      </c>
      <c r="H352" s="27"/>
      <c r="I352" s="28"/>
      <c r="J352" s="28"/>
      <c r="K352" s="28"/>
      <c r="L352" s="28"/>
      <c r="M352" s="28"/>
      <c r="N352" s="28"/>
    </row>
    <row r="353" spans="1:14" ht="16.5" customHeight="1" outlineLevel="1" x14ac:dyDescent="0.3">
      <c r="A353" s="30" t="s">
        <v>1338</v>
      </c>
      <c r="B353" s="59" t="s">
        <v>314</v>
      </c>
      <c r="H353" s="27"/>
      <c r="I353" s="28"/>
      <c r="J353" s="28"/>
      <c r="K353" s="28"/>
      <c r="L353" s="28"/>
      <c r="M353" s="28"/>
      <c r="N353" s="28"/>
    </row>
    <row r="354" spans="1:14" ht="16.5" customHeight="1" outlineLevel="1" x14ac:dyDescent="0.3">
      <c r="A354" s="30" t="s">
        <v>1339</v>
      </c>
      <c r="B354" s="59" t="s">
        <v>314</v>
      </c>
      <c r="H354" s="27"/>
      <c r="I354" s="28"/>
      <c r="J354" s="28"/>
      <c r="K354" s="28"/>
      <c r="L354" s="28"/>
      <c r="M354" s="28"/>
      <c r="N354" s="28"/>
    </row>
    <row r="355" spans="1:14" ht="16.5" customHeight="1" outlineLevel="1" x14ac:dyDescent="0.3">
      <c r="A355" s="30" t="s">
        <v>1340</v>
      </c>
      <c r="B355" s="59" t="s">
        <v>314</v>
      </c>
      <c r="H355" s="27"/>
      <c r="I355" s="28"/>
      <c r="J355" s="28"/>
      <c r="K355" s="28"/>
      <c r="L355" s="28"/>
      <c r="M355" s="28"/>
      <c r="N355" s="28"/>
    </row>
    <row r="356" spans="1:14" ht="16.5" customHeight="1" outlineLevel="1" x14ac:dyDescent="0.3">
      <c r="A356" s="30" t="s">
        <v>1341</v>
      </c>
      <c r="B356" s="59" t="s">
        <v>314</v>
      </c>
      <c r="H356" s="27"/>
      <c r="I356" s="28"/>
      <c r="J356" s="28"/>
      <c r="K356" s="28"/>
      <c r="L356" s="28"/>
      <c r="M356" s="28"/>
      <c r="N356" s="28"/>
    </row>
    <row r="357" spans="1:14" ht="16.5" customHeight="1" outlineLevel="1" x14ac:dyDescent="0.3">
      <c r="A357" s="30" t="s">
        <v>1342</v>
      </c>
      <c r="B357" s="59" t="s">
        <v>314</v>
      </c>
      <c r="H357" s="27"/>
      <c r="I357" s="28"/>
      <c r="J357" s="28"/>
      <c r="K357" s="28"/>
      <c r="L357" s="28"/>
      <c r="M357" s="28"/>
      <c r="N357" s="28"/>
    </row>
    <row r="358" spans="1:14" ht="16.5" customHeight="1" outlineLevel="1" x14ac:dyDescent="0.3">
      <c r="A358" s="30" t="s">
        <v>1343</v>
      </c>
      <c r="B358" s="59" t="s">
        <v>314</v>
      </c>
      <c r="H358" s="27"/>
      <c r="I358" s="28"/>
      <c r="J358" s="28"/>
      <c r="K358" s="28"/>
      <c r="L358" s="28"/>
      <c r="M358" s="28"/>
      <c r="N358" s="28"/>
    </row>
    <row r="359" spans="1:14" ht="16.5" customHeight="1" outlineLevel="1" x14ac:dyDescent="0.3">
      <c r="A359" s="30" t="s">
        <v>1344</v>
      </c>
      <c r="B359" s="59" t="s">
        <v>314</v>
      </c>
      <c r="H359" s="27"/>
      <c r="I359" s="28"/>
      <c r="J359" s="28"/>
      <c r="K359" s="28"/>
      <c r="L359" s="28"/>
      <c r="M359" s="28"/>
      <c r="N359" s="28"/>
    </row>
    <row r="360" spans="1:14" ht="16.5" customHeight="1" outlineLevel="1" x14ac:dyDescent="0.3">
      <c r="A360" s="30" t="s">
        <v>1345</v>
      </c>
      <c r="B360" s="59" t="s">
        <v>314</v>
      </c>
      <c r="H360" s="27"/>
      <c r="I360" s="28"/>
      <c r="J360" s="28"/>
      <c r="K360" s="28"/>
      <c r="L360" s="28"/>
      <c r="M360" s="28"/>
      <c r="N360" s="28"/>
    </row>
    <row r="361" spans="1:14" ht="16.5" customHeight="1" outlineLevel="1" x14ac:dyDescent="0.3">
      <c r="A361" s="30" t="s">
        <v>1346</v>
      </c>
      <c r="B361" s="59" t="s">
        <v>314</v>
      </c>
      <c r="H361" s="27"/>
      <c r="I361" s="28"/>
      <c r="J361" s="28"/>
      <c r="K361" s="28"/>
      <c r="L361" s="28"/>
      <c r="M361" s="28"/>
      <c r="N361" s="28"/>
    </row>
    <row r="362" spans="1:14" ht="16.5" customHeight="1" outlineLevel="1" x14ac:dyDescent="0.3">
      <c r="A362" s="30" t="s">
        <v>1347</v>
      </c>
      <c r="B362" s="59" t="s">
        <v>314</v>
      </c>
      <c r="H362" s="27"/>
      <c r="I362" s="28"/>
      <c r="J362" s="28"/>
      <c r="K362" s="28"/>
      <c r="L362" s="28"/>
      <c r="M362" s="28"/>
      <c r="N362" s="28"/>
    </row>
    <row r="363" spans="1:14" ht="16.5" customHeight="1" outlineLevel="1" x14ac:dyDescent="0.3">
      <c r="A363" s="30" t="s">
        <v>1348</v>
      </c>
      <c r="B363" s="59" t="s">
        <v>314</v>
      </c>
      <c r="H363" s="27"/>
      <c r="I363" s="28"/>
      <c r="J363" s="28"/>
      <c r="K363" s="28"/>
      <c r="L363" s="28"/>
      <c r="M363" s="28"/>
      <c r="N363" s="28"/>
    </row>
    <row r="364" spans="1:14" ht="16.5" customHeight="1" outlineLevel="1" x14ac:dyDescent="0.3">
      <c r="A364" s="30" t="s">
        <v>1349</v>
      </c>
      <c r="B364" s="59" t="s">
        <v>314</v>
      </c>
      <c r="H364" s="27"/>
      <c r="I364" s="28"/>
      <c r="J364" s="28"/>
      <c r="K364" s="28"/>
      <c r="L364" s="28"/>
      <c r="M364" s="28"/>
      <c r="N364" s="28"/>
    </row>
    <row r="365" spans="1:14" ht="16.5" customHeight="1" outlineLevel="1" x14ac:dyDescent="0.3">
      <c r="A365" s="30" t="s">
        <v>1350</v>
      </c>
      <c r="B365" s="59" t="s">
        <v>314</v>
      </c>
      <c r="H365" s="27"/>
      <c r="I365" s="28"/>
      <c r="J365" s="28"/>
      <c r="K365" s="28"/>
      <c r="L365" s="28"/>
      <c r="M365" s="28"/>
      <c r="N365" s="28"/>
    </row>
    <row r="366" spans="1:14" ht="16.5" customHeight="1" x14ac:dyDescent="0.3">
      <c r="H366" s="27"/>
      <c r="I366" s="28"/>
      <c r="J366" s="28"/>
      <c r="K366" s="28"/>
      <c r="L366" s="28"/>
      <c r="M366" s="28"/>
      <c r="N366" s="28"/>
    </row>
    <row r="367" spans="1:14" ht="16.5" customHeight="1" x14ac:dyDescent="0.3">
      <c r="H367" s="27"/>
      <c r="I367" s="28"/>
      <c r="J367" s="28"/>
      <c r="K367" s="28"/>
      <c r="L367" s="28"/>
      <c r="M367" s="28"/>
      <c r="N367" s="28"/>
    </row>
    <row r="368" spans="1:14" ht="16.5" customHeight="1" x14ac:dyDescent="0.3">
      <c r="H368" s="27"/>
      <c r="I368" s="28"/>
      <c r="J368" s="28"/>
      <c r="K368" s="28"/>
      <c r="L368" s="28"/>
      <c r="M368" s="28"/>
      <c r="N368" s="28"/>
    </row>
    <row r="369" spans="8:8" s="28" customFormat="1" ht="16.5" customHeight="1" x14ac:dyDescent="0.3">
      <c r="H369" s="27"/>
    </row>
    <row r="370" spans="8:8" s="28" customFormat="1" ht="16.5" customHeight="1" x14ac:dyDescent="0.3">
      <c r="H370" s="27"/>
    </row>
    <row r="371" spans="8:8" s="28" customFormat="1" ht="16.5" customHeight="1" x14ac:dyDescent="0.3">
      <c r="H371" s="27"/>
    </row>
    <row r="372" spans="8:8" s="28" customFormat="1" ht="16.5" customHeight="1" x14ac:dyDescent="0.3">
      <c r="H372" s="27"/>
    </row>
    <row r="373" spans="8:8" s="28" customFormat="1" ht="16.5" customHeight="1" x14ac:dyDescent="0.3">
      <c r="H373" s="27"/>
    </row>
    <row r="374" spans="8:8" s="28" customFormat="1" ht="16.5" customHeight="1" x14ac:dyDescent="0.3">
      <c r="H374" s="27"/>
    </row>
    <row r="375" spans="8:8" s="28" customFormat="1" ht="16.5" customHeight="1" x14ac:dyDescent="0.3">
      <c r="H375" s="27"/>
    </row>
    <row r="376" spans="8:8" s="28" customFormat="1" ht="16.5" customHeight="1" x14ac:dyDescent="0.3">
      <c r="H376" s="27"/>
    </row>
    <row r="377" spans="8:8" s="28" customFormat="1" ht="16.5" customHeight="1" x14ac:dyDescent="0.3">
      <c r="H377" s="27"/>
    </row>
    <row r="378" spans="8:8" s="28" customFormat="1" ht="16.5" customHeight="1" x14ac:dyDescent="0.3">
      <c r="H378" s="27"/>
    </row>
    <row r="379" spans="8:8" s="28" customFormat="1" ht="16.5" customHeight="1" x14ac:dyDescent="0.3">
      <c r="H379" s="27"/>
    </row>
    <row r="380" spans="8:8" s="28" customFormat="1" ht="16.5" customHeight="1" x14ac:dyDescent="0.3">
      <c r="H380" s="27"/>
    </row>
    <row r="381" spans="8:8" s="28" customFormat="1" ht="16.5" customHeight="1" x14ac:dyDescent="0.3">
      <c r="H381" s="27"/>
    </row>
    <row r="382" spans="8:8" s="28" customFormat="1" ht="16.5" customHeight="1" x14ac:dyDescent="0.3">
      <c r="H382" s="27"/>
    </row>
    <row r="383" spans="8:8" s="28" customFormat="1" ht="16.5" customHeight="1" x14ac:dyDescent="0.3">
      <c r="H383" s="27"/>
    </row>
    <row r="384" spans="8:8" s="28" customFormat="1" ht="16.5" customHeight="1" x14ac:dyDescent="0.3">
      <c r="H384" s="27"/>
    </row>
    <row r="385" spans="8:8" s="28" customFormat="1" ht="16.5" customHeight="1" x14ac:dyDescent="0.3">
      <c r="H385" s="27"/>
    </row>
    <row r="386" spans="8:8" s="28" customFormat="1" ht="16.5" customHeight="1" x14ac:dyDescent="0.3">
      <c r="H386" s="27"/>
    </row>
    <row r="387" spans="8:8" s="28" customFormat="1" ht="16.5" customHeight="1" x14ac:dyDescent="0.3">
      <c r="H387" s="27"/>
    </row>
    <row r="388" spans="8:8" s="28" customFormat="1" ht="16.5" customHeight="1" x14ac:dyDescent="0.3">
      <c r="H388" s="27"/>
    </row>
    <row r="389" spans="8:8" s="28" customFormat="1" ht="16.5" customHeight="1" x14ac:dyDescent="0.3">
      <c r="H389" s="27"/>
    </row>
    <row r="390" spans="8:8" s="28" customFormat="1" ht="16.5" customHeight="1" x14ac:dyDescent="0.3">
      <c r="H390" s="27"/>
    </row>
    <row r="391" spans="8:8" s="28" customFormat="1" x14ac:dyDescent="0.3">
      <c r="H391" s="27"/>
    </row>
    <row r="392" spans="8:8" s="28" customFormat="1" x14ac:dyDescent="0.3">
      <c r="H392" s="27"/>
    </row>
    <row r="393" spans="8:8" s="28" customFormat="1" x14ac:dyDescent="0.3">
      <c r="H393" s="27"/>
    </row>
    <row r="394" spans="8:8" s="28" customFormat="1" x14ac:dyDescent="0.3">
      <c r="H394" s="27"/>
    </row>
    <row r="395" spans="8:8" s="28" customFormat="1" x14ac:dyDescent="0.3">
      <c r="H395" s="27"/>
    </row>
    <row r="396" spans="8:8" s="28" customFormat="1" x14ac:dyDescent="0.3">
      <c r="H396" s="27"/>
    </row>
    <row r="397" spans="8:8" s="28" customFormat="1" x14ac:dyDescent="0.3">
      <c r="H397" s="27"/>
    </row>
    <row r="398" spans="8:8" s="28" customFormat="1" x14ac:dyDescent="0.3">
      <c r="H398" s="27"/>
    </row>
    <row r="399" spans="8:8" s="28" customFormat="1" x14ac:dyDescent="0.3">
      <c r="H399" s="27"/>
    </row>
    <row r="400" spans="8:8" s="28" customFormat="1" x14ac:dyDescent="0.3">
      <c r="H400" s="27"/>
    </row>
    <row r="401" spans="8:8" s="28" customFormat="1" x14ac:dyDescent="0.3">
      <c r="H401" s="27"/>
    </row>
    <row r="402" spans="8:8" s="28" customFormat="1" x14ac:dyDescent="0.3">
      <c r="H402" s="27"/>
    </row>
    <row r="403" spans="8:8" s="28" customFormat="1" x14ac:dyDescent="0.3">
      <c r="H403" s="27"/>
    </row>
    <row r="404" spans="8:8" s="28" customFormat="1" x14ac:dyDescent="0.3">
      <c r="H404" s="27"/>
    </row>
    <row r="405" spans="8:8" s="28" customFormat="1" x14ac:dyDescent="0.3">
      <c r="H405" s="27"/>
    </row>
    <row r="406" spans="8:8" s="28" customFormat="1" x14ac:dyDescent="0.3">
      <c r="H406" s="27"/>
    </row>
    <row r="407" spans="8:8" s="28" customFormat="1" x14ac:dyDescent="0.3">
      <c r="H407" s="27"/>
    </row>
    <row r="408" spans="8:8" s="28" customFormat="1" x14ac:dyDescent="0.3">
      <c r="H408" s="27"/>
    </row>
    <row r="409" spans="8:8" s="28" customFormat="1" x14ac:dyDescent="0.3">
      <c r="H409" s="27"/>
    </row>
    <row r="410" spans="8:8" s="28" customFormat="1" x14ac:dyDescent="0.3">
      <c r="H410" s="27"/>
    </row>
    <row r="411" spans="8:8" s="28" customFormat="1" x14ac:dyDescent="0.3">
      <c r="H411" s="27"/>
    </row>
    <row r="412" spans="8:8" s="28" customFormat="1" x14ac:dyDescent="0.3">
      <c r="H412" s="27"/>
    </row>
    <row r="413" spans="8:8" s="28" customFormat="1" x14ac:dyDescent="0.3">
      <c r="H413" s="2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disablePrompts="1" count="1">
    <dataValidation type="list" allowBlank="1" showInputMessage="1" showErrorMessage="1" sqref="C299" xr:uid="{E2F7940D-45D1-4D74-840C-54F15BDBF21A}">
      <formula1>J299:J302</formula1>
    </dataValidation>
  </dataValidations>
  <hyperlinks>
    <hyperlink ref="B6" location="'A. HTT General'!B13" display="1. Basic Facts" xr:uid="{7482EEFA-88B1-4190-AE04-A63D4CE6AD1C}"/>
    <hyperlink ref="B7" location="'A. HTT General'!B26" display="2. Regulatory Summary" xr:uid="{88CB257B-2BCB-4086-A3B8-BEB17B80381D}"/>
    <hyperlink ref="B8" location="'A. HTT General'!B36" display="3. General Cover Pool / Covered Bond Information" xr:uid="{4C51D18E-76B2-452B-AF5F-C784AC0996CD}"/>
    <hyperlink ref="B9" location="'A. HTT General'!B285" display="4. References to Capital Requirements Regulation (CRR) 129(7)" xr:uid="{B71700B0-0A23-4EC5-83C5-B7BE09BE18AA}"/>
    <hyperlink ref="B11" location="'A. HTT General'!B319" display="6. Other relevant information" xr:uid="{AB6F8003-3AD5-44F8-B4F4-945C77FB3C84}"/>
    <hyperlink ref="C289" location="'A. HTT General'!A39" display="'A. HTT General'!A39" xr:uid="{07599721-41FD-4ABC-8F0E-FB68763146AC}"/>
    <hyperlink ref="C291" location="'B1. HTT Mortgage Assets'!B43" display="'B1. HTT Mortgage Assets'!B43" xr:uid="{B84F493F-C149-426A-B628-D51E0B58CFCE}"/>
    <hyperlink ref="C292" location="'A. HTT General'!A52" display="'A. HTT General'!A52" xr:uid="{C5BD94D4-6843-4496-A4FC-02B8CCA9C8B3}"/>
    <hyperlink ref="C297" location="'A. HTT General'!B163" display="'A. HTT General'!B163" xr:uid="{9F0AA4A1-6081-447D-B4E6-0DC7FE4BB04C}"/>
    <hyperlink ref="C298" location="'A. HTT General'!B137" display="'A. HTT General'!B137" xr:uid="{120B927C-5A2E-4AED-9856-7FB46BDF178A}"/>
    <hyperlink ref="C302" location="'C. HTT Harmonised Glossary'!B18" display="'C. HTT Harmonised Glossary'!B18" xr:uid="{BD230997-6B5F-4C7C-9683-25EEA6B5D3FB}"/>
    <hyperlink ref="C303" location="'A. HTT General'!B65" display="'A. HTT General'!B65" xr:uid="{67E3E67E-B968-4132-9473-DD8406695A8E}"/>
    <hyperlink ref="C304" location="'A. HTT General'!B88" display="'A. HTT General'!B88" xr:uid="{F046ABD5-80ED-41C1-B394-B7233E499E17}"/>
    <hyperlink ref="C307" location="'B1. HTT Mortgage Assets'!B179" display="'B1. HTT Mortgage Assets'!B179" xr:uid="{149052B3-6831-4207-A054-7D28BD1AE151}"/>
    <hyperlink ref="B27" r:id="rId1" display="Basel Compliance (Y/N)" xr:uid="{25956FF0-2BE8-4496-A13F-BED7BB0E4CDE}"/>
    <hyperlink ref="B29" r:id="rId2" xr:uid="{2E4F3677-5333-4964-B68C-F0FFBD135E7E}"/>
    <hyperlink ref="B30" r:id="rId3" xr:uid="{D2CC6EBF-F3DF-447A-9213-1E909FD80EEF}"/>
    <hyperlink ref="B10" location="'A. HTT General'!B311" display="5. References to Capital Requirements Regulation (CRR) 129(1)" xr:uid="{2D9A5ED4-76D2-48C8-BF46-94145ACEA9A9}"/>
    <hyperlink ref="C293" location="'B1. HTT Mortgage Assets'!B186" display="'B1. HTT Mortgage Assets'!B186" xr:uid="{AC7BBF77-55AF-40FA-A555-6E0F7510BBE9}"/>
    <hyperlink ref="C288" location="'A. HTT General'!A38" display="'A. HTT General'!A38" xr:uid="{1608BBFB-A512-4DED-8725-5902EE202AD0}"/>
    <hyperlink ref="C296" location="'A. HTT General'!B111" display="'A. HTT General'!B111" xr:uid="{B9A1C495-16DC-40AA-886D-24A4FFF6999A}"/>
    <hyperlink ref="C295" location="'B1. HTT Mortgage Assets'!B149" display="'B1. HTT Mortgage Assets'!B149" xr:uid="{236DF8C2-30FB-4762-AF94-9B019908BA72}"/>
    <hyperlink ref="C294" location="'C. HTT Harmonised Glossary'!B20" display="link to Glossary HG.1.15" xr:uid="{A039A3C4-C441-4F71-96E4-5F80461231A8}"/>
    <hyperlink ref="C306" location="'A. HTT General'!B44" display="'A. HTT General'!B44" xr:uid="{02C861D4-F6FD-47D7-A15B-B042959E7BC6}"/>
    <hyperlink ref="C300" location="'B1. HTT Mortgage Assets'!B215" display="215 LTV residential mortgage" xr:uid="{9F571166-94CE-409E-85A6-C078AB335FEF}"/>
    <hyperlink ref="C301" location="'A. HTT General'!B230" display="230 Derivatives and Swaps" xr:uid="{274220E7-F001-4195-8BBE-B1614C8F7213}"/>
    <hyperlink ref="B28" r:id="rId4" display="CBD Compliance (Y/N)" xr:uid="{CE502908-CC87-4BD8-B65B-D56E3D57FA2F}"/>
    <hyperlink ref="C305" location="'C. HTT Harmonised Glossary'!B12" display="link to Glossary HG 1.7" xr:uid="{8E4E438A-3FE3-4E4D-ACD7-58B1A2C670F3}"/>
    <hyperlink ref="B44" location="'C. HTT Harmonised Glossary'!B6" display="2. Over-collateralisation (OC) " xr:uid="{3B7E2231-7779-4ED5-BEBB-D7B9EB731B27}"/>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8F4B-C962-44D5-9BD8-BE711827D81C}">
  <sheetPr>
    <tabColor theme="9" tint="-0.249977111117893"/>
  </sheetPr>
  <dimension ref="A1:N423"/>
  <sheetViews>
    <sheetView view="pageBreakPreview" topLeftCell="A121" zoomScale="60" zoomScaleNormal="85" workbookViewId="0">
      <selection activeCell="D211" sqref="D211"/>
    </sheetView>
  </sheetViews>
  <sheetFormatPr defaultColWidth="8.88671875" defaultRowHeight="14.4" outlineLevelRow="1" x14ac:dyDescent="0.3"/>
  <cols>
    <col min="1" max="1" width="13.88671875" style="30" customWidth="1"/>
    <col min="2" max="2" width="62.88671875" style="30" customWidth="1"/>
    <col min="3" max="3" width="41" style="30" customWidth="1"/>
    <col min="4" max="4" width="40.88671875" style="30" customWidth="1"/>
    <col min="5" max="5" width="6.6640625" style="30" customWidth="1"/>
    <col min="6" max="6" width="41.5546875" style="30" customWidth="1"/>
    <col min="7" max="7" width="41.5546875" style="27" customWidth="1"/>
    <col min="8" max="16384" width="8.88671875" style="28"/>
  </cols>
  <sheetData>
    <row r="1" spans="1:7" ht="31.2" x14ac:dyDescent="0.3">
      <c r="A1" s="1" t="s">
        <v>315</v>
      </c>
      <c r="B1" s="1"/>
      <c r="C1" s="27"/>
      <c r="D1" s="27"/>
      <c r="E1" s="27"/>
      <c r="F1" s="25" t="s">
        <v>1369</v>
      </c>
    </row>
    <row r="2" spans="1:7" ht="15" thickBot="1" x14ac:dyDescent="0.35">
      <c r="A2" s="27"/>
      <c r="B2" s="27"/>
      <c r="C2" s="27"/>
      <c r="D2" s="27"/>
      <c r="E2" s="27"/>
      <c r="F2" s="27"/>
    </row>
    <row r="3" spans="1:7" ht="18.600000000000001" thickBot="1" x14ac:dyDescent="0.35">
      <c r="A3" s="31"/>
      <c r="B3" s="32" t="s">
        <v>174</v>
      </c>
      <c r="C3" s="85" t="s">
        <v>248</v>
      </c>
      <c r="D3" s="31"/>
      <c r="E3" s="31"/>
      <c r="F3" s="27"/>
      <c r="G3" s="31"/>
    </row>
    <row r="4" spans="1:7" ht="15" thickBot="1" x14ac:dyDescent="0.35"/>
    <row r="5" spans="1:7" ht="18" x14ac:dyDescent="0.3">
      <c r="A5" s="34"/>
      <c r="B5" s="35" t="s">
        <v>316</v>
      </c>
      <c r="C5" s="34"/>
      <c r="E5" s="36"/>
      <c r="F5" s="36"/>
    </row>
    <row r="6" spans="1:7" x14ac:dyDescent="0.3">
      <c r="B6" s="22" t="s">
        <v>317</v>
      </c>
    </row>
    <row r="7" spans="1:7" x14ac:dyDescent="0.3">
      <c r="B7" s="86" t="s">
        <v>318</v>
      </c>
    </row>
    <row r="8" spans="1:7" ht="15" thickBot="1" x14ac:dyDescent="0.35">
      <c r="B8" s="87" t="s">
        <v>319</v>
      </c>
    </row>
    <row r="9" spans="1:7" x14ac:dyDescent="0.3">
      <c r="B9" s="23"/>
    </row>
    <row r="10" spans="1:7" ht="36" x14ac:dyDescent="0.3">
      <c r="A10" s="37" t="s">
        <v>320</v>
      </c>
      <c r="B10" s="37" t="s">
        <v>317</v>
      </c>
      <c r="C10" s="38"/>
      <c r="D10" s="38"/>
      <c r="E10" s="38"/>
      <c r="F10" s="38"/>
      <c r="G10" s="39"/>
    </row>
    <row r="11" spans="1:7" ht="15" customHeight="1" x14ac:dyDescent="0.3">
      <c r="A11" s="45"/>
      <c r="B11" s="46" t="s">
        <v>321</v>
      </c>
      <c r="C11" s="45" t="s">
        <v>194</v>
      </c>
      <c r="D11" s="45"/>
      <c r="E11" s="45"/>
      <c r="F11" s="48" t="s">
        <v>322</v>
      </c>
      <c r="G11" s="48"/>
    </row>
    <row r="12" spans="1:7" x14ac:dyDescent="0.3">
      <c r="A12" s="30" t="s">
        <v>323</v>
      </c>
      <c r="B12" s="30" t="s">
        <v>324</v>
      </c>
      <c r="C12" s="50">
        <v>15274.5621638496</v>
      </c>
      <c r="F12" s="54">
        <f>IF($C$15=0,"",IF(C12="[for completion]","",C12/$C$15))</f>
        <v>1</v>
      </c>
    </row>
    <row r="13" spans="1:7" x14ac:dyDescent="0.3">
      <c r="A13" s="30" t="s">
        <v>325</v>
      </c>
      <c r="B13" s="30" t="s">
        <v>326</v>
      </c>
      <c r="C13" s="50">
        <v>0</v>
      </c>
      <c r="F13" s="54">
        <f>IF($C$15=0,"",IF(C13="[for completion]","",C13/$C$15))</f>
        <v>0</v>
      </c>
    </row>
    <row r="14" spans="1:7" x14ac:dyDescent="0.3">
      <c r="A14" s="30" t="s">
        <v>327</v>
      </c>
      <c r="B14" s="30" t="s">
        <v>213</v>
      </c>
      <c r="C14" s="50">
        <v>0</v>
      </c>
      <c r="F14" s="54">
        <f>IF($C$15=0,"",IF(C14="[for completion]","",C14/$C$15))</f>
        <v>0</v>
      </c>
    </row>
    <row r="15" spans="1:7" x14ac:dyDescent="0.3">
      <c r="A15" s="30" t="s">
        <v>328</v>
      </c>
      <c r="B15" s="88" t="s">
        <v>214</v>
      </c>
      <c r="C15" s="50">
        <f>SUM(C12:C14)</f>
        <v>15274.5621638496</v>
      </c>
      <c r="F15" s="89">
        <f>SUM(F12:F14)</f>
        <v>1</v>
      </c>
    </row>
    <row r="16" spans="1:7" outlineLevel="1" x14ac:dyDescent="0.3">
      <c r="A16" s="30" t="s">
        <v>329</v>
      </c>
      <c r="B16" s="59" t="s">
        <v>330</v>
      </c>
      <c r="C16" s="50"/>
      <c r="F16" s="54">
        <f t="shared" ref="F16:F26" si="0">IF($C$15=0,"",IF(C16="[for completion]","",C16/$C$15))</f>
        <v>0</v>
      </c>
    </row>
    <row r="17" spans="1:7" outlineLevel="1" x14ac:dyDescent="0.3">
      <c r="A17" s="30" t="s">
        <v>331</v>
      </c>
      <c r="B17" s="59" t="s">
        <v>332</v>
      </c>
      <c r="C17" s="50"/>
      <c r="F17" s="54">
        <f t="shared" si="0"/>
        <v>0</v>
      </c>
    </row>
    <row r="18" spans="1:7" outlineLevel="1" x14ac:dyDescent="0.3">
      <c r="A18" s="30" t="s">
        <v>333</v>
      </c>
      <c r="B18" s="59"/>
      <c r="C18" s="50"/>
      <c r="F18" s="54">
        <f t="shared" si="0"/>
        <v>0</v>
      </c>
    </row>
    <row r="19" spans="1:7" outlineLevel="1" x14ac:dyDescent="0.3">
      <c r="A19" s="30" t="s">
        <v>334</v>
      </c>
      <c r="B19" s="59"/>
      <c r="C19" s="50"/>
      <c r="F19" s="54">
        <f t="shared" si="0"/>
        <v>0</v>
      </c>
    </row>
    <row r="20" spans="1:7" outlineLevel="1" x14ac:dyDescent="0.3">
      <c r="A20" s="30" t="s">
        <v>335</v>
      </c>
      <c r="B20" s="59"/>
      <c r="C20" s="50"/>
      <c r="F20" s="54">
        <f t="shared" si="0"/>
        <v>0</v>
      </c>
    </row>
    <row r="21" spans="1:7" outlineLevel="1" x14ac:dyDescent="0.3">
      <c r="A21" s="30" t="s">
        <v>336</v>
      </c>
      <c r="B21" s="59"/>
      <c r="C21" s="50"/>
      <c r="F21" s="54">
        <f t="shared" si="0"/>
        <v>0</v>
      </c>
    </row>
    <row r="22" spans="1:7" outlineLevel="1" x14ac:dyDescent="0.3">
      <c r="A22" s="30" t="s">
        <v>337</v>
      </c>
      <c r="B22" s="59"/>
      <c r="C22" s="50"/>
      <c r="F22" s="54">
        <f t="shared" si="0"/>
        <v>0</v>
      </c>
    </row>
    <row r="23" spans="1:7" outlineLevel="1" x14ac:dyDescent="0.3">
      <c r="A23" s="30" t="s">
        <v>338</v>
      </c>
      <c r="B23" s="59"/>
      <c r="C23" s="50"/>
      <c r="F23" s="54">
        <f t="shared" si="0"/>
        <v>0</v>
      </c>
    </row>
    <row r="24" spans="1:7" outlineLevel="1" x14ac:dyDescent="0.3">
      <c r="A24" s="30" t="s">
        <v>339</v>
      </c>
      <c r="B24" s="59"/>
      <c r="C24" s="50"/>
      <c r="F24" s="54">
        <f t="shared" si="0"/>
        <v>0</v>
      </c>
    </row>
    <row r="25" spans="1:7" outlineLevel="1" x14ac:dyDescent="0.3">
      <c r="A25" s="30" t="s">
        <v>340</v>
      </c>
      <c r="B25" s="59"/>
      <c r="C25" s="50"/>
      <c r="F25" s="54">
        <f t="shared" si="0"/>
        <v>0</v>
      </c>
    </row>
    <row r="26" spans="1:7" outlineLevel="1" x14ac:dyDescent="0.3">
      <c r="A26" s="30" t="s">
        <v>341</v>
      </c>
      <c r="B26" s="59"/>
      <c r="C26" s="60"/>
      <c r="D26" s="28"/>
      <c r="E26" s="28"/>
      <c r="F26" s="54">
        <f t="shared" si="0"/>
        <v>0</v>
      </c>
    </row>
    <row r="27" spans="1:7" ht="15" customHeight="1" x14ac:dyDescent="0.3">
      <c r="A27" s="45"/>
      <c r="B27" s="46" t="s">
        <v>342</v>
      </c>
      <c r="C27" s="45" t="s">
        <v>343</v>
      </c>
      <c r="D27" s="45" t="s">
        <v>344</v>
      </c>
      <c r="E27" s="47"/>
      <c r="F27" s="45" t="s">
        <v>345</v>
      </c>
      <c r="G27" s="48"/>
    </row>
    <row r="28" spans="1:7" x14ac:dyDescent="0.3">
      <c r="A28" s="30" t="s">
        <v>346</v>
      </c>
      <c r="B28" s="30" t="s">
        <v>347</v>
      </c>
      <c r="C28" s="50">
        <v>231004</v>
      </c>
      <c r="D28" s="90"/>
      <c r="F28" s="90">
        <f>IF(AND(C28="[For completion]",D28="[For completion]"),"[For completion]",SUM(C28:D28))</f>
        <v>231004</v>
      </c>
    </row>
    <row r="29" spans="1:7" outlineLevel="1" x14ac:dyDescent="0.3">
      <c r="A29" s="30" t="s">
        <v>348</v>
      </c>
      <c r="B29" s="41" t="s">
        <v>349</v>
      </c>
      <c r="C29" s="50">
        <v>106870</v>
      </c>
      <c r="D29" s="90"/>
      <c r="F29" s="90">
        <f>IF(AND(C29="[For completion]",D29="[For completion]"),"[For completion]",SUM(C29:D29))</f>
        <v>106870</v>
      </c>
    </row>
    <row r="30" spans="1:7" outlineLevel="1" x14ac:dyDescent="0.3">
      <c r="A30" s="30" t="s">
        <v>350</v>
      </c>
      <c r="B30" s="41" t="s">
        <v>351</v>
      </c>
      <c r="C30" s="90"/>
      <c r="D30" s="90"/>
      <c r="F30" s="90"/>
    </row>
    <row r="31" spans="1:7" outlineLevel="1" x14ac:dyDescent="0.3">
      <c r="A31" s="30" t="s">
        <v>352</v>
      </c>
      <c r="B31" s="41"/>
    </row>
    <row r="32" spans="1:7" outlineLevel="1" x14ac:dyDescent="0.3">
      <c r="A32" s="30" t="s">
        <v>353</v>
      </c>
      <c r="B32" s="41"/>
    </row>
    <row r="33" spans="1:7" outlineLevel="1" x14ac:dyDescent="0.3">
      <c r="A33" s="30" t="s">
        <v>354</v>
      </c>
      <c r="B33" s="41"/>
    </row>
    <row r="34" spans="1:7" outlineLevel="1" x14ac:dyDescent="0.3">
      <c r="A34" s="30" t="s">
        <v>355</v>
      </c>
      <c r="B34" s="41"/>
    </row>
    <row r="35" spans="1:7" ht="15" customHeight="1" x14ac:dyDescent="0.3">
      <c r="A35" s="45"/>
      <c r="B35" s="46" t="s">
        <v>356</v>
      </c>
      <c r="C35" s="45" t="s">
        <v>357</v>
      </c>
      <c r="D35" s="45" t="s">
        <v>358</v>
      </c>
      <c r="E35" s="47"/>
      <c r="F35" s="48" t="s">
        <v>322</v>
      </c>
      <c r="G35" s="48"/>
    </row>
    <row r="36" spans="1:7" x14ac:dyDescent="0.3">
      <c r="A36" s="30" t="s">
        <v>359</v>
      </c>
      <c r="B36" s="30" t="s">
        <v>360</v>
      </c>
      <c r="C36" s="24">
        <v>4.8121942934614302E-3</v>
      </c>
      <c r="D36" s="89"/>
      <c r="E36" s="91"/>
      <c r="F36" s="24">
        <v>4.8121942934614302E-3</v>
      </c>
    </row>
    <row r="37" spans="1:7" outlineLevel="1" x14ac:dyDescent="0.3">
      <c r="A37" s="30" t="s">
        <v>361</v>
      </c>
      <c r="C37" s="89"/>
      <c r="D37" s="89"/>
      <c r="E37" s="91"/>
      <c r="F37" s="89"/>
    </row>
    <row r="38" spans="1:7" outlineLevel="1" x14ac:dyDescent="0.3">
      <c r="A38" s="30" t="s">
        <v>362</v>
      </c>
      <c r="C38" s="89"/>
      <c r="D38" s="89"/>
      <c r="E38" s="91"/>
      <c r="F38" s="89"/>
    </row>
    <row r="39" spans="1:7" outlineLevel="1" x14ac:dyDescent="0.3">
      <c r="A39" s="30" t="s">
        <v>363</v>
      </c>
      <c r="C39" s="89"/>
      <c r="D39" s="89"/>
      <c r="E39" s="91"/>
      <c r="F39" s="89"/>
    </row>
    <row r="40" spans="1:7" outlineLevel="1" x14ac:dyDescent="0.3">
      <c r="A40" s="30" t="s">
        <v>364</v>
      </c>
      <c r="C40" s="89"/>
      <c r="D40" s="89"/>
      <c r="E40" s="91"/>
      <c r="F40" s="89"/>
    </row>
    <row r="41" spans="1:7" outlineLevel="1" x14ac:dyDescent="0.3">
      <c r="A41" s="30" t="s">
        <v>365</v>
      </c>
      <c r="C41" s="89"/>
      <c r="D41" s="89"/>
      <c r="E41" s="91"/>
      <c r="F41" s="89"/>
    </row>
    <row r="42" spans="1:7" outlineLevel="1" x14ac:dyDescent="0.3">
      <c r="A42" s="30" t="s">
        <v>366</v>
      </c>
      <c r="C42" s="89"/>
      <c r="D42" s="89"/>
      <c r="E42" s="91"/>
      <c r="F42" s="89"/>
    </row>
    <row r="43" spans="1:7" ht="15" customHeight="1" x14ac:dyDescent="0.3">
      <c r="A43" s="45"/>
      <c r="B43" s="46" t="s">
        <v>367</v>
      </c>
      <c r="C43" s="45" t="s">
        <v>357</v>
      </c>
      <c r="D43" s="45" t="s">
        <v>358</v>
      </c>
      <c r="E43" s="47"/>
      <c r="F43" s="48" t="s">
        <v>322</v>
      </c>
      <c r="G43" s="48"/>
    </row>
    <row r="44" spans="1:7" x14ac:dyDescent="0.3">
      <c r="A44" s="30" t="s">
        <v>368</v>
      </c>
      <c r="B44" s="92" t="s">
        <v>369</v>
      </c>
      <c r="C44" s="93">
        <f>SUM(C45:C71)</f>
        <v>1</v>
      </c>
      <c r="D44" s="93">
        <f>SUM(D45:D71)</f>
        <v>0</v>
      </c>
      <c r="E44" s="89"/>
      <c r="F44" s="93">
        <f>SUM(F45:F71)</f>
        <v>1</v>
      </c>
      <c r="G44" s="30"/>
    </row>
    <row r="45" spans="1:7" x14ac:dyDescent="0.3">
      <c r="A45" s="30" t="s">
        <v>370</v>
      </c>
      <c r="B45" s="30" t="s">
        <v>371</v>
      </c>
      <c r="C45" s="50"/>
      <c r="D45" s="89"/>
      <c r="E45" s="89"/>
      <c r="F45" s="50"/>
      <c r="G45" s="30"/>
    </row>
    <row r="46" spans="1:7" x14ac:dyDescent="0.3">
      <c r="A46" s="30" t="s">
        <v>372</v>
      </c>
      <c r="B46" s="30" t="s">
        <v>373</v>
      </c>
      <c r="C46" s="104">
        <v>1</v>
      </c>
      <c r="D46" s="89"/>
      <c r="E46" s="89"/>
      <c r="F46" s="104">
        <v>1</v>
      </c>
      <c r="G46" s="30"/>
    </row>
    <row r="47" spans="1:7" x14ac:dyDescent="0.3">
      <c r="A47" s="30" t="s">
        <v>374</v>
      </c>
      <c r="B47" s="30" t="s">
        <v>375</v>
      </c>
      <c r="C47" s="50"/>
      <c r="D47" s="89"/>
      <c r="E47" s="89"/>
      <c r="F47" s="50"/>
      <c r="G47" s="30"/>
    </row>
    <row r="48" spans="1:7" x14ac:dyDescent="0.3">
      <c r="A48" s="30" t="s">
        <v>376</v>
      </c>
      <c r="B48" s="30" t="s">
        <v>377</v>
      </c>
      <c r="C48" s="50"/>
      <c r="D48" s="89"/>
      <c r="E48" s="89"/>
      <c r="F48" s="50"/>
      <c r="G48" s="30"/>
    </row>
    <row r="49" spans="1:7" x14ac:dyDescent="0.3">
      <c r="A49" s="30" t="s">
        <v>378</v>
      </c>
      <c r="B49" s="30" t="s">
        <v>379</v>
      </c>
      <c r="C49" s="50"/>
      <c r="D49" s="89"/>
      <c r="E49" s="89"/>
      <c r="F49" s="50"/>
      <c r="G49" s="30"/>
    </row>
    <row r="50" spans="1:7" x14ac:dyDescent="0.3">
      <c r="A50" s="30" t="s">
        <v>380</v>
      </c>
      <c r="B50" s="30" t="s">
        <v>381</v>
      </c>
      <c r="C50" s="50"/>
      <c r="D50" s="89"/>
      <c r="E50" s="89"/>
      <c r="F50" s="50"/>
      <c r="G50" s="30"/>
    </row>
    <row r="51" spans="1:7" x14ac:dyDescent="0.3">
      <c r="A51" s="30" t="s">
        <v>382</v>
      </c>
      <c r="B51" s="30" t="s">
        <v>383</v>
      </c>
      <c r="C51" s="50"/>
      <c r="D51" s="89"/>
      <c r="E51" s="89"/>
      <c r="F51" s="50"/>
      <c r="G51" s="30"/>
    </row>
    <row r="52" spans="1:7" x14ac:dyDescent="0.3">
      <c r="A52" s="30" t="s">
        <v>384</v>
      </c>
      <c r="B52" s="30" t="s">
        <v>385</v>
      </c>
      <c r="C52" s="50"/>
      <c r="D52" s="89"/>
      <c r="E52" s="89"/>
      <c r="F52" s="50"/>
      <c r="G52" s="30"/>
    </row>
    <row r="53" spans="1:7" x14ac:dyDescent="0.3">
      <c r="A53" s="30" t="s">
        <v>386</v>
      </c>
      <c r="B53" s="30" t="s">
        <v>387</v>
      </c>
      <c r="C53" s="50"/>
      <c r="D53" s="89"/>
      <c r="E53" s="89"/>
      <c r="F53" s="50"/>
      <c r="G53" s="30"/>
    </row>
    <row r="54" spans="1:7" x14ac:dyDescent="0.3">
      <c r="A54" s="30" t="s">
        <v>388</v>
      </c>
      <c r="B54" s="30" t="s">
        <v>389</v>
      </c>
      <c r="C54" s="50"/>
      <c r="D54" s="89"/>
      <c r="E54" s="89"/>
      <c r="F54" s="50"/>
      <c r="G54" s="30"/>
    </row>
    <row r="55" spans="1:7" x14ac:dyDescent="0.3">
      <c r="A55" s="30" t="s">
        <v>390</v>
      </c>
      <c r="B55" s="30" t="s">
        <v>391</v>
      </c>
      <c r="C55" s="50"/>
      <c r="D55" s="89"/>
      <c r="E55" s="89"/>
      <c r="F55" s="50"/>
      <c r="G55" s="30"/>
    </row>
    <row r="56" spans="1:7" x14ac:dyDescent="0.3">
      <c r="A56" s="30" t="s">
        <v>392</v>
      </c>
      <c r="B56" s="30" t="s">
        <v>393</v>
      </c>
      <c r="C56" s="50"/>
      <c r="D56" s="89"/>
      <c r="E56" s="89"/>
      <c r="F56" s="50"/>
      <c r="G56" s="30"/>
    </row>
    <row r="57" spans="1:7" x14ac:dyDescent="0.3">
      <c r="A57" s="30" t="s">
        <v>394</v>
      </c>
      <c r="B57" s="30" t="s">
        <v>395</v>
      </c>
      <c r="C57" s="50"/>
      <c r="D57" s="89"/>
      <c r="E57" s="89"/>
      <c r="F57" s="50"/>
      <c r="G57" s="30"/>
    </row>
    <row r="58" spans="1:7" x14ac:dyDescent="0.3">
      <c r="A58" s="30" t="s">
        <v>396</v>
      </c>
      <c r="B58" s="30" t="s">
        <v>397</v>
      </c>
      <c r="C58" s="50"/>
      <c r="D58" s="89"/>
      <c r="E58" s="89"/>
      <c r="F58" s="50"/>
      <c r="G58" s="30"/>
    </row>
    <row r="59" spans="1:7" x14ac:dyDescent="0.3">
      <c r="A59" s="30" t="s">
        <v>398</v>
      </c>
      <c r="B59" s="30" t="s">
        <v>399</v>
      </c>
      <c r="C59" s="50"/>
      <c r="D59" s="89"/>
      <c r="E59" s="89"/>
      <c r="F59" s="50"/>
      <c r="G59" s="30"/>
    </row>
    <row r="60" spans="1:7" x14ac:dyDescent="0.3">
      <c r="A60" s="30" t="s">
        <v>400</v>
      </c>
      <c r="B60" s="30" t="s">
        <v>401</v>
      </c>
      <c r="C60" s="50"/>
      <c r="D60" s="89"/>
      <c r="E60" s="89"/>
      <c r="F60" s="50"/>
      <c r="G60" s="30"/>
    </row>
    <row r="61" spans="1:7" x14ac:dyDescent="0.3">
      <c r="A61" s="30" t="s">
        <v>402</v>
      </c>
      <c r="B61" s="30" t="s">
        <v>403</v>
      </c>
      <c r="C61" s="50"/>
      <c r="D61" s="89"/>
      <c r="E61" s="89"/>
      <c r="F61" s="50"/>
      <c r="G61" s="30"/>
    </row>
    <row r="62" spans="1:7" x14ac:dyDescent="0.3">
      <c r="A62" s="30" t="s">
        <v>404</v>
      </c>
      <c r="B62" s="30" t="s">
        <v>405</v>
      </c>
      <c r="C62" s="50"/>
      <c r="D62" s="89"/>
      <c r="E62" s="89"/>
      <c r="F62" s="50"/>
      <c r="G62" s="30"/>
    </row>
    <row r="63" spans="1:7" x14ac:dyDescent="0.3">
      <c r="A63" s="30" t="s">
        <v>406</v>
      </c>
      <c r="B63" s="30" t="s">
        <v>407</v>
      </c>
      <c r="C63" s="50"/>
      <c r="D63" s="89"/>
      <c r="E63" s="89"/>
      <c r="F63" s="50"/>
      <c r="G63" s="30"/>
    </row>
    <row r="64" spans="1:7" x14ac:dyDescent="0.3">
      <c r="A64" s="30" t="s">
        <v>408</v>
      </c>
      <c r="B64" s="30" t="s">
        <v>409</v>
      </c>
      <c r="C64" s="50"/>
      <c r="D64" s="89"/>
      <c r="E64" s="89"/>
      <c r="F64" s="50"/>
      <c r="G64" s="30"/>
    </row>
    <row r="65" spans="1:7" x14ac:dyDescent="0.3">
      <c r="A65" s="30" t="s">
        <v>410</v>
      </c>
      <c r="B65" s="30" t="s">
        <v>411</v>
      </c>
      <c r="C65" s="50"/>
      <c r="D65" s="89"/>
      <c r="E65" s="89"/>
      <c r="F65" s="50"/>
      <c r="G65" s="30"/>
    </row>
    <row r="66" spans="1:7" x14ac:dyDescent="0.3">
      <c r="A66" s="30" t="s">
        <v>412</v>
      </c>
      <c r="B66" s="30" t="s">
        <v>413</v>
      </c>
      <c r="C66" s="50"/>
      <c r="D66" s="89"/>
      <c r="E66" s="89"/>
      <c r="F66" s="50"/>
      <c r="G66" s="30"/>
    </row>
    <row r="67" spans="1:7" x14ac:dyDescent="0.3">
      <c r="A67" s="30" t="s">
        <v>414</v>
      </c>
      <c r="B67" s="30" t="s">
        <v>415</v>
      </c>
      <c r="C67" s="50"/>
      <c r="D67" s="89"/>
      <c r="E67" s="89"/>
      <c r="F67" s="50"/>
      <c r="G67" s="30"/>
    </row>
    <row r="68" spans="1:7" x14ac:dyDescent="0.3">
      <c r="A68" s="30" t="s">
        <v>416</v>
      </c>
      <c r="B68" s="30" t="s">
        <v>417</v>
      </c>
      <c r="C68" s="50"/>
      <c r="D68" s="89"/>
      <c r="E68" s="89"/>
      <c r="F68" s="50"/>
      <c r="G68" s="30"/>
    </row>
    <row r="69" spans="1:7" x14ac:dyDescent="0.3">
      <c r="A69" s="30" t="s">
        <v>418</v>
      </c>
      <c r="B69" s="30" t="s">
        <v>419</v>
      </c>
      <c r="C69" s="50"/>
      <c r="D69" s="89"/>
      <c r="E69" s="89"/>
      <c r="F69" s="50"/>
      <c r="G69" s="30"/>
    </row>
    <row r="70" spans="1:7" x14ac:dyDescent="0.3">
      <c r="A70" s="30" t="s">
        <v>420</v>
      </c>
      <c r="B70" s="30" t="s">
        <v>421</v>
      </c>
      <c r="C70" s="50"/>
      <c r="D70" s="89"/>
      <c r="E70" s="89"/>
      <c r="F70" s="50"/>
      <c r="G70" s="30"/>
    </row>
    <row r="71" spans="1:7" x14ac:dyDescent="0.3">
      <c r="A71" s="30" t="s">
        <v>422</v>
      </c>
      <c r="B71" s="30" t="s">
        <v>423</v>
      </c>
      <c r="C71" s="50"/>
      <c r="D71" s="89"/>
      <c r="E71" s="89"/>
      <c r="F71" s="50"/>
      <c r="G71" s="30"/>
    </row>
    <row r="72" spans="1:7" x14ac:dyDescent="0.3">
      <c r="A72" s="30" t="s">
        <v>424</v>
      </c>
      <c r="B72" s="92" t="s">
        <v>271</v>
      </c>
      <c r="C72" s="93">
        <f>SUM(C73:C75)</f>
        <v>0</v>
      </c>
      <c r="D72" s="93">
        <f>SUM(D73:D75)</f>
        <v>0</v>
      </c>
      <c r="E72" s="89"/>
      <c r="F72" s="93">
        <f>SUM(F73:F75)</f>
        <v>0</v>
      </c>
      <c r="G72" s="30"/>
    </row>
    <row r="73" spans="1:7" x14ac:dyDescent="0.3">
      <c r="A73" s="30" t="s">
        <v>425</v>
      </c>
      <c r="B73" s="30" t="s">
        <v>426</v>
      </c>
      <c r="C73" s="50"/>
      <c r="D73" s="89"/>
      <c r="E73" s="89"/>
      <c r="F73" s="50"/>
      <c r="G73" s="30"/>
    </row>
    <row r="74" spans="1:7" x14ac:dyDescent="0.3">
      <c r="A74" s="30" t="s">
        <v>427</v>
      </c>
      <c r="B74" s="30" t="s">
        <v>428</v>
      </c>
      <c r="C74" s="50"/>
      <c r="D74" s="89"/>
      <c r="E74" s="89"/>
      <c r="F74" s="50"/>
      <c r="G74" s="30"/>
    </row>
    <row r="75" spans="1:7" x14ac:dyDescent="0.3">
      <c r="A75" s="30" t="s">
        <v>429</v>
      </c>
      <c r="B75" s="30" t="s">
        <v>430</v>
      </c>
      <c r="C75" s="50"/>
      <c r="D75" s="89"/>
      <c r="E75" s="89"/>
      <c r="F75" s="50"/>
      <c r="G75" s="30"/>
    </row>
    <row r="76" spans="1:7" x14ac:dyDescent="0.3">
      <c r="A76" s="30" t="s">
        <v>431</v>
      </c>
      <c r="B76" s="92" t="s">
        <v>213</v>
      </c>
      <c r="C76" s="93">
        <f>SUM(C77:C87)</f>
        <v>0</v>
      </c>
      <c r="D76" s="93">
        <f>SUM(D77:D87)</f>
        <v>0</v>
      </c>
      <c r="E76" s="89"/>
      <c r="F76" s="93">
        <f>SUM(F77:F87)</f>
        <v>0</v>
      </c>
      <c r="G76" s="30"/>
    </row>
    <row r="77" spans="1:7" x14ac:dyDescent="0.3">
      <c r="A77" s="30" t="s">
        <v>432</v>
      </c>
      <c r="B77" s="42" t="s">
        <v>272</v>
      </c>
      <c r="C77" s="50"/>
      <c r="D77" s="89"/>
      <c r="E77" s="89"/>
      <c r="F77" s="50"/>
      <c r="G77" s="30"/>
    </row>
    <row r="78" spans="1:7" x14ac:dyDescent="0.3">
      <c r="A78" s="30" t="s">
        <v>433</v>
      </c>
      <c r="B78" s="30" t="s">
        <v>434</v>
      </c>
      <c r="C78" s="50"/>
      <c r="D78" s="89"/>
      <c r="E78" s="89"/>
      <c r="F78" s="50"/>
      <c r="G78" s="30"/>
    </row>
    <row r="79" spans="1:7" x14ac:dyDescent="0.3">
      <c r="A79" s="30" t="s">
        <v>435</v>
      </c>
      <c r="B79" s="42" t="s">
        <v>273</v>
      </c>
      <c r="C79" s="50"/>
      <c r="D79" s="89"/>
      <c r="E79" s="89"/>
      <c r="F79" s="50"/>
      <c r="G79" s="30"/>
    </row>
    <row r="80" spans="1:7" x14ac:dyDescent="0.3">
      <c r="A80" s="30" t="s">
        <v>436</v>
      </c>
      <c r="B80" s="42" t="s">
        <v>274</v>
      </c>
      <c r="C80" s="50"/>
      <c r="D80" s="89"/>
      <c r="E80" s="89"/>
      <c r="F80" s="50"/>
      <c r="G80" s="30"/>
    </row>
    <row r="81" spans="1:7" x14ac:dyDescent="0.3">
      <c r="A81" s="30" t="s">
        <v>437</v>
      </c>
      <c r="B81" s="42" t="s">
        <v>275</v>
      </c>
      <c r="C81" s="50"/>
      <c r="D81" s="89"/>
      <c r="E81" s="89"/>
      <c r="F81" s="50"/>
      <c r="G81" s="30"/>
    </row>
    <row r="82" spans="1:7" x14ac:dyDescent="0.3">
      <c r="A82" s="30" t="s">
        <v>438</v>
      </c>
      <c r="B82" s="42" t="s">
        <v>276</v>
      </c>
      <c r="C82" s="50"/>
      <c r="D82" s="89"/>
      <c r="E82" s="89"/>
      <c r="F82" s="50"/>
      <c r="G82" s="30"/>
    </row>
    <row r="83" spans="1:7" x14ac:dyDescent="0.3">
      <c r="A83" s="30" t="s">
        <v>439</v>
      </c>
      <c r="B83" s="42" t="s">
        <v>277</v>
      </c>
      <c r="C83" s="50"/>
      <c r="D83" s="89"/>
      <c r="E83" s="89"/>
      <c r="F83" s="50"/>
      <c r="G83" s="30"/>
    </row>
    <row r="84" spans="1:7" x14ac:dyDescent="0.3">
      <c r="A84" s="30" t="s">
        <v>440</v>
      </c>
      <c r="B84" s="42" t="s">
        <v>278</v>
      </c>
      <c r="C84" s="50"/>
      <c r="D84" s="89"/>
      <c r="E84" s="89"/>
      <c r="F84" s="50"/>
      <c r="G84" s="30"/>
    </row>
    <row r="85" spans="1:7" x14ac:dyDescent="0.3">
      <c r="A85" s="30" t="s">
        <v>441</v>
      </c>
      <c r="B85" s="42" t="s">
        <v>279</v>
      </c>
      <c r="C85" s="50"/>
      <c r="D85" s="89"/>
      <c r="E85" s="89"/>
      <c r="F85" s="50"/>
      <c r="G85" s="30"/>
    </row>
    <row r="86" spans="1:7" x14ac:dyDescent="0.3">
      <c r="A86" s="30" t="s">
        <v>442</v>
      </c>
      <c r="B86" s="42" t="s">
        <v>280</v>
      </c>
      <c r="C86" s="50"/>
      <c r="D86" s="89"/>
      <c r="E86" s="89"/>
      <c r="F86" s="50"/>
      <c r="G86" s="30"/>
    </row>
    <row r="87" spans="1:7" x14ac:dyDescent="0.3">
      <c r="A87" s="30" t="s">
        <v>443</v>
      </c>
      <c r="B87" s="42" t="s">
        <v>213</v>
      </c>
      <c r="C87" s="50"/>
      <c r="D87" s="89"/>
      <c r="E87" s="89"/>
      <c r="F87" s="50"/>
      <c r="G87" s="30"/>
    </row>
    <row r="88" spans="1:7" outlineLevel="1" x14ac:dyDescent="0.3">
      <c r="A88" s="30" t="s">
        <v>444</v>
      </c>
      <c r="B88" s="59" t="s">
        <v>215</v>
      </c>
      <c r="C88" s="89"/>
      <c r="D88" s="89"/>
      <c r="E88" s="89"/>
      <c r="F88" s="89"/>
      <c r="G88" s="30"/>
    </row>
    <row r="89" spans="1:7" outlineLevel="1" x14ac:dyDescent="0.3">
      <c r="A89" s="30" t="s">
        <v>445</v>
      </c>
      <c r="B89" s="59" t="s">
        <v>215</v>
      </c>
      <c r="C89" s="89"/>
      <c r="D89" s="89"/>
      <c r="E89" s="89"/>
      <c r="F89" s="89"/>
      <c r="G89" s="30"/>
    </row>
    <row r="90" spans="1:7" outlineLevel="1" x14ac:dyDescent="0.3">
      <c r="A90" s="30" t="s">
        <v>446</v>
      </c>
      <c r="B90" s="59" t="s">
        <v>215</v>
      </c>
      <c r="C90" s="89"/>
      <c r="D90" s="89"/>
      <c r="E90" s="89"/>
      <c r="F90" s="89"/>
      <c r="G90" s="30"/>
    </row>
    <row r="91" spans="1:7" outlineLevel="1" x14ac:dyDescent="0.3">
      <c r="A91" s="30" t="s">
        <v>447</v>
      </c>
      <c r="B91" s="59" t="s">
        <v>215</v>
      </c>
      <c r="C91" s="89"/>
      <c r="D91" s="89"/>
      <c r="E91" s="89"/>
      <c r="F91" s="89"/>
      <c r="G91" s="30"/>
    </row>
    <row r="92" spans="1:7" outlineLevel="1" x14ac:dyDescent="0.3">
      <c r="A92" s="30" t="s">
        <v>448</v>
      </c>
      <c r="B92" s="59" t="s">
        <v>215</v>
      </c>
      <c r="C92" s="89"/>
      <c r="D92" s="89"/>
      <c r="E92" s="89"/>
      <c r="F92" s="89"/>
      <c r="G92" s="30"/>
    </row>
    <row r="93" spans="1:7" outlineLevel="1" x14ac:dyDescent="0.3">
      <c r="A93" s="30" t="s">
        <v>449</v>
      </c>
      <c r="B93" s="59" t="s">
        <v>215</v>
      </c>
      <c r="C93" s="89"/>
      <c r="D93" s="89"/>
      <c r="E93" s="89"/>
      <c r="F93" s="89"/>
      <c r="G93" s="30"/>
    </row>
    <row r="94" spans="1:7" outlineLevel="1" x14ac:dyDescent="0.3">
      <c r="A94" s="30" t="s">
        <v>450</v>
      </c>
      <c r="B94" s="59" t="s">
        <v>215</v>
      </c>
      <c r="C94" s="89"/>
      <c r="D94" s="89"/>
      <c r="E94" s="89"/>
      <c r="F94" s="89"/>
      <c r="G94" s="30"/>
    </row>
    <row r="95" spans="1:7" outlineLevel="1" x14ac:dyDescent="0.3">
      <c r="A95" s="30" t="s">
        <v>451</v>
      </c>
      <c r="B95" s="59" t="s">
        <v>215</v>
      </c>
      <c r="C95" s="89"/>
      <c r="D95" s="89"/>
      <c r="E95" s="89"/>
      <c r="F95" s="89"/>
      <c r="G95" s="30"/>
    </row>
    <row r="96" spans="1:7" outlineLevel="1" x14ac:dyDescent="0.3">
      <c r="A96" s="30" t="s">
        <v>452</v>
      </c>
      <c r="B96" s="59" t="s">
        <v>215</v>
      </c>
      <c r="C96" s="89"/>
      <c r="D96" s="89"/>
      <c r="E96" s="89"/>
      <c r="F96" s="89"/>
      <c r="G96" s="30"/>
    </row>
    <row r="97" spans="1:7" outlineLevel="1" x14ac:dyDescent="0.3">
      <c r="A97" s="30" t="s">
        <v>453</v>
      </c>
      <c r="B97" s="59" t="s">
        <v>215</v>
      </c>
      <c r="C97" s="89"/>
      <c r="D97" s="89"/>
      <c r="E97" s="89"/>
      <c r="F97" s="89"/>
      <c r="G97" s="30"/>
    </row>
    <row r="98" spans="1:7" ht="15" customHeight="1" x14ac:dyDescent="0.3">
      <c r="A98" s="45"/>
      <c r="B98" s="73" t="s">
        <v>454</v>
      </c>
      <c r="C98" s="45" t="s">
        <v>357</v>
      </c>
      <c r="D98" s="45" t="s">
        <v>358</v>
      </c>
      <c r="E98" s="47"/>
      <c r="F98" s="48" t="s">
        <v>322</v>
      </c>
      <c r="G98" s="48"/>
    </row>
    <row r="99" spans="1:7" x14ac:dyDescent="0.3">
      <c r="A99" s="30" t="s">
        <v>455</v>
      </c>
      <c r="B99" s="24" t="s">
        <v>1756</v>
      </c>
      <c r="C99" s="24">
        <v>0.15700382114819</v>
      </c>
      <c r="D99" s="89"/>
      <c r="E99" s="89"/>
      <c r="F99" s="24">
        <v>0.15700382114819</v>
      </c>
      <c r="G99" s="30"/>
    </row>
    <row r="100" spans="1:7" x14ac:dyDescent="0.3">
      <c r="A100" s="30" t="s">
        <v>456</v>
      </c>
      <c r="B100" s="24" t="s">
        <v>1754</v>
      </c>
      <c r="C100" s="24">
        <v>0.146112705071963</v>
      </c>
      <c r="D100" s="89"/>
      <c r="E100" s="89"/>
      <c r="F100" s="24">
        <v>0.146112705071963</v>
      </c>
      <c r="G100" s="30"/>
    </row>
    <row r="101" spans="1:7" x14ac:dyDescent="0.3">
      <c r="A101" s="30" t="s">
        <v>457</v>
      </c>
      <c r="B101" s="24" t="s">
        <v>1755</v>
      </c>
      <c r="C101" s="24">
        <v>0.152264027532937</v>
      </c>
      <c r="D101" s="89"/>
      <c r="E101" s="89"/>
      <c r="F101" s="24">
        <v>0.152264027532937</v>
      </c>
      <c r="G101" s="30"/>
    </row>
    <row r="102" spans="1:7" x14ac:dyDescent="0.3">
      <c r="A102" s="30" t="s">
        <v>458</v>
      </c>
      <c r="B102" s="24" t="s">
        <v>1752</v>
      </c>
      <c r="C102" s="24">
        <v>8.3883198868533196E-2</v>
      </c>
      <c r="D102" s="89"/>
      <c r="E102" s="89"/>
      <c r="F102" s="24">
        <v>8.3883198868533196E-2</v>
      </c>
      <c r="G102" s="30"/>
    </row>
    <row r="103" spans="1:7" x14ac:dyDescent="0.3">
      <c r="A103" s="30" t="s">
        <v>459</v>
      </c>
      <c r="B103" s="24" t="s">
        <v>1753</v>
      </c>
      <c r="C103" s="24">
        <v>0.10711948575340299</v>
      </c>
      <c r="D103" s="89"/>
      <c r="E103" s="89"/>
      <c r="F103" s="24">
        <v>0.10711948575340299</v>
      </c>
      <c r="G103" s="30"/>
    </row>
    <row r="104" spans="1:7" x14ac:dyDescent="0.3">
      <c r="A104" s="30" t="s">
        <v>460</v>
      </c>
      <c r="B104" s="24" t="s">
        <v>1751</v>
      </c>
      <c r="C104" s="24">
        <v>8.0781414288276801E-2</v>
      </c>
      <c r="D104" s="89"/>
      <c r="E104" s="89"/>
      <c r="F104" s="24">
        <v>8.0781414288276801E-2</v>
      </c>
      <c r="G104" s="30"/>
    </row>
    <row r="105" spans="1:7" x14ac:dyDescent="0.3">
      <c r="A105" s="30" t="s">
        <v>461</v>
      </c>
      <c r="B105" s="24" t="s">
        <v>1750</v>
      </c>
      <c r="C105" s="24">
        <v>7.4744188520310201E-2</v>
      </c>
      <c r="D105" s="89"/>
      <c r="E105" s="89"/>
      <c r="F105" s="24">
        <v>7.4744188520310201E-2</v>
      </c>
      <c r="G105" s="30"/>
    </row>
    <row r="106" spans="1:7" x14ac:dyDescent="0.3">
      <c r="A106" s="30" t="s">
        <v>462</v>
      </c>
      <c r="B106" s="24" t="s">
        <v>1749</v>
      </c>
      <c r="C106" s="24">
        <v>6.9194224163188794E-2</v>
      </c>
      <c r="D106" s="89"/>
      <c r="E106" s="89"/>
      <c r="F106" s="24">
        <v>6.9194224163188794E-2</v>
      </c>
      <c r="G106" s="30"/>
    </row>
    <row r="107" spans="1:7" x14ac:dyDescent="0.3">
      <c r="A107" s="30" t="s">
        <v>463</v>
      </c>
      <c r="B107" s="24" t="s">
        <v>1748</v>
      </c>
      <c r="C107" s="24">
        <v>5.2854496356739201E-2</v>
      </c>
      <c r="D107" s="89"/>
      <c r="E107" s="89"/>
      <c r="F107" s="24">
        <v>5.2854496356739201E-2</v>
      </c>
      <c r="G107" s="30"/>
    </row>
    <row r="108" spans="1:7" x14ac:dyDescent="0.3">
      <c r="A108" s="30" t="s">
        <v>464</v>
      </c>
      <c r="B108" s="24" t="s">
        <v>1747</v>
      </c>
      <c r="C108" s="24">
        <v>4.38877590466418E-2</v>
      </c>
      <c r="D108" s="89"/>
      <c r="E108" s="89"/>
      <c r="F108" s="24">
        <v>4.38877590466418E-2</v>
      </c>
      <c r="G108" s="30"/>
    </row>
    <row r="109" spans="1:7" x14ac:dyDescent="0.3">
      <c r="A109" s="30" t="s">
        <v>465</v>
      </c>
      <c r="B109" s="24" t="s">
        <v>407</v>
      </c>
      <c r="C109" s="24">
        <v>2.9892581225052402E-2</v>
      </c>
      <c r="D109" s="89"/>
      <c r="E109" s="89"/>
      <c r="F109" s="24">
        <v>2.9892581225052402E-2</v>
      </c>
      <c r="G109" s="30"/>
    </row>
    <row r="110" spans="1:7" x14ac:dyDescent="0.3">
      <c r="A110" s="30" t="s">
        <v>466</v>
      </c>
      <c r="B110" s="24" t="s">
        <v>213</v>
      </c>
      <c r="C110" s="24">
        <v>2.2620980247653102E-3</v>
      </c>
      <c r="D110" s="89"/>
      <c r="E110" s="89"/>
      <c r="F110" s="24">
        <v>2.2620980247653102E-3</v>
      </c>
      <c r="G110" s="30"/>
    </row>
    <row r="111" spans="1:7" x14ac:dyDescent="0.3">
      <c r="A111" s="30" t="s">
        <v>467</v>
      </c>
      <c r="B111" s="42"/>
      <c r="C111" s="24"/>
      <c r="D111" s="89"/>
      <c r="E111" s="89"/>
      <c r="F111" s="89"/>
      <c r="G111" s="30"/>
    </row>
    <row r="112" spans="1:7" x14ac:dyDescent="0.3">
      <c r="A112" s="30" t="s">
        <v>468</v>
      </c>
      <c r="B112" s="42"/>
      <c r="C112" s="24"/>
      <c r="D112" s="89"/>
      <c r="E112" s="89"/>
      <c r="F112" s="89"/>
      <c r="G112" s="30"/>
    </row>
    <row r="113" spans="1:7" x14ac:dyDescent="0.3">
      <c r="A113" s="30" t="s">
        <v>469</v>
      </c>
      <c r="B113" s="42"/>
      <c r="C113" s="89"/>
      <c r="D113" s="89"/>
      <c r="E113" s="89"/>
      <c r="F113" s="89"/>
      <c r="G113" s="30"/>
    </row>
    <row r="114" spans="1:7" x14ac:dyDescent="0.3">
      <c r="A114" s="30" t="s">
        <v>470</v>
      </c>
      <c r="B114" s="42"/>
      <c r="C114" s="89"/>
      <c r="D114" s="89"/>
      <c r="E114" s="89"/>
      <c r="F114" s="89"/>
      <c r="G114" s="30"/>
    </row>
    <row r="115" spans="1:7" x14ac:dyDescent="0.3">
      <c r="A115" s="30" t="s">
        <v>471</v>
      </c>
      <c r="B115" s="42"/>
      <c r="C115" s="89"/>
      <c r="D115" s="89"/>
      <c r="E115" s="89"/>
      <c r="F115" s="89"/>
      <c r="G115" s="30"/>
    </row>
    <row r="116" spans="1:7" x14ac:dyDescent="0.3">
      <c r="A116" s="30" t="s">
        <v>472</v>
      </c>
      <c r="B116" s="42"/>
      <c r="C116" s="89"/>
      <c r="D116" s="89"/>
      <c r="E116" s="89"/>
      <c r="F116" s="89"/>
      <c r="G116" s="30"/>
    </row>
    <row r="117" spans="1:7" x14ac:dyDescent="0.3">
      <c r="A117" s="30" t="s">
        <v>473</v>
      </c>
      <c r="B117" s="42"/>
      <c r="C117" s="89"/>
      <c r="D117" s="89"/>
      <c r="E117" s="89"/>
      <c r="F117" s="89"/>
      <c r="G117" s="30"/>
    </row>
    <row r="118" spans="1:7" x14ac:dyDescent="0.3">
      <c r="A118" s="30" t="s">
        <v>474</v>
      </c>
      <c r="B118" s="42"/>
      <c r="C118" s="89"/>
      <c r="D118" s="89"/>
      <c r="E118" s="89"/>
      <c r="F118" s="89"/>
      <c r="G118" s="30"/>
    </row>
    <row r="119" spans="1:7" x14ac:dyDescent="0.3">
      <c r="A119" s="30" t="s">
        <v>475</v>
      </c>
      <c r="B119" s="42"/>
      <c r="C119" s="89"/>
      <c r="D119" s="89"/>
      <c r="E119" s="89"/>
      <c r="F119" s="89"/>
      <c r="G119" s="30"/>
    </row>
    <row r="120" spans="1:7" x14ac:dyDescent="0.3">
      <c r="A120" s="30" t="s">
        <v>476</v>
      </c>
      <c r="B120" s="42"/>
      <c r="C120" s="89"/>
      <c r="D120" s="89"/>
      <c r="E120" s="89"/>
      <c r="F120" s="89"/>
      <c r="G120" s="30"/>
    </row>
    <row r="121" spans="1:7" x14ac:dyDescent="0.3">
      <c r="A121" s="30" t="s">
        <v>477</v>
      </c>
      <c r="B121" s="42"/>
      <c r="C121" s="89"/>
      <c r="D121" s="89"/>
      <c r="E121" s="89"/>
      <c r="F121" s="89"/>
      <c r="G121" s="30"/>
    </row>
    <row r="122" spans="1:7" x14ac:dyDescent="0.3">
      <c r="A122" s="30" t="s">
        <v>478</v>
      </c>
      <c r="B122" s="42"/>
      <c r="C122" s="89"/>
      <c r="D122" s="89"/>
      <c r="E122" s="89"/>
      <c r="F122" s="89"/>
      <c r="G122" s="30"/>
    </row>
    <row r="123" spans="1:7" x14ac:dyDescent="0.3">
      <c r="A123" s="30" t="s">
        <v>479</v>
      </c>
      <c r="B123" s="42"/>
      <c r="C123" s="89"/>
      <c r="D123" s="89"/>
      <c r="E123" s="89"/>
      <c r="F123" s="89"/>
      <c r="G123" s="30"/>
    </row>
    <row r="124" spans="1:7" x14ac:dyDescent="0.3">
      <c r="A124" s="30" t="s">
        <v>480</v>
      </c>
      <c r="B124" s="42"/>
      <c r="C124" s="89"/>
      <c r="D124" s="89"/>
      <c r="E124" s="89"/>
      <c r="F124" s="89"/>
      <c r="G124" s="30"/>
    </row>
    <row r="125" spans="1:7" x14ac:dyDescent="0.3">
      <c r="A125" s="30" t="s">
        <v>481</v>
      </c>
      <c r="B125" s="42"/>
      <c r="C125" s="89"/>
      <c r="D125" s="89"/>
      <c r="E125" s="89"/>
      <c r="F125" s="89"/>
      <c r="G125" s="30"/>
    </row>
    <row r="126" spans="1:7" x14ac:dyDescent="0.3">
      <c r="A126" s="30" t="s">
        <v>482</v>
      </c>
      <c r="B126" s="42"/>
      <c r="C126" s="89"/>
      <c r="D126" s="89"/>
      <c r="E126" s="89"/>
      <c r="F126" s="89"/>
      <c r="G126" s="30"/>
    </row>
    <row r="127" spans="1:7" x14ac:dyDescent="0.3">
      <c r="A127" s="30" t="s">
        <v>483</v>
      </c>
      <c r="B127" s="42"/>
      <c r="C127" s="89"/>
      <c r="D127" s="89"/>
      <c r="E127" s="89"/>
      <c r="F127" s="89"/>
      <c r="G127" s="30"/>
    </row>
    <row r="128" spans="1:7" x14ac:dyDescent="0.3">
      <c r="A128" s="30" t="s">
        <v>484</v>
      </c>
      <c r="B128" s="42"/>
      <c r="C128" s="89"/>
      <c r="D128" s="89"/>
      <c r="E128" s="89"/>
      <c r="F128" s="89"/>
      <c r="G128" s="30"/>
    </row>
    <row r="129" spans="1:7" x14ac:dyDescent="0.3">
      <c r="A129" s="30" t="s">
        <v>485</v>
      </c>
      <c r="B129" s="42"/>
      <c r="C129" s="89"/>
      <c r="D129" s="89"/>
      <c r="E129" s="89"/>
      <c r="F129" s="89"/>
      <c r="G129" s="30"/>
    </row>
    <row r="130" spans="1:7" x14ac:dyDescent="0.3">
      <c r="A130" s="30" t="s">
        <v>486</v>
      </c>
      <c r="B130" s="42"/>
      <c r="C130" s="89"/>
      <c r="D130" s="89"/>
      <c r="E130" s="89"/>
      <c r="F130" s="89"/>
      <c r="G130" s="30"/>
    </row>
    <row r="131" spans="1:7" x14ac:dyDescent="0.3">
      <c r="A131" s="30" t="s">
        <v>487</v>
      </c>
      <c r="B131" s="42"/>
      <c r="C131" s="89"/>
      <c r="D131" s="89"/>
      <c r="E131" s="89"/>
      <c r="F131" s="89"/>
      <c r="G131" s="30"/>
    </row>
    <row r="132" spans="1:7" x14ac:dyDescent="0.3">
      <c r="A132" s="30" t="s">
        <v>488</v>
      </c>
      <c r="B132" s="42"/>
      <c r="C132" s="89"/>
      <c r="D132" s="89"/>
      <c r="E132" s="89"/>
      <c r="F132" s="89"/>
      <c r="G132" s="30"/>
    </row>
    <row r="133" spans="1:7" x14ac:dyDescent="0.3">
      <c r="A133" s="30" t="s">
        <v>489</v>
      </c>
      <c r="B133" s="42"/>
      <c r="C133" s="89"/>
      <c r="D133" s="89"/>
      <c r="E133" s="89"/>
      <c r="F133" s="89"/>
      <c r="G133" s="30"/>
    </row>
    <row r="134" spans="1:7" x14ac:dyDescent="0.3">
      <c r="A134" s="30" t="s">
        <v>490</v>
      </c>
      <c r="B134" s="42"/>
      <c r="C134" s="89"/>
      <c r="D134" s="89"/>
      <c r="E134" s="89"/>
      <c r="F134" s="89"/>
      <c r="G134" s="30"/>
    </row>
    <row r="135" spans="1:7" x14ac:dyDescent="0.3">
      <c r="A135" s="30" t="s">
        <v>491</v>
      </c>
      <c r="B135" s="42"/>
      <c r="C135" s="89"/>
      <c r="D135" s="89"/>
      <c r="E135" s="89"/>
      <c r="F135" s="89"/>
      <c r="G135" s="30"/>
    </row>
    <row r="136" spans="1:7" x14ac:dyDescent="0.3">
      <c r="A136" s="30" t="s">
        <v>492</v>
      </c>
      <c r="B136" s="42"/>
      <c r="C136" s="89"/>
      <c r="D136" s="89"/>
      <c r="E136" s="89"/>
      <c r="F136" s="89"/>
      <c r="G136" s="30"/>
    </row>
    <row r="137" spans="1:7" x14ac:dyDescent="0.3">
      <c r="A137" s="30" t="s">
        <v>493</v>
      </c>
      <c r="B137" s="42"/>
      <c r="C137" s="89"/>
      <c r="D137" s="89"/>
      <c r="E137" s="89"/>
      <c r="F137" s="89"/>
      <c r="G137" s="30"/>
    </row>
    <row r="138" spans="1:7" x14ac:dyDescent="0.3">
      <c r="A138" s="30" t="s">
        <v>494</v>
      </c>
      <c r="B138" s="42"/>
      <c r="C138" s="89"/>
      <c r="D138" s="89"/>
      <c r="E138" s="89"/>
      <c r="F138" s="89"/>
      <c r="G138" s="30"/>
    </row>
    <row r="139" spans="1:7" x14ac:dyDescent="0.3">
      <c r="A139" s="30" t="s">
        <v>495</v>
      </c>
      <c r="B139" s="42"/>
      <c r="C139" s="89"/>
      <c r="D139" s="89"/>
      <c r="E139" s="89"/>
      <c r="F139" s="89"/>
      <c r="G139" s="30"/>
    </row>
    <row r="140" spans="1:7" x14ac:dyDescent="0.3">
      <c r="A140" s="30" t="s">
        <v>496</v>
      </c>
      <c r="B140" s="42"/>
      <c r="C140" s="89"/>
      <c r="D140" s="89"/>
      <c r="E140" s="89"/>
      <c r="F140" s="89"/>
      <c r="G140" s="30"/>
    </row>
    <row r="141" spans="1:7" x14ac:dyDescent="0.3">
      <c r="A141" s="30" t="s">
        <v>497</v>
      </c>
      <c r="B141" s="42"/>
      <c r="C141" s="89"/>
      <c r="D141" s="89"/>
      <c r="E141" s="89"/>
      <c r="F141" s="89"/>
      <c r="G141" s="30"/>
    </row>
    <row r="142" spans="1:7" x14ac:dyDescent="0.3">
      <c r="A142" s="30" t="s">
        <v>498</v>
      </c>
      <c r="B142" s="42"/>
      <c r="C142" s="89"/>
      <c r="D142" s="89"/>
      <c r="E142" s="89"/>
      <c r="F142" s="89"/>
      <c r="G142" s="30"/>
    </row>
    <row r="143" spans="1:7" x14ac:dyDescent="0.3">
      <c r="A143" s="30" t="s">
        <v>499</v>
      </c>
      <c r="B143" s="42"/>
      <c r="C143" s="89"/>
      <c r="D143" s="89"/>
      <c r="E143" s="89"/>
      <c r="F143" s="89"/>
      <c r="G143" s="30"/>
    </row>
    <row r="144" spans="1:7" x14ac:dyDescent="0.3">
      <c r="A144" s="30" t="s">
        <v>500</v>
      </c>
      <c r="B144" s="42"/>
      <c r="C144" s="89"/>
      <c r="D144" s="89"/>
      <c r="E144" s="89"/>
      <c r="F144" s="89"/>
      <c r="G144" s="30"/>
    </row>
    <row r="145" spans="1:7" x14ac:dyDescent="0.3">
      <c r="A145" s="30" t="s">
        <v>501</v>
      </c>
      <c r="B145" s="42"/>
      <c r="C145" s="89"/>
      <c r="D145" s="89"/>
      <c r="E145" s="89"/>
      <c r="F145" s="89"/>
      <c r="G145" s="30"/>
    </row>
    <row r="146" spans="1:7" x14ac:dyDescent="0.3">
      <c r="A146" s="30" t="s">
        <v>502</v>
      </c>
      <c r="B146" s="42"/>
      <c r="C146" s="89"/>
      <c r="D146" s="89"/>
      <c r="E146" s="89"/>
      <c r="F146" s="89"/>
      <c r="G146" s="30"/>
    </row>
    <row r="147" spans="1:7" x14ac:dyDescent="0.3">
      <c r="A147" s="30" t="s">
        <v>503</v>
      </c>
      <c r="B147" s="42"/>
      <c r="C147" s="89"/>
      <c r="D147" s="89"/>
      <c r="E147" s="89"/>
      <c r="F147" s="89"/>
      <c r="G147" s="30"/>
    </row>
    <row r="148" spans="1:7" x14ac:dyDescent="0.3">
      <c r="A148" s="30" t="s">
        <v>504</v>
      </c>
      <c r="B148" s="42"/>
      <c r="C148" s="89"/>
      <c r="D148" s="89"/>
      <c r="E148" s="89"/>
      <c r="F148" s="89"/>
      <c r="G148" s="30"/>
    </row>
    <row r="149" spans="1:7" ht="15" customHeight="1" x14ac:dyDescent="0.3">
      <c r="A149" s="45"/>
      <c r="B149" s="46" t="s">
        <v>505</v>
      </c>
      <c r="C149" s="45" t="s">
        <v>357</v>
      </c>
      <c r="D149" s="45" t="s">
        <v>358</v>
      </c>
      <c r="E149" s="47"/>
      <c r="F149" s="48" t="s">
        <v>322</v>
      </c>
      <c r="G149" s="48"/>
    </row>
    <row r="150" spans="1:7" x14ac:dyDescent="0.3">
      <c r="A150" s="30" t="s">
        <v>506</v>
      </c>
      <c r="B150" s="30" t="s">
        <v>507</v>
      </c>
      <c r="C150" s="24">
        <v>0.84774341926512098</v>
      </c>
      <c r="D150" s="89"/>
      <c r="E150" s="94"/>
      <c r="F150" s="24">
        <v>0.84774341926512098</v>
      </c>
    </row>
    <row r="151" spans="1:7" x14ac:dyDescent="0.3">
      <c r="A151" s="30" t="s">
        <v>508</v>
      </c>
      <c r="B151" s="30" t="s">
        <v>509</v>
      </c>
      <c r="C151" s="24">
        <v>0</v>
      </c>
      <c r="D151" s="89"/>
      <c r="E151" s="94"/>
      <c r="F151" s="24">
        <v>0</v>
      </c>
    </row>
    <row r="152" spans="1:7" x14ac:dyDescent="0.3">
      <c r="A152" s="30" t="s">
        <v>510</v>
      </c>
      <c r="B152" s="30" t="s">
        <v>213</v>
      </c>
      <c r="C152" s="24">
        <v>0.152256580734871</v>
      </c>
      <c r="D152" s="89"/>
      <c r="E152" s="94"/>
      <c r="F152" s="24">
        <v>0.152256580734871</v>
      </c>
    </row>
    <row r="153" spans="1:7" outlineLevel="1" x14ac:dyDescent="0.3">
      <c r="A153" s="30" t="s">
        <v>511</v>
      </c>
      <c r="C153" s="89"/>
      <c r="D153" s="89"/>
      <c r="E153" s="94"/>
      <c r="F153" s="89"/>
    </row>
    <row r="154" spans="1:7" outlineLevel="1" x14ac:dyDescent="0.3">
      <c r="A154" s="30" t="s">
        <v>512</v>
      </c>
      <c r="C154" s="89"/>
      <c r="D154" s="89"/>
      <c r="E154" s="94"/>
      <c r="F154" s="89"/>
    </row>
    <row r="155" spans="1:7" outlineLevel="1" x14ac:dyDescent="0.3">
      <c r="A155" s="30" t="s">
        <v>513</v>
      </c>
      <c r="C155" s="89"/>
      <c r="D155" s="89"/>
      <c r="E155" s="94"/>
      <c r="F155" s="89"/>
    </row>
    <row r="156" spans="1:7" outlineLevel="1" x14ac:dyDescent="0.3">
      <c r="A156" s="30" t="s">
        <v>514</v>
      </c>
      <c r="C156" s="89"/>
      <c r="D156" s="89"/>
      <c r="E156" s="94"/>
      <c r="F156" s="89"/>
    </row>
    <row r="157" spans="1:7" outlineLevel="1" x14ac:dyDescent="0.3">
      <c r="A157" s="30" t="s">
        <v>515</v>
      </c>
      <c r="C157" s="89"/>
      <c r="D157" s="89"/>
      <c r="E157" s="94"/>
      <c r="F157" s="89"/>
    </row>
    <row r="158" spans="1:7" outlineLevel="1" x14ac:dyDescent="0.3">
      <c r="A158" s="30" t="s">
        <v>516</v>
      </c>
      <c r="C158" s="89"/>
      <c r="D158" s="89"/>
      <c r="E158" s="94"/>
      <c r="F158" s="89"/>
    </row>
    <row r="159" spans="1:7" ht="15" customHeight="1" x14ac:dyDescent="0.3">
      <c r="A159" s="45"/>
      <c r="B159" s="46" t="s">
        <v>517</v>
      </c>
      <c r="C159" s="45" t="s">
        <v>357</v>
      </c>
      <c r="D159" s="45" t="s">
        <v>358</v>
      </c>
      <c r="E159" s="47"/>
      <c r="F159" s="48" t="s">
        <v>322</v>
      </c>
      <c r="G159" s="48"/>
    </row>
    <row r="160" spans="1:7" x14ac:dyDescent="0.3">
      <c r="A160" s="30" t="s">
        <v>518</v>
      </c>
      <c r="B160" s="30" t="s">
        <v>519</v>
      </c>
      <c r="C160" s="24">
        <v>4.5482685176025203E-2</v>
      </c>
      <c r="D160" s="89"/>
      <c r="E160" s="94"/>
      <c r="F160" s="24">
        <v>4.5482685176025203E-2</v>
      </c>
    </row>
    <row r="161" spans="1:7" x14ac:dyDescent="0.3">
      <c r="A161" s="30" t="s">
        <v>520</v>
      </c>
      <c r="B161" s="30" t="s">
        <v>521</v>
      </c>
      <c r="C161" s="24">
        <v>0.95451731482397495</v>
      </c>
      <c r="D161" s="89"/>
      <c r="E161" s="94"/>
      <c r="F161" s="24">
        <v>0.95451731482397495</v>
      </c>
    </row>
    <row r="162" spans="1:7" x14ac:dyDescent="0.3">
      <c r="A162" s="30" t="s">
        <v>522</v>
      </c>
      <c r="B162" s="30" t="s">
        <v>213</v>
      </c>
      <c r="C162" s="24">
        <v>0</v>
      </c>
      <c r="D162" s="89"/>
      <c r="E162" s="94"/>
      <c r="F162" s="24">
        <v>0</v>
      </c>
    </row>
    <row r="163" spans="1:7" outlineLevel="1" x14ac:dyDescent="0.3">
      <c r="A163" s="30" t="s">
        <v>523</v>
      </c>
      <c r="E163" s="27"/>
    </row>
    <row r="164" spans="1:7" outlineLevel="1" x14ac:dyDescent="0.3">
      <c r="A164" s="30" t="s">
        <v>524</v>
      </c>
      <c r="E164" s="27"/>
    </row>
    <row r="165" spans="1:7" outlineLevel="1" x14ac:dyDescent="0.3">
      <c r="A165" s="30" t="s">
        <v>525</v>
      </c>
      <c r="E165" s="27"/>
    </row>
    <row r="166" spans="1:7" outlineLevel="1" x14ac:dyDescent="0.3">
      <c r="A166" s="30" t="s">
        <v>526</v>
      </c>
      <c r="E166" s="27"/>
    </row>
    <row r="167" spans="1:7" outlineLevel="1" x14ac:dyDescent="0.3">
      <c r="A167" s="30" t="s">
        <v>527</v>
      </c>
      <c r="E167" s="27"/>
    </row>
    <row r="168" spans="1:7" outlineLevel="1" x14ac:dyDescent="0.3">
      <c r="A168" s="30" t="s">
        <v>528</v>
      </c>
      <c r="E168" s="27"/>
    </row>
    <row r="169" spans="1:7" ht="15" customHeight="1" x14ac:dyDescent="0.3">
      <c r="A169" s="45"/>
      <c r="B169" s="46" t="s">
        <v>529</v>
      </c>
      <c r="C169" s="45" t="s">
        <v>357</v>
      </c>
      <c r="D169" s="45" t="s">
        <v>358</v>
      </c>
      <c r="E169" s="47"/>
      <c r="F169" s="48" t="s">
        <v>322</v>
      </c>
      <c r="G169" s="48"/>
    </row>
    <row r="170" spans="1:7" x14ac:dyDescent="0.3">
      <c r="A170" s="30" t="s">
        <v>530</v>
      </c>
      <c r="B170" s="67" t="s">
        <v>531</v>
      </c>
      <c r="C170" s="24">
        <v>2.0135845711369199E-2</v>
      </c>
      <c r="D170" s="24"/>
      <c r="E170" s="94"/>
      <c r="F170" s="24">
        <v>2.0135845711369199E-2</v>
      </c>
    </row>
    <row r="171" spans="1:7" x14ac:dyDescent="0.3">
      <c r="A171" s="30" t="s">
        <v>532</v>
      </c>
      <c r="B171" s="67" t="s">
        <v>1406</v>
      </c>
      <c r="C171" s="24">
        <v>6.1786732674641902E-2</v>
      </c>
      <c r="D171" s="89"/>
      <c r="E171" s="94"/>
      <c r="F171" s="24">
        <v>6.1786732674641902E-2</v>
      </c>
    </row>
    <row r="172" spans="1:7" x14ac:dyDescent="0.3">
      <c r="A172" s="30" t="s">
        <v>533</v>
      </c>
      <c r="B172" s="67" t="s">
        <v>1407</v>
      </c>
      <c r="C172" s="24">
        <v>0.132962881616117</v>
      </c>
      <c r="D172" s="89"/>
      <c r="E172" s="89"/>
      <c r="F172" s="24">
        <v>0.132962881616117</v>
      </c>
    </row>
    <row r="173" spans="1:7" x14ac:dyDescent="0.3">
      <c r="A173" s="30" t="s">
        <v>534</v>
      </c>
      <c r="B173" s="67" t="s">
        <v>1408</v>
      </c>
      <c r="C173" s="24">
        <v>0.14555704761161001</v>
      </c>
      <c r="D173" s="89"/>
      <c r="E173" s="89"/>
      <c r="F173" s="24">
        <v>0.14555704761161001</v>
      </c>
    </row>
    <row r="174" spans="1:7" x14ac:dyDescent="0.3">
      <c r="A174" s="30" t="s">
        <v>535</v>
      </c>
      <c r="B174" s="67" t="s">
        <v>1409</v>
      </c>
      <c r="C174" s="24">
        <v>0.63955749238626203</v>
      </c>
      <c r="D174" s="89"/>
      <c r="E174" s="89"/>
      <c r="F174" s="24">
        <v>0.63955749238626203</v>
      </c>
    </row>
    <row r="175" spans="1:7" outlineLevel="1" x14ac:dyDescent="0.3">
      <c r="A175" s="30" t="s">
        <v>536</v>
      </c>
      <c r="B175" s="41"/>
      <c r="C175" s="89"/>
      <c r="D175" s="89"/>
      <c r="E175" s="89"/>
      <c r="F175" s="89"/>
    </row>
    <row r="176" spans="1:7" outlineLevel="1" x14ac:dyDescent="0.3">
      <c r="A176" s="30" t="s">
        <v>537</v>
      </c>
      <c r="B176" s="41"/>
      <c r="C176" s="89"/>
      <c r="D176" s="89"/>
      <c r="E176" s="89"/>
      <c r="F176" s="89"/>
    </row>
    <row r="177" spans="1:7" outlineLevel="1" x14ac:dyDescent="0.3">
      <c r="A177" s="30" t="s">
        <v>538</v>
      </c>
      <c r="B177" s="67"/>
      <c r="C177" s="89"/>
      <c r="D177" s="89"/>
      <c r="E177" s="89"/>
      <c r="F177" s="89"/>
    </row>
    <row r="178" spans="1:7" outlineLevel="1" x14ac:dyDescent="0.3">
      <c r="A178" s="30" t="s">
        <v>539</v>
      </c>
      <c r="B178" s="67"/>
      <c r="C178" s="89"/>
      <c r="D178" s="89"/>
      <c r="E178" s="89"/>
      <c r="F178" s="89"/>
    </row>
    <row r="179" spans="1:7" ht="15" customHeight="1" x14ac:dyDescent="0.3">
      <c r="A179" s="45"/>
      <c r="B179" s="73" t="s">
        <v>540</v>
      </c>
      <c r="C179" s="45" t="s">
        <v>357</v>
      </c>
      <c r="D179" s="45" t="s">
        <v>358</v>
      </c>
      <c r="E179" s="45"/>
      <c r="F179" s="45" t="s">
        <v>322</v>
      </c>
      <c r="G179" s="48"/>
    </row>
    <row r="180" spans="1:7" s="149" customFormat="1" x14ac:dyDescent="0.3">
      <c r="A180" s="148" t="s">
        <v>541</v>
      </c>
      <c r="B180" s="148" t="s">
        <v>542</v>
      </c>
      <c r="C180" s="163">
        <v>2.3332391212068399E-5</v>
      </c>
      <c r="D180" s="163"/>
      <c r="E180" s="94"/>
      <c r="F180" s="163">
        <v>2.3332391212068399E-5</v>
      </c>
      <c r="G180" s="146"/>
    </row>
    <row r="181" spans="1:7" s="149" customFormat="1" outlineLevel="1" x14ac:dyDescent="0.3">
      <c r="A181" s="148" t="s">
        <v>543</v>
      </c>
      <c r="B181" s="148" t="s">
        <v>544</v>
      </c>
      <c r="C181" s="163">
        <v>6.5468325001596104E-20</v>
      </c>
      <c r="D181" s="163"/>
      <c r="E181" s="94"/>
      <c r="F181" s="163">
        <v>6.5468325001596104E-20</v>
      </c>
      <c r="G181" s="89"/>
    </row>
    <row r="182" spans="1:7" s="149" customFormat="1" outlineLevel="1" x14ac:dyDescent="0.3">
      <c r="A182" s="148" t="s">
        <v>545</v>
      </c>
      <c r="B182" s="96"/>
      <c r="C182" s="89"/>
      <c r="D182" s="89"/>
      <c r="E182" s="94"/>
      <c r="F182" s="89"/>
      <c r="G182" s="146"/>
    </row>
    <row r="183" spans="1:7" s="149" customFormat="1" outlineLevel="1" x14ac:dyDescent="0.3">
      <c r="A183" s="148" t="s">
        <v>546</v>
      </c>
      <c r="B183" s="96"/>
      <c r="C183" s="148"/>
      <c r="D183" s="89"/>
      <c r="E183" s="94"/>
      <c r="F183" s="89"/>
      <c r="G183" s="146"/>
    </row>
    <row r="184" spans="1:7" s="149" customFormat="1" outlineLevel="1" x14ac:dyDescent="0.3">
      <c r="A184" s="148" t="s">
        <v>547</v>
      </c>
      <c r="B184" s="96"/>
      <c r="C184" s="89"/>
      <c r="D184" s="89"/>
      <c r="E184" s="94"/>
      <c r="F184" s="89"/>
      <c r="G184" s="146"/>
    </row>
    <row r="185" spans="1:7" ht="18" x14ac:dyDescent="0.3">
      <c r="A185" s="97"/>
      <c r="B185" s="98" t="s">
        <v>318</v>
      </c>
      <c r="C185" s="97"/>
      <c r="D185" s="97"/>
      <c r="E185" s="97"/>
      <c r="F185" s="99"/>
      <c r="G185" s="99"/>
    </row>
    <row r="186" spans="1:7" ht="15" customHeight="1" x14ac:dyDescent="0.3">
      <c r="A186" s="45"/>
      <c r="B186" s="46" t="s">
        <v>548</v>
      </c>
      <c r="C186" s="45" t="s">
        <v>549</v>
      </c>
      <c r="D186" s="45" t="s">
        <v>550</v>
      </c>
      <c r="E186" s="47"/>
      <c r="F186" s="45" t="s">
        <v>357</v>
      </c>
      <c r="G186" s="45" t="s">
        <v>551</v>
      </c>
    </row>
    <row r="187" spans="1:7" x14ac:dyDescent="0.3">
      <c r="A187" s="30" t="s">
        <v>552</v>
      </c>
      <c r="B187" s="42" t="s">
        <v>553</v>
      </c>
      <c r="C187" s="105">
        <v>66.122500752583207</v>
      </c>
      <c r="E187" s="40"/>
      <c r="F187" s="66"/>
      <c r="G187" s="66"/>
    </row>
    <row r="188" spans="1:7" x14ac:dyDescent="0.3">
      <c r="A188" s="40"/>
      <c r="B188" s="100"/>
      <c r="C188" s="40"/>
      <c r="D188" s="40"/>
      <c r="E188" s="40"/>
      <c r="F188" s="66"/>
      <c r="G188" s="66"/>
    </row>
    <row r="189" spans="1:7" x14ac:dyDescent="0.3">
      <c r="B189" s="42" t="s">
        <v>554</v>
      </c>
      <c r="C189" s="40"/>
      <c r="D189" s="40"/>
      <c r="E189" s="40"/>
      <c r="F189" s="66"/>
      <c r="G189" s="66"/>
    </row>
    <row r="190" spans="1:7" x14ac:dyDescent="0.3">
      <c r="A190" s="30" t="s">
        <v>555</v>
      </c>
      <c r="B190" s="105" t="s">
        <v>1804</v>
      </c>
      <c r="C190" s="105">
        <v>7114.9834177300199</v>
      </c>
      <c r="D190" s="105">
        <v>183116</v>
      </c>
      <c r="E190" s="40"/>
      <c r="F190" s="54">
        <f>IF($C$214=0,"",IF(C190="[for completion]","",IF(C190="","",C190/$C$214)))</f>
        <v>0.46580604677290932</v>
      </c>
      <c r="G190" s="54">
        <f>IF($D$214=0,"",IF(D190="[for completion]","",IF(D190="","",D190/$D$214)))</f>
        <v>0.79269623036830528</v>
      </c>
    </row>
    <row r="191" spans="1:7" x14ac:dyDescent="0.3">
      <c r="A191" s="30" t="s">
        <v>556</v>
      </c>
      <c r="B191" s="105" t="s">
        <v>1805</v>
      </c>
      <c r="C191" s="105">
        <v>5196.7361177899702</v>
      </c>
      <c r="D191" s="105">
        <v>38035</v>
      </c>
      <c r="E191" s="40"/>
      <c r="F191" s="54">
        <f t="shared" ref="F191:F213" si="1">IF($C$214=0,"",IF(C191="[for completion]","",IF(C191="","",C191/$C$214)))</f>
        <v>0.34022160910700172</v>
      </c>
      <c r="G191" s="54">
        <f t="shared" ref="G191:G213" si="2">IF($D$214=0,"",IF(D191="[for completion]","",IF(D191="","",D191/$D$214)))</f>
        <v>0.16465082855708127</v>
      </c>
    </row>
    <row r="192" spans="1:7" x14ac:dyDescent="0.3">
      <c r="A192" s="30" t="s">
        <v>557</v>
      </c>
      <c r="B192" s="105" t="s">
        <v>1806</v>
      </c>
      <c r="C192" s="105">
        <v>1682.9219996700001</v>
      </c>
      <c r="D192" s="105">
        <v>7016</v>
      </c>
      <c r="E192" s="40"/>
      <c r="F192" s="54">
        <f t="shared" si="1"/>
        <v>0.11017808442673001</v>
      </c>
      <c r="G192" s="54">
        <f t="shared" si="2"/>
        <v>3.03717684542259E-2</v>
      </c>
    </row>
    <row r="193" spans="1:7" x14ac:dyDescent="0.3">
      <c r="A193" s="30" t="s">
        <v>558</v>
      </c>
      <c r="B193" s="105" t="s">
        <v>1807</v>
      </c>
      <c r="C193" s="105">
        <v>593.72725276999995</v>
      </c>
      <c r="D193" s="105">
        <v>1742</v>
      </c>
      <c r="E193" s="40"/>
      <c r="F193" s="54">
        <f t="shared" si="1"/>
        <v>3.8870328746650605E-2</v>
      </c>
      <c r="G193" s="54">
        <f t="shared" si="2"/>
        <v>7.5409949611262139E-3</v>
      </c>
    </row>
    <row r="194" spans="1:7" x14ac:dyDescent="0.3">
      <c r="A194" s="30" t="s">
        <v>559</v>
      </c>
      <c r="B194" s="105" t="s">
        <v>1808</v>
      </c>
      <c r="C194" s="105">
        <v>686.19337588999997</v>
      </c>
      <c r="D194" s="105">
        <v>1095</v>
      </c>
      <c r="E194" s="40"/>
      <c r="F194" s="54">
        <f t="shared" si="1"/>
        <v>4.4923930946708282E-2</v>
      </c>
      <c r="G194" s="54">
        <f t="shared" si="2"/>
        <v>4.7401776592613113E-3</v>
      </c>
    </row>
    <row r="195" spans="1:7" x14ac:dyDescent="0.3">
      <c r="A195" s="30" t="s">
        <v>560</v>
      </c>
      <c r="B195" s="42"/>
      <c r="C195" s="105"/>
      <c r="D195" s="90"/>
      <c r="E195" s="40"/>
      <c r="F195" s="54" t="str">
        <f t="shared" si="1"/>
        <v/>
      </c>
      <c r="G195" s="54" t="str">
        <f t="shared" si="2"/>
        <v/>
      </c>
    </row>
    <row r="196" spans="1:7" x14ac:dyDescent="0.3">
      <c r="A196" s="30" t="s">
        <v>561</v>
      </c>
      <c r="B196" s="42"/>
      <c r="C196" s="105"/>
      <c r="D196" s="90"/>
      <c r="E196" s="40"/>
      <c r="F196" s="54" t="str">
        <f t="shared" si="1"/>
        <v/>
      </c>
      <c r="G196" s="54" t="str">
        <f t="shared" si="2"/>
        <v/>
      </c>
    </row>
    <row r="197" spans="1:7" x14ac:dyDescent="0.3">
      <c r="A197" s="30" t="s">
        <v>562</v>
      </c>
      <c r="B197" s="42"/>
      <c r="C197" s="105"/>
      <c r="D197" s="90"/>
      <c r="E197" s="40"/>
      <c r="F197" s="54" t="str">
        <f t="shared" si="1"/>
        <v/>
      </c>
      <c r="G197" s="54" t="str">
        <f t="shared" si="2"/>
        <v/>
      </c>
    </row>
    <row r="198" spans="1:7" x14ac:dyDescent="0.3">
      <c r="A198" s="30" t="s">
        <v>563</v>
      </c>
      <c r="B198" s="42"/>
      <c r="C198" s="50"/>
      <c r="D198" s="90"/>
      <c r="E198" s="40"/>
      <c r="F198" s="54" t="str">
        <f t="shared" si="1"/>
        <v/>
      </c>
      <c r="G198" s="54" t="str">
        <f t="shared" si="2"/>
        <v/>
      </c>
    </row>
    <row r="199" spans="1:7" x14ac:dyDescent="0.3">
      <c r="A199" s="30" t="s">
        <v>564</v>
      </c>
      <c r="B199" s="42"/>
      <c r="C199" s="50"/>
      <c r="D199" s="90"/>
      <c r="E199" s="42"/>
      <c r="F199" s="54" t="str">
        <f t="shared" si="1"/>
        <v/>
      </c>
      <c r="G199" s="54" t="str">
        <f t="shared" si="2"/>
        <v/>
      </c>
    </row>
    <row r="200" spans="1:7" x14ac:dyDescent="0.3">
      <c r="A200" s="30" t="s">
        <v>565</v>
      </c>
      <c r="B200" s="42"/>
      <c r="C200" s="50"/>
      <c r="D200" s="90"/>
      <c r="E200" s="42"/>
      <c r="F200" s="54" t="str">
        <f t="shared" si="1"/>
        <v/>
      </c>
      <c r="G200" s="54" t="str">
        <f t="shared" si="2"/>
        <v/>
      </c>
    </row>
    <row r="201" spans="1:7" x14ac:dyDescent="0.3">
      <c r="A201" s="30" t="s">
        <v>566</v>
      </c>
      <c r="B201" s="42"/>
      <c r="C201" s="50"/>
      <c r="D201" s="90"/>
      <c r="E201" s="42"/>
      <c r="F201" s="54" t="str">
        <f t="shared" si="1"/>
        <v/>
      </c>
      <c r="G201" s="54" t="str">
        <f t="shared" si="2"/>
        <v/>
      </c>
    </row>
    <row r="202" spans="1:7" x14ac:dyDescent="0.3">
      <c r="A202" s="30" t="s">
        <v>567</v>
      </c>
      <c r="B202" s="42"/>
      <c r="C202" s="50"/>
      <c r="D202" s="90"/>
      <c r="E202" s="42"/>
      <c r="F202" s="54" t="str">
        <f t="shared" si="1"/>
        <v/>
      </c>
      <c r="G202" s="54" t="str">
        <f t="shared" si="2"/>
        <v/>
      </c>
    </row>
    <row r="203" spans="1:7" x14ac:dyDescent="0.3">
      <c r="A203" s="30" t="s">
        <v>568</v>
      </c>
      <c r="B203" s="42"/>
      <c r="C203" s="50"/>
      <c r="D203" s="90"/>
      <c r="E203" s="42"/>
      <c r="F203" s="54" t="str">
        <f t="shared" si="1"/>
        <v/>
      </c>
      <c r="G203" s="54" t="str">
        <f t="shared" si="2"/>
        <v/>
      </c>
    </row>
    <row r="204" spans="1:7" x14ac:dyDescent="0.3">
      <c r="A204" s="30" t="s">
        <v>569</v>
      </c>
      <c r="B204" s="42"/>
      <c r="C204" s="50"/>
      <c r="D204" s="90"/>
      <c r="E204" s="42"/>
      <c r="F204" s="54" t="str">
        <f t="shared" si="1"/>
        <v/>
      </c>
      <c r="G204" s="54" t="str">
        <f t="shared" si="2"/>
        <v/>
      </c>
    </row>
    <row r="205" spans="1:7" x14ac:dyDescent="0.3">
      <c r="A205" s="30" t="s">
        <v>570</v>
      </c>
      <c r="B205" s="42"/>
      <c r="C205" s="50"/>
      <c r="D205" s="90"/>
      <c r="F205" s="54" t="str">
        <f t="shared" si="1"/>
        <v/>
      </c>
      <c r="G205" s="54" t="str">
        <f t="shared" si="2"/>
        <v/>
      </c>
    </row>
    <row r="206" spans="1:7" x14ac:dyDescent="0.3">
      <c r="A206" s="30" t="s">
        <v>571</v>
      </c>
      <c r="B206" s="42"/>
      <c r="C206" s="50"/>
      <c r="D206" s="90"/>
      <c r="E206" s="95"/>
      <c r="F206" s="54" t="str">
        <f t="shared" si="1"/>
        <v/>
      </c>
      <c r="G206" s="54" t="str">
        <f t="shared" si="2"/>
        <v/>
      </c>
    </row>
    <row r="207" spans="1:7" x14ac:dyDescent="0.3">
      <c r="A207" s="30" t="s">
        <v>572</v>
      </c>
      <c r="B207" s="42"/>
      <c r="C207" s="50"/>
      <c r="D207" s="90"/>
      <c r="E207" s="95"/>
      <c r="F207" s="54" t="str">
        <f t="shared" si="1"/>
        <v/>
      </c>
      <c r="G207" s="54" t="str">
        <f t="shared" si="2"/>
        <v/>
      </c>
    </row>
    <row r="208" spans="1:7" x14ac:dyDescent="0.3">
      <c r="A208" s="30" t="s">
        <v>573</v>
      </c>
      <c r="B208" s="42"/>
      <c r="C208" s="50"/>
      <c r="D208" s="90"/>
      <c r="E208" s="95"/>
      <c r="F208" s="54" t="str">
        <f t="shared" si="1"/>
        <v/>
      </c>
      <c r="G208" s="54" t="str">
        <f t="shared" si="2"/>
        <v/>
      </c>
    </row>
    <row r="209" spans="1:7" x14ac:dyDescent="0.3">
      <c r="A209" s="30" t="s">
        <v>574</v>
      </c>
      <c r="B209" s="42"/>
      <c r="C209" s="50"/>
      <c r="D209" s="90"/>
      <c r="E209" s="95"/>
      <c r="F209" s="54" t="str">
        <f t="shared" si="1"/>
        <v/>
      </c>
      <c r="G209" s="54" t="str">
        <f t="shared" si="2"/>
        <v/>
      </c>
    </row>
    <row r="210" spans="1:7" x14ac:dyDescent="0.3">
      <c r="A210" s="30" t="s">
        <v>575</v>
      </c>
      <c r="B210" s="42"/>
      <c r="C210" s="50"/>
      <c r="D210" s="90"/>
      <c r="E210" s="95"/>
      <c r="F210" s="54" t="str">
        <f t="shared" si="1"/>
        <v/>
      </c>
      <c r="G210" s="54" t="str">
        <f t="shared" si="2"/>
        <v/>
      </c>
    </row>
    <row r="211" spans="1:7" x14ac:dyDescent="0.3">
      <c r="A211" s="30" t="s">
        <v>576</v>
      </c>
      <c r="B211" s="42"/>
      <c r="C211" s="50"/>
      <c r="D211" s="90"/>
      <c r="E211" s="95"/>
      <c r="F211" s="54" t="str">
        <f t="shared" si="1"/>
        <v/>
      </c>
      <c r="G211" s="54" t="str">
        <f t="shared" si="2"/>
        <v/>
      </c>
    </row>
    <row r="212" spans="1:7" x14ac:dyDescent="0.3">
      <c r="A212" s="30" t="s">
        <v>577</v>
      </c>
      <c r="B212" s="42"/>
      <c r="C212" s="50"/>
      <c r="D212" s="90"/>
      <c r="E212" s="95"/>
      <c r="F212" s="54" t="str">
        <f t="shared" si="1"/>
        <v/>
      </c>
      <c r="G212" s="54" t="str">
        <f t="shared" si="2"/>
        <v/>
      </c>
    </row>
    <row r="213" spans="1:7" x14ac:dyDescent="0.3">
      <c r="A213" s="30" t="s">
        <v>578</v>
      </c>
      <c r="B213" s="42"/>
      <c r="C213" s="50"/>
      <c r="D213" s="90"/>
      <c r="E213" s="95"/>
      <c r="F213" s="54" t="str">
        <f t="shared" si="1"/>
        <v/>
      </c>
      <c r="G213" s="54" t="str">
        <f t="shared" si="2"/>
        <v/>
      </c>
    </row>
    <row r="214" spans="1:7" x14ac:dyDescent="0.3">
      <c r="A214" s="30" t="s">
        <v>579</v>
      </c>
      <c r="B214" s="56" t="s">
        <v>214</v>
      </c>
      <c r="C214" s="57">
        <f>SUM(C190:C213)</f>
        <v>15274.562163849991</v>
      </c>
      <c r="D214" s="53">
        <f>SUM(D190:D213)</f>
        <v>231004</v>
      </c>
      <c r="E214" s="95"/>
      <c r="F214" s="101">
        <f>SUM(F190:F213)</f>
        <v>1</v>
      </c>
      <c r="G214" s="101">
        <f>SUM(G190:G213)</f>
        <v>1</v>
      </c>
    </row>
    <row r="215" spans="1:7" ht="15" customHeight="1" x14ac:dyDescent="0.3">
      <c r="A215" s="45"/>
      <c r="B215" s="45" t="s">
        <v>580</v>
      </c>
      <c r="C215" s="45" t="s">
        <v>549</v>
      </c>
      <c r="D215" s="45" t="s">
        <v>550</v>
      </c>
      <c r="E215" s="47"/>
      <c r="F215" s="45" t="s">
        <v>357</v>
      </c>
      <c r="G215" s="45" t="s">
        <v>551</v>
      </c>
    </row>
    <row r="216" spans="1:7" x14ac:dyDescent="0.3">
      <c r="A216" s="30" t="s">
        <v>581</v>
      </c>
      <c r="B216" s="30" t="s">
        <v>582</v>
      </c>
      <c r="C216" s="24">
        <v>0.60455374092514602</v>
      </c>
      <c r="D216" s="105"/>
      <c r="F216" s="91"/>
      <c r="G216" s="91"/>
    </row>
    <row r="217" spans="1:7" x14ac:dyDescent="0.3">
      <c r="F217" s="91"/>
      <c r="G217" s="91"/>
    </row>
    <row r="218" spans="1:7" x14ac:dyDescent="0.3">
      <c r="B218" s="42" t="s">
        <v>583</v>
      </c>
      <c r="F218" s="91"/>
      <c r="G218" s="91"/>
    </row>
    <row r="219" spans="1:7" x14ac:dyDescent="0.3">
      <c r="A219" s="30" t="s">
        <v>584</v>
      </c>
      <c r="B219" s="30" t="s">
        <v>585</v>
      </c>
      <c r="C219" s="105">
        <v>4245.6048763500703</v>
      </c>
      <c r="D219" s="105">
        <v>100901</v>
      </c>
      <c r="F219" s="54">
        <f t="shared" ref="F219:F233" si="3">IF($C$227=0,"",IF(C219="[for completion]","",C219/$C$227))</f>
        <v>0.2779526398732422</v>
      </c>
      <c r="G219" s="54">
        <f t="shared" ref="G219:G233" si="4">IF($D$227=0,"",IF(D219="[for completion]","",D219/$D$227))</f>
        <v>0.43679330228047997</v>
      </c>
    </row>
    <row r="220" spans="1:7" x14ac:dyDescent="0.3">
      <c r="A220" s="30" t="s">
        <v>586</v>
      </c>
      <c r="B220" s="30" t="s">
        <v>587</v>
      </c>
      <c r="C220" s="105">
        <v>1747.56704572999</v>
      </c>
      <c r="D220" s="105">
        <v>27884</v>
      </c>
      <c r="F220" s="54">
        <f t="shared" si="3"/>
        <v>0.1144102873119279</v>
      </c>
      <c r="G220" s="54">
        <f t="shared" si="4"/>
        <v>0.1207078665304497</v>
      </c>
    </row>
    <row r="221" spans="1:7" x14ac:dyDescent="0.3">
      <c r="A221" s="30" t="s">
        <v>588</v>
      </c>
      <c r="B221" s="30" t="s">
        <v>589</v>
      </c>
      <c r="C221" s="105">
        <v>1942.8855164200099</v>
      </c>
      <c r="D221" s="105">
        <v>27181</v>
      </c>
      <c r="F221" s="54">
        <f t="shared" si="3"/>
        <v>0.12719746042987659</v>
      </c>
      <c r="G221" s="54">
        <f t="shared" si="4"/>
        <v>0.11766462918391024</v>
      </c>
    </row>
    <row r="222" spans="1:7" x14ac:dyDescent="0.3">
      <c r="A222" s="30" t="s">
        <v>590</v>
      </c>
      <c r="B222" s="30" t="s">
        <v>591</v>
      </c>
      <c r="C222" s="105">
        <v>2221.5737727799901</v>
      </c>
      <c r="D222" s="105">
        <v>27068</v>
      </c>
      <c r="F222" s="54">
        <f t="shared" si="3"/>
        <v>0.14544271377137957</v>
      </c>
      <c r="G222" s="54">
        <f t="shared" si="4"/>
        <v>0.11717546016519194</v>
      </c>
    </row>
    <row r="223" spans="1:7" x14ac:dyDescent="0.3">
      <c r="A223" s="30" t="s">
        <v>592</v>
      </c>
      <c r="B223" s="30" t="s">
        <v>593</v>
      </c>
      <c r="C223" s="105">
        <v>2393.0478259300098</v>
      </c>
      <c r="D223" s="105">
        <v>24970</v>
      </c>
      <c r="F223" s="54">
        <f t="shared" si="3"/>
        <v>0.15666883281234578</v>
      </c>
      <c r="G223" s="54">
        <f t="shared" si="4"/>
        <v>0.10809336634863466</v>
      </c>
    </row>
    <row r="224" spans="1:7" x14ac:dyDescent="0.3">
      <c r="A224" s="30" t="s">
        <v>594</v>
      </c>
      <c r="B224" s="30" t="s">
        <v>595</v>
      </c>
      <c r="C224" s="105">
        <v>1829.12864502</v>
      </c>
      <c r="D224" s="105">
        <v>15426</v>
      </c>
      <c r="F224" s="54">
        <f t="shared" si="3"/>
        <v>0.11974998860189613</v>
      </c>
      <c r="G224" s="54">
        <f t="shared" si="4"/>
        <v>6.6778064449100449E-2</v>
      </c>
    </row>
    <row r="225" spans="1:7" x14ac:dyDescent="0.3">
      <c r="A225" s="30" t="s">
        <v>596</v>
      </c>
      <c r="B225" s="30" t="s">
        <v>597</v>
      </c>
      <c r="C225" s="105">
        <v>354.01545233000002</v>
      </c>
      <c r="D225" s="105">
        <v>2827</v>
      </c>
      <c r="F225" s="54">
        <f t="shared" si="3"/>
        <v>2.3176798688727039E-2</v>
      </c>
      <c r="G225" s="54">
        <f t="shared" si="4"/>
        <v>1.2237883326695641E-2</v>
      </c>
    </row>
    <row r="226" spans="1:7" x14ac:dyDescent="0.3">
      <c r="A226" s="30" t="s">
        <v>598</v>
      </c>
      <c r="B226" s="30" t="s">
        <v>599</v>
      </c>
      <c r="C226" s="105">
        <v>540.73902929000099</v>
      </c>
      <c r="D226" s="105">
        <v>4747</v>
      </c>
      <c r="F226" s="54">
        <f t="shared" si="3"/>
        <v>3.5401278510604685E-2</v>
      </c>
      <c r="G226" s="54">
        <f t="shared" si="4"/>
        <v>2.0549427715537392E-2</v>
      </c>
    </row>
    <row r="227" spans="1:7" x14ac:dyDescent="0.3">
      <c r="A227" s="30" t="s">
        <v>600</v>
      </c>
      <c r="B227" s="56" t="s">
        <v>214</v>
      </c>
      <c r="C227" s="50">
        <f>SUM(C219:C226)</f>
        <v>15274.562163850072</v>
      </c>
      <c r="D227" s="90">
        <f>SUM(D219:D226)</f>
        <v>231004</v>
      </c>
      <c r="F227" s="89">
        <f>SUM(F219:F226)</f>
        <v>0.99999999999999978</v>
      </c>
      <c r="G227" s="89">
        <f>SUM(G219:G226)</f>
        <v>1</v>
      </c>
    </row>
    <row r="228" spans="1:7" outlineLevel="1" x14ac:dyDescent="0.3">
      <c r="A228" s="30" t="s">
        <v>601</v>
      </c>
      <c r="B228" s="59" t="s">
        <v>602</v>
      </c>
      <c r="C228" s="105">
        <v>103.33807049000001</v>
      </c>
      <c r="D228" s="105">
        <v>0</v>
      </c>
      <c r="F228" s="54">
        <f t="shared" si="3"/>
        <v>6.7653703838770358E-3</v>
      </c>
      <c r="G228" s="54">
        <f t="shared" si="4"/>
        <v>0</v>
      </c>
    </row>
    <row r="229" spans="1:7" outlineLevel="1" x14ac:dyDescent="0.3">
      <c r="A229" s="30" t="s">
        <v>603</v>
      </c>
      <c r="B229" s="59" t="s">
        <v>604</v>
      </c>
      <c r="C229" s="105">
        <v>62.570308449999999</v>
      </c>
      <c r="D229" s="105">
        <v>0</v>
      </c>
      <c r="F229" s="54">
        <f t="shared" si="3"/>
        <v>4.0963732890546348E-3</v>
      </c>
      <c r="G229" s="54">
        <f t="shared" si="4"/>
        <v>0</v>
      </c>
    </row>
    <row r="230" spans="1:7" outlineLevel="1" x14ac:dyDescent="0.3">
      <c r="A230" s="30" t="s">
        <v>605</v>
      </c>
      <c r="B230" s="59" t="s">
        <v>606</v>
      </c>
      <c r="C230" s="105">
        <v>58.62799167</v>
      </c>
      <c r="D230" s="105">
        <v>0</v>
      </c>
      <c r="F230" s="54">
        <f t="shared" si="3"/>
        <v>3.8382764128423539E-3</v>
      </c>
      <c r="G230" s="54">
        <f t="shared" si="4"/>
        <v>0</v>
      </c>
    </row>
    <row r="231" spans="1:7" outlineLevel="1" x14ac:dyDescent="0.3">
      <c r="A231" s="30" t="s">
        <v>607</v>
      </c>
      <c r="B231" s="59" t="s">
        <v>608</v>
      </c>
      <c r="C231" s="105">
        <v>34.208028890000001</v>
      </c>
      <c r="D231" s="105">
        <v>0</v>
      </c>
      <c r="F231" s="54">
        <f t="shared" si="3"/>
        <v>2.2395423530344651E-3</v>
      </c>
      <c r="G231" s="54">
        <f t="shared" si="4"/>
        <v>0</v>
      </c>
    </row>
    <row r="232" spans="1:7" outlineLevel="1" x14ac:dyDescent="0.3">
      <c r="A232" s="30" t="s">
        <v>609</v>
      </c>
      <c r="B232" s="59" t="s">
        <v>610</v>
      </c>
      <c r="C232" s="105">
        <v>37.627197260000003</v>
      </c>
      <c r="D232" s="105">
        <v>0</v>
      </c>
      <c r="F232" s="54">
        <f t="shared" si="3"/>
        <v>2.4633895791167982E-3</v>
      </c>
      <c r="G232" s="54">
        <f t="shared" si="4"/>
        <v>0</v>
      </c>
    </row>
    <row r="233" spans="1:7" outlineLevel="1" x14ac:dyDescent="0.3">
      <c r="A233" s="30" t="s">
        <v>611</v>
      </c>
      <c r="B233" s="59" t="s">
        <v>612</v>
      </c>
      <c r="C233" s="105">
        <v>244.36743253</v>
      </c>
      <c r="D233" s="105">
        <v>0</v>
      </c>
      <c r="F233" s="54">
        <f t="shared" si="3"/>
        <v>1.5998326492679335E-2</v>
      </c>
      <c r="G233" s="54">
        <f t="shared" si="4"/>
        <v>0</v>
      </c>
    </row>
    <row r="234" spans="1:7" outlineLevel="1" x14ac:dyDescent="0.3">
      <c r="A234" s="30" t="s">
        <v>613</v>
      </c>
      <c r="B234" s="59"/>
      <c r="F234" s="54"/>
      <c r="G234" s="54"/>
    </row>
    <row r="235" spans="1:7" outlineLevel="1" x14ac:dyDescent="0.3">
      <c r="A235" s="30" t="s">
        <v>614</v>
      </c>
      <c r="B235" s="59"/>
      <c r="F235" s="54"/>
      <c r="G235" s="54"/>
    </row>
    <row r="236" spans="1:7" outlineLevel="1" x14ac:dyDescent="0.3">
      <c r="A236" s="30" t="s">
        <v>615</v>
      </c>
      <c r="B236" s="59"/>
      <c r="F236" s="54"/>
      <c r="G236" s="54"/>
    </row>
    <row r="237" spans="1:7" ht="15" customHeight="1" x14ac:dyDescent="0.3">
      <c r="A237" s="45"/>
      <c r="B237" s="45" t="s">
        <v>616</v>
      </c>
      <c r="C237" s="45" t="s">
        <v>549</v>
      </c>
      <c r="D237" s="45" t="s">
        <v>550</v>
      </c>
      <c r="E237" s="47"/>
      <c r="F237" s="45" t="s">
        <v>357</v>
      </c>
      <c r="G237" s="45" t="s">
        <v>551</v>
      </c>
    </row>
    <row r="238" spans="1:7" x14ac:dyDescent="0.3">
      <c r="A238" s="30" t="s">
        <v>617</v>
      </c>
      <c r="B238" s="30" t="s">
        <v>582</v>
      </c>
      <c r="C238" s="24">
        <v>0.51044348803643103</v>
      </c>
      <c r="F238" s="91"/>
      <c r="G238" s="91"/>
    </row>
    <row r="239" spans="1:7" x14ac:dyDescent="0.3">
      <c r="F239" s="91"/>
      <c r="G239" s="91"/>
    </row>
    <row r="240" spans="1:7" x14ac:dyDescent="0.3">
      <c r="B240" s="42" t="s">
        <v>583</v>
      </c>
      <c r="F240" s="91"/>
      <c r="G240" s="91"/>
    </row>
    <row r="241" spans="1:7" x14ac:dyDescent="0.3">
      <c r="A241" s="30" t="s">
        <v>618</v>
      </c>
      <c r="B241" s="30" t="s">
        <v>585</v>
      </c>
      <c r="C241" s="105">
        <v>5809.5449633899798</v>
      </c>
      <c r="D241" s="90" t="s">
        <v>1376</v>
      </c>
      <c r="F241" s="54">
        <f>IF($C$249=0,"",IF(C241="[Mark as ND1 if not relevant]","",C241/$C$249))</f>
        <v>0.38034117777459614</v>
      </c>
      <c r="G241" s="54" t="str">
        <f>IF($D$249=0,"",IF(D241="[Mark as ND1 if not relevant]","",D241/$D$249))</f>
        <v/>
      </c>
    </row>
    <row r="242" spans="1:7" x14ac:dyDescent="0.3">
      <c r="A242" s="30" t="s">
        <v>619</v>
      </c>
      <c r="B242" s="30" t="s">
        <v>587</v>
      </c>
      <c r="C242" s="105">
        <v>2044.57186375999</v>
      </c>
      <c r="D242" s="90" t="s">
        <v>1376</v>
      </c>
      <c r="F242" s="54">
        <f t="shared" ref="F242:F248" si="5">IF($C$249=0,"",IF(C242="[Mark as ND1 if not relevant]","",C242/$C$249))</f>
        <v>0.13385469526575641</v>
      </c>
      <c r="G242" s="54" t="str">
        <f t="shared" ref="G242:G248" si="6">IF($D$249=0,"",IF(D242="[Mark as ND1 if not relevant]","",D242/$D$249))</f>
        <v/>
      </c>
    </row>
    <row r="243" spans="1:7" x14ac:dyDescent="0.3">
      <c r="A243" s="30" t="s">
        <v>620</v>
      </c>
      <c r="B243" s="30" t="s">
        <v>589</v>
      </c>
      <c r="C243" s="105">
        <v>2071.7694426799899</v>
      </c>
      <c r="D243" s="90" t="s">
        <v>1376</v>
      </c>
      <c r="F243" s="54">
        <f t="shared" si="5"/>
        <v>0.13563527520174748</v>
      </c>
      <c r="G243" s="54" t="str">
        <f t="shared" si="6"/>
        <v/>
      </c>
    </row>
    <row r="244" spans="1:7" x14ac:dyDescent="0.3">
      <c r="A244" s="30" t="s">
        <v>621</v>
      </c>
      <c r="B244" s="30" t="s">
        <v>591</v>
      </c>
      <c r="C244" s="105">
        <v>2032.3150575500099</v>
      </c>
      <c r="D244" s="90" t="s">
        <v>1376</v>
      </c>
      <c r="F244" s="54">
        <f t="shared" si="5"/>
        <v>0.13305226269331985</v>
      </c>
      <c r="G244" s="54" t="str">
        <f t="shared" si="6"/>
        <v/>
      </c>
    </row>
    <row r="245" spans="1:7" x14ac:dyDescent="0.3">
      <c r="A245" s="30" t="s">
        <v>622</v>
      </c>
      <c r="B245" s="30" t="s">
        <v>593</v>
      </c>
      <c r="C245" s="105">
        <v>1830.6973428399999</v>
      </c>
      <c r="D245" s="90" t="s">
        <v>1376</v>
      </c>
      <c r="F245" s="54">
        <f t="shared" si="5"/>
        <v>0.119852688620606</v>
      </c>
      <c r="G245" s="54" t="str">
        <f t="shared" si="6"/>
        <v/>
      </c>
    </row>
    <row r="246" spans="1:7" x14ac:dyDescent="0.3">
      <c r="A246" s="30" t="s">
        <v>623</v>
      </c>
      <c r="B246" s="30" t="s">
        <v>595</v>
      </c>
      <c r="C246" s="105">
        <v>864.42495283999699</v>
      </c>
      <c r="D246" s="90" t="s">
        <v>1376</v>
      </c>
      <c r="F246" s="54">
        <f t="shared" si="5"/>
        <v>5.6592453752017588E-2</v>
      </c>
      <c r="G246" s="54" t="str">
        <f t="shared" si="6"/>
        <v/>
      </c>
    </row>
    <row r="247" spans="1:7" x14ac:dyDescent="0.3">
      <c r="A247" s="30" t="s">
        <v>624</v>
      </c>
      <c r="B247" s="30" t="s">
        <v>597</v>
      </c>
      <c r="C247" s="105">
        <v>263.87902780000002</v>
      </c>
      <c r="D247" s="90" t="s">
        <v>1376</v>
      </c>
      <c r="F247" s="54">
        <f t="shared" si="5"/>
        <v>1.7275717953115395E-2</v>
      </c>
      <c r="G247" s="54" t="str">
        <f t="shared" si="6"/>
        <v/>
      </c>
    </row>
    <row r="248" spans="1:7" x14ac:dyDescent="0.3">
      <c r="A248" s="30" t="s">
        <v>625</v>
      </c>
      <c r="B248" s="30" t="s">
        <v>599</v>
      </c>
      <c r="C248" s="105">
        <v>357.35951299000101</v>
      </c>
      <c r="D248" s="90" t="s">
        <v>1376</v>
      </c>
      <c r="F248" s="54">
        <f t="shared" si="5"/>
        <v>2.3395728738841194E-2</v>
      </c>
      <c r="G248" s="54" t="str">
        <f t="shared" si="6"/>
        <v/>
      </c>
    </row>
    <row r="249" spans="1:7" x14ac:dyDescent="0.3">
      <c r="A249" s="30" t="s">
        <v>626</v>
      </c>
      <c r="B249" s="56" t="s">
        <v>214</v>
      </c>
      <c r="C249" s="50">
        <f>SUM(C241:C248)</f>
        <v>15274.562163849967</v>
      </c>
      <c r="D249" s="90">
        <f>SUM(D241:D248)</f>
        <v>0</v>
      </c>
      <c r="F249" s="89">
        <f>SUM(F241:F248)</f>
        <v>1</v>
      </c>
      <c r="G249" s="89">
        <f>SUM(G241:G248)</f>
        <v>0</v>
      </c>
    </row>
    <row r="250" spans="1:7" outlineLevel="1" x14ac:dyDescent="0.3">
      <c r="A250" s="30" t="s">
        <v>627</v>
      </c>
      <c r="B250" s="59" t="s">
        <v>602</v>
      </c>
      <c r="C250" s="105">
        <v>62.645126580000003</v>
      </c>
      <c r="D250" s="90"/>
      <c r="F250" s="54">
        <f t="shared" ref="F250:F255" si="7">IF($C$249=0,"",IF(C250="[for completion]","",C250/$C$249))</f>
        <v>4.1012715067055144E-3</v>
      </c>
      <c r="G250" s="54" t="str">
        <f t="shared" ref="G250:G255" si="8">IF($D$249=0,"",IF(D250="[for completion]","",D250/$D$249))</f>
        <v/>
      </c>
    </row>
    <row r="251" spans="1:7" outlineLevel="1" x14ac:dyDescent="0.3">
      <c r="A251" s="30" t="s">
        <v>628</v>
      </c>
      <c r="B251" s="59" t="s">
        <v>604</v>
      </c>
      <c r="C251" s="105">
        <v>43.962587029999902</v>
      </c>
      <c r="D251" s="90"/>
      <c r="F251" s="54">
        <f t="shared" si="7"/>
        <v>2.8781569355909508E-3</v>
      </c>
      <c r="G251" s="54" t="str">
        <f t="shared" si="8"/>
        <v/>
      </c>
    </row>
    <row r="252" spans="1:7" outlineLevel="1" x14ac:dyDescent="0.3">
      <c r="A252" s="30" t="s">
        <v>629</v>
      </c>
      <c r="B252" s="59" t="s">
        <v>606</v>
      </c>
      <c r="C252" s="105">
        <v>35.061707159999997</v>
      </c>
      <c r="D252" s="90"/>
      <c r="F252" s="54">
        <f t="shared" si="7"/>
        <v>2.2954312394616399E-3</v>
      </c>
      <c r="G252" s="54" t="str">
        <f t="shared" si="8"/>
        <v/>
      </c>
    </row>
    <row r="253" spans="1:7" outlineLevel="1" x14ac:dyDescent="0.3">
      <c r="A253" s="30" t="s">
        <v>630</v>
      </c>
      <c r="B253" s="59" t="s">
        <v>608</v>
      </c>
      <c r="C253" s="105">
        <v>28.03403634</v>
      </c>
      <c r="D253" s="90"/>
      <c r="F253" s="54">
        <f t="shared" si="7"/>
        <v>1.8353414022136525E-3</v>
      </c>
      <c r="G253" s="54" t="str">
        <f t="shared" si="8"/>
        <v/>
      </c>
    </row>
    <row r="254" spans="1:7" outlineLevel="1" x14ac:dyDescent="0.3">
      <c r="A254" s="30" t="s">
        <v>631</v>
      </c>
      <c r="B254" s="59" t="s">
        <v>610</v>
      </c>
      <c r="C254" s="105">
        <v>19.155887369999999</v>
      </c>
      <c r="D254" s="90"/>
      <c r="F254" s="54">
        <f t="shared" si="7"/>
        <v>1.2541038600331141E-3</v>
      </c>
      <c r="G254" s="54" t="str">
        <f t="shared" si="8"/>
        <v/>
      </c>
    </row>
    <row r="255" spans="1:7" outlineLevel="1" x14ac:dyDescent="0.3">
      <c r="A255" s="30" t="s">
        <v>632</v>
      </c>
      <c r="B255" s="59" t="s">
        <v>612</v>
      </c>
      <c r="C255" s="105">
        <v>168.50016851000001</v>
      </c>
      <c r="D255" s="90"/>
      <c r="F255" s="54">
        <f t="shared" si="7"/>
        <v>1.1031423794836251E-2</v>
      </c>
      <c r="G255" s="54" t="str">
        <f t="shared" si="8"/>
        <v/>
      </c>
    </row>
    <row r="256" spans="1:7" outlineLevel="1" x14ac:dyDescent="0.3">
      <c r="A256" s="30" t="s">
        <v>633</v>
      </c>
      <c r="B256" s="59"/>
      <c r="F256" s="55"/>
      <c r="G256" s="55"/>
    </row>
    <row r="257" spans="1:14" outlineLevel="1" x14ac:dyDescent="0.3">
      <c r="A257" s="30" t="s">
        <v>634</v>
      </c>
      <c r="B257" s="59"/>
      <c r="F257" s="55"/>
      <c r="G257" s="55"/>
    </row>
    <row r="258" spans="1:14" outlineLevel="1" x14ac:dyDescent="0.3">
      <c r="A258" s="30" t="s">
        <v>635</v>
      </c>
      <c r="B258" s="59"/>
      <c r="F258" s="55"/>
      <c r="G258" s="55"/>
    </row>
    <row r="259" spans="1:14" ht="15" customHeight="1" x14ac:dyDescent="0.3">
      <c r="A259" s="45"/>
      <c r="B259" s="62" t="s">
        <v>636</v>
      </c>
      <c r="C259" s="45" t="s">
        <v>357</v>
      </c>
      <c r="D259" s="45"/>
      <c r="E259" s="47"/>
      <c r="F259" s="45"/>
      <c r="G259" s="45"/>
    </row>
    <row r="260" spans="1:14" x14ac:dyDescent="0.3">
      <c r="A260" s="30" t="s">
        <v>637</v>
      </c>
      <c r="B260" s="30" t="s">
        <v>638</v>
      </c>
      <c r="C260" s="24">
        <v>0.81237606287196595</v>
      </c>
      <c r="E260" s="95"/>
      <c r="F260" s="95"/>
      <c r="G260" s="95"/>
    </row>
    <row r="261" spans="1:14" x14ac:dyDescent="0.3">
      <c r="A261" s="30" t="s">
        <v>639</v>
      </c>
      <c r="B261" s="30" t="s">
        <v>640</v>
      </c>
      <c r="C261" s="24"/>
      <c r="E261" s="95"/>
      <c r="F261" s="95"/>
    </row>
    <row r="262" spans="1:14" x14ac:dyDescent="0.3">
      <c r="A262" s="30" t="s">
        <v>641</v>
      </c>
      <c r="B262" s="30" t="s">
        <v>642</v>
      </c>
      <c r="C262" s="24"/>
      <c r="E262" s="95"/>
      <c r="F262" s="95"/>
    </row>
    <row r="263" spans="1:14" x14ac:dyDescent="0.3">
      <c r="A263" s="30" t="s">
        <v>643</v>
      </c>
      <c r="B263" s="30" t="s">
        <v>644</v>
      </c>
      <c r="C263" s="24"/>
      <c r="E263" s="95"/>
      <c r="F263" s="95"/>
    </row>
    <row r="264" spans="1:14" x14ac:dyDescent="0.3">
      <c r="A264" s="30" t="s">
        <v>645</v>
      </c>
      <c r="B264" s="42" t="s">
        <v>646</v>
      </c>
      <c r="C264" s="24"/>
      <c r="D264" s="40"/>
      <c r="E264" s="40"/>
      <c r="F264" s="66"/>
      <c r="G264" s="66"/>
      <c r="H264" s="27"/>
      <c r="I264" s="30"/>
      <c r="J264" s="30"/>
      <c r="K264" s="30"/>
      <c r="L264" s="27"/>
      <c r="M264" s="27"/>
      <c r="N264" s="27"/>
    </row>
    <row r="265" spans="1:14" x14ac:dyDescent="0.3">
      <c r="A265" s="30" t="s">
        <v>647</v>
      </c>
      <c r="B265" s="30" t="s">
        <v>213</v>
      </c>
      <c r="C265" s="24">
        <v>0.18762393712803399</v>
      </c>
      <c r="E265" s="95"/>
      <c r="F265" s="95"/>
    </row>
    <row r="266" spans="1:14" outlineLevel="1" x14ac:dyDescent="0.3">
      <c r="A266" s="30" t="s">
        <v>648</v>
      </c>
      <c r="B266" s="59" t="s">
        <v>649</v>
      </c>
      <c r="C266" s="102"/>
      <c r="E266" s="95"/>
      <c r="F266" s="95"/>
    </row>
    <row r="267" spans="1:14" outlineLevel="1" x14ac:dyDescent="0.3">
      <c r="A267" s="30" t="s">
        <v>650</v>
      </c>
      <c r="B267" s="59" t="s">
        <v>651</v>
      </c>
      <c r="C267" s="89"/>
      <c r="E267" s="95"/>
      <c r="F267" s="95"/>
    </row>
    <row r="268" spans="1:14" outlineLevel="1" x14ac:dyDescent="0.3">
      <c r="A268" s="30" t="s">
        <v>652</v>
      </c>
      <c r="B268" s="59" t="s">
        <v>653</v>
      </c>
      <c r="C268" s="89"/>
      <c r="E268" s="95"/>
      <c r="F268" s="95"/>
    </row>
    <row r="269" spans="1:14" outlineLevel="1" x14ac:dyDescent="0.3">
      <c r="A269" s="30" t="s">
        <v>654</v>
      </c>
      <c r="B269" s="59" t="s">
        <v>655</v>
      </c>
      <c r="C269" s="89"/>
      <c r="E269" s="95"/>
      <c r="F269" s="95"/>
    </row>
    <row r="270" spans="1:14" outlineLevel="1" x14ac:dyDescent="0.3">
      <c r="A270" s="30" t="s">
        <v>656</v>
      </c>
      <c r="B270" s="59" t="s">
        <v>215</v>
      </c>
      <c r="C270" s="89"/>
      <c r="E270" s="95"/>
      <c r="F270" s="95"/>
    </row>
    <row r="271" spans="1:14" outlineLevel="1" x14ac:dyDescent="0.3">
      <c r="A271" s="30" t="s">
        <v>657</v>
      </c>
      <c r="B271" s="59" t="s">
        <v>215</v>
      </c>
      <c r="C271" s="89"/>
      <c r="E271" s="95"/>
      <c r="F271" s="95"/>
    </row>
    <row r="272" spans="1:14" outlineLevel="1" x14ac:dyDescent="0.3">
      <c r="A272" s="30" t="s">
        <v>658</v>
      </c>
      <c r="B272" s="59" t="s">
        <v>215</v>
      </c>
      <c r="C272" s="89"/>
      <c r="E272" s="95"/>
      <c r="F272" s="95"/>
    </row>
    <row r="273" spans="1:7" outlineLevel="1" x14ac:dyDescent="0.3">
      <c r="A273" s="30" t="s">
        <v>659</v>
      </c>
      <c r="B273" s="59" t="s">
        <v>215</v>
      </c>
      <c r="C273" s="89"/>
      <c r="E273" s="95"/>
      <c r="F273" s="95"/>
    </row>
    <row r="274" spans="1:7" outlineLevel="1" x14ac:dyDescent="0.3">
      <c r="A274" s="30" t="s">
        <v>660</v>
      </c>
      <c r="B274" s="59" t="s">
        <v>215</v>
      </c>
      <c r="C274" s="89"/>
      <c r="E274" s="95"/>
      <c r="F274" s="95"/>
    </row>
    <row r="275" spans="1:7" outlineLevel="1" x14ac:dyDescent="0.3">
      <c r="A275" s="30" t="s">
        <v>661</v>
      </c>
      <c r="B275" s="59" t="s">
        <v>215</v>
      </c>
      <c r="C275" s="89"/>
      <c r="E275" s="95"/>
      <c r="F275" s="95"/>
    </row>
    <row r="276" spans="1:7" ht="15" customHeight="1" x14ac:dyDescent="0.3">
      <c r="A276" s="45"/>
      <c r="B276" s="62" t="s">
        <v>662</v>
      </c>
      <c r="C276" s="45" t="s">
        <v>357</v>
      </c>
      <c r="D276" s="45"/>
      <c r="E276" s="47"/>
      <c r="F276" s="45"/>
      <c r="G276" s="48"/>
    </row>
    <row r="277" spans="1:7" x14ac:dyDescent="0.3">
      <c r="A277" s="30" t="s">
        <v>663</v>
      </c>
      <c r="B277" s="30" t="s">
        <v>664</v>
      </c>
      <c r="C277" s="24">
        <v>1</v>
      </c>
      <c r="E277" s="27"/>
      <c r="F277" s="27"/>
    </row>
    <row r="278" spans="1:7" x14ac:dyDescent="0.3">
      <c r="A278" s="30" t="s">
        <v>665</v>
      </c>
      <c r="B278" s="30" t="s">
        <v>666</v>
      </c>
      <c r="C278" s="89"/>
      <c r="E278" s="27"/>
      <c r="F278" s="27"/>
    </row>
    <row r="279" spans="1:7" x14ac:dyDescent="0.3">
      <c r="A279" s="30" t="s">
        <v>667</v>
      </c>
      <c r="B279" s="30" t="s">
        <v>213</v>
      </c>
      <c r="C279" s="89"/>
      <c r="E279" s="27"/>
      <c r="F279" s="27"/>
    </row>
    <row r="280" spans="1:7" outlineLevel="1" x14ac:dyDescent="0.3">
      <c r="A280" s="30" t="s">
        <v>668</v>
      </c>
      <c r="C280" s="89"/>
      <c r="E280" s="27"/>
      <c r="F280" s="27"/>
    </row>
    <row r="281" spans="1:7" outlineLevel="1" x14ac:dyDescent="0.3">
      <c r="A281" s="30" t="s">
        <v>669</v>
      </c>
      <c r="C281" s="89"/>
      <c r="E281" s="27"/>
      <c r="F281" s="27"/>
    </row>
    <row r="282" spans="1:7" outlineLevel="1" x14ac:dyDescent="0.3">
      <c r="A282" s="30" t="s">
        <v>670</v>
      </c>
      <c r="C282" s="89"/>
      <c r="E282" s="27"/>
      <c r="F282" s="27"/>
    </row>
    <row r="283" spans="1:7" outlineLevel="1" x14ac:dyDescent="0.3">
      <c r="A283" s="30" t="s">
        <v>671</v>
      </c>
      <c r="C283" s="89"/>
      <c r="E283" s="27"/>
      <c r="F283" s="27"/>
    </row>
    <row r="284" spans="1:7" outlineLevel="1" x14ac:dyDescent="0.3">
      <c r="A284" s="30" t="s">
        <v>672</v>
      </c>
      <c r="C284" s="89"/>
      <c r="E284" s="27"/>
      <c r="F284" s="27"/>
    </row>
    <row r="285" spans="1:7" outlineLevel="1" x14ac:dyDescent="0.3">
      <c r="A285" s="30" t="s">
        <v>673</v>
      </c>
      <c r="C285" s="89"/>
      <c r="E285" s="27"/>
      <c r="F285" s="27"/>
    </row>
    <row r="286" spans="1:7" ht="15" customHeight="1" x14ac:dyDescent="0.3">
      <c r="A286" s="45"/>
      <c r="B286" s="62" t="s">
        <v>674</v>
      </c>
      <c r="C286" s="45" t="s">
        <v>194</v>
      </c>
      <c r="D286" s="45" t="s">
        <v>675</v>
      </c>
      <c r="E286" s="47"/>
      <c r="F286" s="45" t="s">
        <v>357</v>
      </c>
      <c r="G286" s="45" t="s">
        <v>676</v>
      </c>
    </row>
    <row r="287" spans="1:7" s="153" customFormat="1" x14ac:dyDescent="0.3">
      <c r="A287" s="148" t="s">
        <v>677</v>
      </c>
      <c r="B287" s="158"/>
      <c r="C287" s="159"/>
      <c r="D287" s="148"/>
      <c r="E287" s="160"/>
      <c r="F287" s="161" t="str">
        <f>IF($C$305=0,"",IF(C287="[For completion]","",C287/$C$305))</f>
        <v/>
      </c>
      <c r="G287" s="161" t="str">
        <f>IF($D$305=0,"",IF(D287="[For completion]","",D287/$D$305))</f>
        <v/>
      </c>
    </row>
    <row r="288" spans="1:7" s="153" customFormat="1" x14ac:dyDescent="0.3">
      <c r="A288" s="148" t="s">
        <v>678</v>
      </c>
      <c r="B288" s="158"/>
      <c r="C288" s="159"/>
      <c r="D288" s="148"/>
      <c r="E288" s="160"/>
      <c r="F288" s="161" t="str">
        <f t="shared" ref="F288:F303" si="9">IF($C$305=0,"",IF(C288="[For completion]","",C288/$C$305))</f>
        <v/>
      </c>
      <c r="G288" s="161" t="str">
        <f t="shared" ref="G288:G303" si="10">IF($D$305=0,"",IF(D288="[For completion]","",D288/$D$305))</f>
        <v/>
      </c>
    </row>
    <row r="289" spans="1:7" s="153" customFormat="1" x14ac:dyDescent="0.3">
      <c r="A289" s="148" t="s">
        <v>679</v>
      </c>
      <c r="B289" s="158"/>
      <c r="C289" s="159"/>
      <c r="D289" s="148"/>
      <c r="E289" s="160"/>
      <c r="F289" s="161" t="str">
        <f t="shared" si="9"/>
        <v/>
      </c>
      <c r="G289" s="161" t="str">
        <f t="shared" si="10"/>
        <v/>
      </c>
    </row>
    <row r="290" spans="1:7" s="153" customFormat="1" x14ac:dyDescent="0.3">
      <c r="A290" s="148" t="s">
        <v>680</v>
      </c>
      <c r="B290" s="158"/>
      <c r="C290" s="159"/>
      <c r="D290" s="148"/>
      <c r="E290" s="160"/>
      <c r="F290" s="161" t="str">
        <f t="shared" si="9"/>
        <v/>
      </c>
      <c r="G290" s="161" t="str">
        <f t="shared" si="10"/>
        <v/>
      </c>
    </row>
    <row r="291" spans="1:7" s="153" customFormat="1" x14ac:dyDescent="0.3">
      <c r="A291" s="148" t="s">
        <v>681</v>
      </c>
      <c r="B291" s="158"/>
      <c r="C291" s="159"/>
      <c r="D291" s="148"/>
      <c r="E291" s="160"/>
      <c r="F291" s="161" t="str">
        <f t="shared" si="9"/>
        <v/>
      </c>
      <c r="G291" s="161" t="str">
        <f t="shared" si="10"/>
        <v/>
      </c>
    </row>
    <row r="292" spans="1:7" s="153" customFormat="1" x14ac:dyDescent="0.3">
      <c r="A292" s="148" t="s">
        <v>682</v>
      </c>
      <c r="B292" s="158"/>
      <c r="C292" s="159"/>
      <c r="D292" s="148"/>
      <c r="E292" s="160"/>
      <c r="F292" s="161" t="str">
        <f t="shared" si="9"/>
        <v/>
      </c>
      <c r="G292" s="161" t="str">
        <f t="shared" si="10"/>
        <v/>
      </c>
    </row>
    <row r="293" spans="1:7" s="153" customFormat="1" x14ac:dyDescent="0.3">
      <c r="A293" s="148" t="s">
        <v>683</v>
      </c>
      <c r="B293" s="158"/>
      <c r="C293" s="159"/>
      <c r="D293" s="148"/>
      <c r="E293" s="160"/>
      <c r="F293" s="161" t="str">
        <f t="shared" si="9"/>
        <v/>
      </c>
      <c r="G293" s="161" t="str">
        <f t="shared" si="10"/>
        <v/>
      </c>
    </row>
    <row r="294" spans="1:7" s="153" customFormat="1" x14ac:dyDescent="0.3">
      <c r="A294" s="148" t="s">
        <v>684</v>
      </c>
      <c r="B294" s="158"/>
      <c r="C294" s="159"/>
      <c r="D294" s="148"/>
      <c r="E294" s="160"/>
      <c r="F294" s="161" t="str">
        <f t="shared" si="9"/>
        <v/>
      </c>
      <c r="G294" s="161" t="str">
        <f t="shared" si="10"/>
        <v/>
      </c>
    </row>
    <row r="295" spans="1:7" s="153" customFormat="1" x14ac:dyDescent="0.3">
      <c r="A295" s="148" t="s">
        <v>685</v>
      </c>
      <c r="B295" s="158"/>
      <c r="C295" s="159"/>
      <c r="D295" s="148"/>
      <c r="E295" s="160"/>
      <c r="F295" s="161" t="str">
        <f t="shared" si="9"/>
        <v/>
      </c>
      <c r="G295" s="161" t="str">
        <f t="shared" si="10"/>
        <v/>
      </c>
    </row>
    <row r="296" spans="1:7" s="153" customFormat="1" x14ac:dyDescent="0.3">
      <c r="A296" s="148" t="s">
        <v>686</v>
      </c>
      <c r="B296" s="158"/>
      <c r="C296" s="159"/>
      <c r="D296" s="148"/>
      <c r="E296" s="160"/>
      <c r="F296" s="161" t="str">
        <f t="shared" si="9"/>
        <v/>
      </c>
      <c r="G296" s="161" t="str">
        <f t="shared" si="10"/>
        <v/>
      </c>
    </row>
    <row r="297" spans="1:7" s="153" customFormat="1" x14ac:dyDescent="0.3">
      <c r="A297" s="148" t="s">
        <v>687</v>
      </c>
      <c r="B297" s="158"/>
      <c r="C297" s="159"/>
      <c r="D297" s="148"/>
      <c r="E297" s="160"/>
      <c r="F297" s="161" t="str">
        <f t="shared" si="9"/>
        <v/>
      </c>
      <c r="G297" s="161" t="str">
        <f t="shared" si="10"/>
        <v/>
      </c>
    </row>
    <row r="298" spans="1:7" s="153" customFormat="1" x14ac:dyDescent="0.3">
      <c r="A298" s="148" t="s">
        <v>688</v>
      </c>
      <c r="B298" s="158"/>
      <c r="C298" s="159"/>
      <c r="D298" s="148"/>
      <c r="E298" s="160"/>
      <c r="F298" s="161" t="str">
        <f t="shared" si="9"/>
        <v/>
      </c>
      <c r="G298" s="161" t="str">
        <f t="shared" si="10"/>
        <v/>
      </c>
    </row>
    <row r="299" spans="1:7" s="153" customFormat="1" x14ac:dyDescent="0.3">
      <c r="A299" s="148" t="s">
        <v>689</v>
      </c>
      <c r="B299" s="158"/>
      <c r="C299" s="159"/>
      <c r="D299" s="148"/>
      <c r="E299" s="160"/>
      <c r="F299" s="161" t="str">
        <f t="shared" si="9"/>
        <v/>
      </c>
      <c r="G299" s="161" t="str">
        <f t="shared" si="10"/>
        <v/>
      </c>
    </row>
    <row r="300" spans="1:7" s="153" customFormat="1" x14ac:dyDescent="0.3">
      <c r="A300" s="148" t="s">
        <v>690</v>
      </c>
      <c r="B300" s="158"/>
      <c r="C300" s="159"/>
      <c r="D300" s="148"/>
      <c r="E300" s="160"/>
      <c r="F300" s="161" t="str">
        <f t="shared" si="9"/>
        <v/>
      </c>
      <c r="G300" s="161" t="str">
        <f t="shared" si="10"/>
        <v/>
      </c>
    </row>
    <row r="301" spans="1:7" s="153" customFormat="1" x14ac:dyDescent="0.3">
      <c r="A301" s="148" t="s">
        <v>691</v>
      </c>
      <c r="B301" s="158"/>
      <c r="C301" s="159"/>
      <c r="D301" s="148"/>
      <c r="E301" s="160"/>
      <c r="F301" s="161" t="str">
        <f t="shared" si="9"/>
        <v/>
      </c>
      <c r="G301" s="161" t="str">
        <f t="shared" si="10"/>
        <v/>
      </c>
    </row>
    <row r="302" spans="1:7" s="153" customFormat="1" x14ac:dyDescent="0.3">
      <c r="A302" s="148" t="s">
        <v>692</v>
      </c>
      <c r="B302" s="158"/>
      <c r="C302" s="159"/>
      <c r="D302" s="148"/>
      <c r="E302" s="160"/>
      <c r="F302" s="161" t="str">
        <f t="shared" si="9"/>
        <v/>
      </c>
      <c r="G302" s="161" t="str">
        <f t="shared" si="10"/>
        <v/>
      </c>
    </row>
    <row r="303" spans="1:7" s="153" customFormat="1" x14ac:dyDescent="0.3">
      <c r="A303" s="148" t="s">
        <v>693</v>
      </c>
      <c r="B303" s="158"/>
      <c r="C303" s="159"/>
      <c r="D303" s="148"/>
      <c r="E303" s="160"/>
      <c r="F303" s="161" t="str">
        <f t="shared" si="9"/>
        <v/>
      </c>
      <c r="G303" s="161" t="str">
        <f t="shared" si="10"/>
        <v/>
      </c>
    </row>
    <row r="304" spans="1:7" s="153" customFormat="1" x14ac:dyDescent="0.3">
      <c r="A304" s="148" t="s">
        <v>694</v>
      </c>
      <c r="B304" s="158" t="s">
        <v>695</v>
      </c>
      <c r="C304" s="159"/>
      <c r="D304" s="148"/>
      <c r="E304" s="160"/>
      <c r="F304" s="161"/>
      <c r="G304" s="161"/>
    </row>
    <row r="305" spans="1:7" s="153" customFormat="1" x14ac:dyDescent="0.3">
      <c r="A305" s="148" t="s">
        <v>696</v>
      </c>
      <c r="B305" s="158" t="s">
        <v>214</v>
      </c>
      <c r="C305" s="159">
        <f>SUM(C287:C304)</f>
        <v>0</v>
      </c>
      <c r="D305" s="148">
        <f>SUM(D287:D304)</f>
        <v>0</v>
      </c>
      <c r="E305" s="160"/>
      <c r="F305" s="162">
        <f>SUM(F287:F304)</f>
        <v>0</v>
      </c>
      <c r="G305" s="162">
        <f>SUM(G287:G304)</f>
        <v>0</v>
      </c>
    </row>
    <row r="306" spans="1:7" s="153" customFormat="1" x14ac:dyDescent="0.3">
      <c r="A306" s="148" t="s">
        <v>697</v>
      </c>
      <c r="B306" s="158"/>
      <c r="C306" s="148"/>
      <c r="D306" s="148"/>
      <c r="E306" s="160"/>
      <c r="F306" s="160"/>
      <c r="G306" s="160"/>
    </row>
    <row r="307" spans="1:7" s="153" customFormat="1" x14ac:dyDescent="0.3">
      <c r="A307" s="148" t="s">
        <v>698</v>
      </c>
      <c r="B307" s="158"/>
      <c r="C307" s="148"/>
      <c r="D307" s="148"/>
      <c r="E307" s="160"/>
      <c r="F307" s="160"/>
      <c r="G307" s="160"/>
    </row>
    <row r="308" spans="1:7" s="153" customFormat="1" x14ac:dyDescent="0.3">
      <c r="A308" s="148" t="s">
        <v>699</v>
      </c>
      <c r="B308" s="158"/>
      <c r="C308" s="148"/>
      <c r="D308" s="148"/>
      <c r="E308" s="160"/>
      <c r="F308" s="160"/>
      <c r="G308" s="160"/>
    </row>
    <row r="309" spans="1:7" ht="15" customHeight="1" x14ac:dyDescent="0.3">
      <c r="A309" s="45"/>
      <c r="B309" s="62" t="s">
        <v>700</v>
      </c>
      <c r="C309" s="45" t="s">
        <v>194</v>
      </c>
      <c r="D309" s="45" t="s">
        <v>675</v>
      </c>
      <c r="E309" s="47"/>
      <c r="F309" s="45" t="s">
        <v>357</v>
      </c>
      <c r="G309" s="45" t="s">
        <v>676</v>
      </c>
    </row>
    <row r="310" spans="1:7" s="153" customFormat="1" x14ac:dyDescent="0.3">
      <c r="A310" s="148" t="s">
        <v>701</v>
      </c>
      <c r="B310" s="158"/>
      <c r="C310" s="159"/>
      <c r="D310" s="148"/>
      <c r="E310" s="160"/>
      <c r="F310" s="161" t="str">
        <f>IF($C$328=0,"",IF(C310="[For completion]","",C310/$C$328))</f>
        <v/>
      </c>
      <c r="G310" s="161" t="str">
        <f>IF($D$328=0,"",IF(D310="[For completion]","",D310/$D$328))</f>
        <v/>
      </c>
    </row>
    <row r="311" spans="1:7" s="153" customFormat="1" x14ac:dyDescent="0.3">
      <c r="A311" s="148" t="s">
        <v>702</v>
      </c>
      <c r="B311" s="158"/>
      <c r="C311" s="159"/>
      <c r="D311" s="148"/>
      <c r="E311" s="160"/>
      <c r="F311" s="161" t="str">
        <f t="shared" ref="F311:F326" si="11">IF($C$328=0,"",IF(C311="[For completion]","",C311/$C$328))</f>
        <v/>
      </c>
      <c r="G311" s="161" t="str">
        <f t="shared" ref="G311:G327" si="12">IF($D$328=0,"",IF(D311="[For completion]","",D311/$D$328))</f>
        <v/>
      </c>
    </row>
    <row r="312" spans="1:7" s="153" customFormat="1" x14ac:dyDescent="0.3">
      <c r="A312" s="148" t="s">
        <v>703</v>
      </c>
      <c r="B312" s="158"/>
      <c r="C312" s="159"/>
      <c r="D312" s="148"/>
      <c r="E312" s="160"/>
      <c r="F312" s="161" t="str">
        <f t="shared" si="11"/>
        <v/>
      </c>
      <c r="G312" s="161" t="str">
        <f t="shared" si="12"/>
        <v/>
      </c>
    </row>
    <row r="313" spans="1:7" s="153" customFormat="1" x14ac:dyDescent="0.3">
      <c r="A313" s="148" t="s">
        <v>704</v>
      </c>
      <c r="B313" s="158"/>
      <c r="C313" s="159"/>
      <c r="D313" s="148"/>
      <c r="E313" s="160"/>
      <c r="F313" s="161" t="str">
        <f t="shared" si="11"/>
        <v/>
      </c>
      <c r="G313" s="161" t="str">
        <f t="shared" si="12"/>
        <v/>
      </c>
    </row>
    <row r="314" spans="1:7" s="153" customFormat="1" x14ac:dyDescent="0.3">
      <c r="A314" s="148" t="s">
        <v>705</v>
      </c>
      <c r="B314" s="158"/>
      <c r="C314" s="159"/>
      <c r="D314" s="148"/>
      <c r="E314" s="160"/>
      <c r="F314" s="161" t="str">
        <f t="shared" si="11"/>
        <v/>
      </c>
      <c r="G314" s="161" t="str">
        <f t="shared" si="12"/>
        <v/>
      </c>
    </row>
    <row r="315" spans="1:7" s="153" customFormat="1" x14ac:dyDescent="0.3">
      <c r="A315" s="148" t="s">
        <v>706</v>
      </c>
      <c r="B315" s="158"/>
      <c r="C315" s="159"/>
      <c r="D315" s="148"/>
      <c r="E315" s="160"/>
      <c r="F315" s="161" t="str">
        <f t="shared" si="11"/>
        <v/>
      </c>
      <c r="G315" s="161" t="str">
        <f t="shared" si="12"/>
        <v/>
      </c>
    </row>
    <row r="316" spans="1:7" s="153" customFormat="1" x14ac:dyDescent="0.3">
      <c r="A316" s="148" t="s">
        <v>707</v>
      </c>
      <c r="B316" s="158"/>
      <c r="C316" s="159"/>
      <c r="D316" s="148"/>
      <c r="E316" s="160"/>
      <c r="F316" s="161" t="str">
        <f t="shared" si="11"/>
        <v/>
      </c>
      <c r="G316" s="161" t="str">
        <f t="shared" si="12"/>
        <v/>
      </c>
    </row>
    <row r="317" spans="1:7" s="153" customFormat="1" x14ac:dyDescent="0.3">
      <c r="A317" s="148" t="s">
        <v>708</v>
      </c>
      <c r="B317" s="158"/>
      <c r="C317" s="159"/>
      <c r="D317" s="148"/>
      <c r="E317" s="160"/>
      <c r="F317" s="161" t="str">
        <f t="shared" si="11"/>
        <v/>
      </c>
      <c r="G317" s="161" t="str">
        <f t="shared" si="12"/>
        <v/>
      </c>
    </row>
    <row r="318" spans="1:7" s="153" customFormat="1" x14ac:dyDescent="0.3">
      <c r="A318" s="148" t="s">
        <v>709</v>
      </c>
      <c r="B318" s="158"/>
      <c r="C318" s="159"/>
      <c r="D318" s="148"/>
      <c r="E318" s="160"/>
      <c r="F318" s="161" t="str">
        <f t="shared" si="11"/>
        <v/>
      </c>
      <c r="G318" s="161" t="str">
        <f t="shared" si="12"/>
        <v/>
      </c>
    </row>
    <row r="319" spans="1:7" s="153" customFormat="1" x14ac:dyDescent="0.3">
      <c r="A319" s="148" t="s">
        <v>710</v>
      </c>
      <c r="B319" s="158"/>
      <c r="C319" s="159"/>
      <c r="D319" s="148"/>
      <c r="E319" s="160"/>
      <c r="F319" s="161" t="str">
        <f t="shared" si="11"/>
        <v/>
      </c>
      <c r="G319" s="161" t="str">
        <f t="shared" si="12"/>
        <v/>
      </c>
    </row>
    <row r="320" spans="1:7" s="153" customFormat="1" x14ac:dyDescent="0.3">
      <c r="A320" s="148" t="s">
        <v>711</v>
      </c>
      <c r="B320" s="158"/>
      <c r="C320" s="159"/>
      <c r="D320" s="148"/>
      <c r="E320" s="160"/>
      <c r="F320" s="161" t="str">
        <f t="shared" si="11"/>
        <v/>
      </c>
      <c r="G320" s="161" t="str">
        <f t="shared" si="12"/>
        <v/>
      </c>
    </row>
    <row r="321" spans="1:7" s="153" customFormat="1" x14ac:dyDescent="0.3">
      <c r="A321" s="148" t="s">
        <v>712</v>
      </c>
      <c r="B321" s="158"/>
      <c r="C321" s="159"/>
      <c r="D321" s="148"/>
      <c r="E321" s="160"/>
      <c r="F321" s="161" t="str">
        <f>IF($C$328=0,"",IF(C321="[For completion]","",C321/$C$328))</f>
        <v/>
      </c>
      <c r="G321" s="161" t="str">
        <f t="shared" si="12"/>
        <v/>
      </c>
    </row>
    <row r="322" spans="1:7" s="153" customFormat="1" x14ac:dyDescent="0.3">
      <c r="A322" s="148" t="s">
        <v>713</v>
      </c>
      <c r="B322" s="158"/>
      <c r="C322" s="159"/>
      <c r="D322" s="148"/>
      <c r="E322" s="160"/>
      <c r="F322" s="161" t="str">
        <f t="shared" si="11"/>
        <v/>
      </c>
      <c r="G322" s="161" t="str">
        <f t="shared" si="12"/>
        <v/>
      </c>
    </row>
    <row r="323" spans="1:7" s="153" customFormat="1" x14ac:dyDescent="0.3">
      <c r="A323" s="148" t="s">
        <v>714</v>
      </c>
      <c r="B323" s="158"/>
      <c r="C323" s="159"/>
      <c r="D323" s="148"/>
      <c r="E323" s="160"/>
      <c r="F323" s="161" t="str">
        <f t="shared" si="11"/>
        <v/>
      </c>
      <c r="G323" s="161" t="str">
        <f t="shared" si="12"/>
        <v/>
      </c>
    </row>
    <row r="324" spans="1:7" s="153" customFormat="1" x14ac:dyDescent="0.3">
      <c r="A324" s="148" t="s">
        <v>715</v>
      </c>
      <c r="B324" s="158"/>
      <c r="C324" s="159"/>
      <c r="D324" s="148"/>
      <c r="E324" s="160"/>
      <c r="F324" s="161" t="str">
        <f t="shared" si="11"/>
        <v/>
      </c>
      <c r="G324" s="161" t="str">
        <f t="shared" si="12"/>
        <v/>
      </c>
    </row>
    <row r="325" spans="1:7" s="153" customFormat="1" x14ac:dyDescent="0.3">
      <c r="A325" s="148" t="s">
        <v>716</v>
      </c>
      <c r="B325" s="158"/>
      <c r="C325" s="159"/>
      <c r="D325" s="148"/>
      <c r="E325" s="160"/>
      <c r="F325" s="161" t="str">
        <f t="shared" si="11"/>
        <v/>
      </c>
      <c r="G325" s="161" t="str">
        <f t="shared" si="12"/>
        <v/>
      </c>
    </row>
    <row r="326" spans="1:7" s="153" customFormat="1" x14ac:dyDescent="0.3">
      <c r="A326" s="148" t="s">
        <v>717</v>
      </c>
      <c r="B326" s="158"/>
      <c r="C326" s="159"/>
      <c r="D326" s="148"/>
      <c r="E326" s="160"/>
      <c r="F326" s="161" t="str">
        <f t="shared" si="11"/>
        <v/>
      </c>
      <c r="G326" s="161" t="str">
        <f t="shared" si="12"/>
        <v/>
      </c>
    </row>
    <row r="327" spans="1:7" s="153" customFormat="1" x14ac:dyDescent="0.3">
      <c r="A327" s="148" t="s">
        <v>718</v>
      </c>
      <c r="B327" s="158" t="s">
        <v>695</v>
      </c>
      <c r="C327" s="159"/>
      <c r="D327" s="148"/>
      <c r="E327" s="160"/>
      <c r="F327" s="161"/>
      <c r="G327" s="161" t="str">
        <f t="shared" si="12"/>
        <v/>
      </c>
    </row>
    <row r="328" spans="1:7" s="153" customFormat="1" x14ac:dyDescent="0.3">
      <c r="A328" s="148" t="s">
        <v>719</v>
      </c>
      <c r="B328" s="158" t="s">
        <v>214</v>
      </c>
      <c r="C328" s="159">
        <f>SUM(C310:C327)</f>
        <v>0</v>
      </c>
      <c r="D328" s="148">
        <f>SUM(D310:D327)</f>
        <v>0</v>
      </c>
      <c r="E328" s="160"/>
      <c r="F328" s="162">
        <f>SUM(F310:F327)</f>
        <v>0</v>
      </c>
      <c r="G328" s="162">
        <f>SUM(G310:G327)</f>
        <v>0</v>
      </c>
    </row>
    <row r="329" spans="1:7" s="153" customFormat="1" x14ac:dyDescent="0.3">
      <c r="A329" s="148" t="s">
        <v>720</v>
      </c>
      <c r="B329" s="158"/>
      <c r="C329" s="148"/>
      <c r="D329" s="148"/>
      <c r="E329" s="160"/>
      <c r="F329" s="160"/>
      <c r="G329" s="160"/>
    </row>
    <row r="330" spans="1:7" s="153" customFormat="1" x14ac:dyDescent="0.3">
      <c r="A330" s="148" t="s">
        <v>721</v>
      </c>
      <c r="B330" s="158"/>
      <c r="C330" s="148"/>
      <c r="D330" s="148"/>
      <c r="E330" s="160"/>
      <c r="F330" s="160"/>
      <c r="G330" s="160"/>
    </row>
    <row r="331" spans="1:7" s="153" customFormat="1" x14ac:dyDescent="0.3">
      <c r="A331" s="148" t="s">
        <v>722</v>
      </c>
      <c r="B331" s="158"/>
      <c r="C331" s="148"/>
      <c r="D331" s="148"/>
      <c r="E331" s="160"/>
      <c r="F331" s="160"/>
      <c r="G331" s="160"/>
    </row>
    <row r="332" spans="1:7" ht="15" customHeight="1" x14ac:dyDescent="0.3">
      <c r="A332" s="45"/>
      <c r="B332" s="62" t="s">
        <v>723</v>
      </c>
      <c r="C332" s="45" t="s">
        <v>194</v>
      </c>
      <c r="D332" s="45" t="s">
        <v>675</v>
      </c>
      <c r="E332" s="47"/>
      <c r="F332" s="45" t="s">
        <v>357</v>
      </c>
      <c r="G332" s="45" t="s">
        <v>676</v>
      </c>
    </row>
    <row r="333" spans="1:7" s="153" customFormat="1" x14ac:dyDescent="0.3">
      <c r="A333" s="148" t="s">
        <v>724</v>
      </c>
      <c r="B333" s="158" t="s">
        <v>725</v>
      </c>
      <c r="C333" s="159"/>
      <c r="D333" s="148"/>
      <c r="E333" s="160"/>
      <c r="F333" s="161" t="str">
        <f>IF($C$346=0,"",IF(C333="[For completion]","",C333/$C$346))</f>
        <v/>
      </c>
      <c r="G333" s="161" t="str">
        <f>IF($D$346=0,"",IF(D333="[For completion]","",D333/$D$346))</f>
        <v/>
      </c>
    </row>
    <row r="334" spans="1:7" s="153" customFormat="1" x14ac:dyDescent="0.3">
      <c r="A334" s="148" t="s">
        <v>726</v>
      </c>
      <c r="B334" s="158" t="s">
        <v>727</v>
      </c>
      <c r="C334" s="159"/>
      <c r="D334" s="148"/>
      <c r="E334" s="160"/>
      <c r="F334" s="161" t="str">
        <f t="shared" ref="F334:F345" si="13">IF($C$346=0,"",IF(C334="[For completion]","",C334/$C$346))</f>
        <v/>
      </c>
      <c r="G334" s="161" t="str">
        <f t="shared" ref="G334:G345" si="14">IF($D$346=0,"",IF(D334="[For completion]","",D334/$D$346))</f>
        <v/>
      </c>
    </row>
    <row r="335" spans="1:7" s="153" customFormat="1" x14ac:dyDescent="0.3">
      <c r="A335" s="148" t="s">
        <v>728</v>
      </c>
      <c r="B335" s="158" t="s">
        <v>729</v>
      </c>
      <c r="C335" s="159"/>
      <c r="D335" s="148"/>
      <c r="E335" s="160"/>
      <c r="F335" s="161" t="str">
        <f t="shared" si="13"/>
        <v/>
      </c>
      <c r="G335" s="161" t="str">
        <f t="shared" si="14"/>
        <v/>
      </c>
    </row>
    <row r="336" spans="1:7" s="153" customFormat="1" x14ac:dyDescent="0.3">
      <c r="A336" s="148" t="s">
        <v>730</v>
      </c>
      <c r="B336" s="158" t="s">
        <v>731</v>
      </c>
      <c r="C336" s="159"/>
      <c r="D336" s="148"/>
      <c r="E336" s="160"/>
      <c r="F336" s="161" t="str">
        <f t="shared" si="13"/>
        <v/>
      </c>
      <c r="G336" s="161" t="str">
        <f t="shared" si="14"/>
        <v/>
      </c>
    </row>
    <row r="337" spans="1:7" s="153" customFormat="1" x14ac:dyDescent="0.3">
      <c r="A337" s="148" t="s">
        <v>732</v>
      </c>
      <c r="B337" s="158" t="s">
        <v>733</v>
      </c>
      <c r="C337" s="159"/>
      <c r="D337" s="148"/>
      <c r="E337" s="160"/>
      <c r="F337" s="161" t="str">
        <f t="shared" si="13"/>
        <v/>
      </c>
      <c r="G337" s="161" t="str">
        <f t="shared" si="14"/>
        <v/>
      </c>
    </row>
    <row r="338" spans="1:7" s="153" customFormat="1" x14ac:dyDescent="0.3">
      <c r="A338" s="148" t="s">
        <v>734</v>
      </c>
      <c r="B338" s="158" t="s">
        <v>735</v>
      </c>
      <c r="C338" s="159"/>
      <c r="D338" s="148"/>
      <c r="E338" s="160"/>
      <c r="F338" s="161" t="str">
        <f t="shared" si="13"/>
        <v/>
      </c>
      <c r="G338" s="161" t="str">
        <f t="shared" si="14"/>
        <v/>
      </c>
    </row>
    <row r="339" spans="1:7" s="153" customFormat="1" x14ac:dyDescent="0.3">
      <c r="A339" s="148" t="s">
        <v>736</v>
      </c>
      <c r="B339" s="158" t="s">
        <v>737</v>
      </c>
      <c r="C339" s="159"/>
      <c r="D339" s="148"/>
      <c r="E339" s="160"/>
      <c r="F339" s="161" t="str">
        <f t="shared" si="13"/>
        <v/>
      </c>
      <c r="G339" s="161" t="str">
        <f t="shared" si="14"/>
        <v/>
      </c>
    </row>
    <row r="340" spans="1:7" s="153" customFormat="1" x14ac:dyDescent="0.3">
      <c r="A340" s="148" t="s">
        <v>738</v>
      </c>
      <c r="B340" s="158" t="s">
        <v>739</v>
      </c>
      <c r="C340" s="159"/>
      <c r="D340" s="148"/>
      <c r="E340" s="160"/>
      <c r="F340" s="161" t="str">
        <f t="shared" si="13"/>
        <v/>
      </c>
      <c r="G340" s="161" t="str">
        <f t="shared" si="14"/>
        <v/>
      </c>
    </row>
    <row r="341" spans="1:7" s="153" customFormat="1" x14ac:dyDescent="0.3">
      <c r="A341" s="148" t="s">
        <v>740</v>
      </c>
      <c r="B341" s="158" t="s">
        <v>741</v>
      </c>
      <c r="C341" s="159"/>
      <c r="D341" s="148"/>
      <c r="E341" s="160"/>
      <c r="F341" s="161" t="str">
        <f t="shared" si="13"/>
        <v/>
      </c>
      <c r="G341" s="161" t="str">
        <f t="shared" si="14"/>
        <v/>
      </c>
    </row>
    <row r="342" spans="1:7" s="153" customFormat="1" x14ac:dyDescent="0.3">
      <c r="A342" s="148" t="s">
        <v>742</v>
      </c>
      <c r="B342" s="148" t="s">
        <v>743</v>
      </c>
      <c r="C342" s="159"/>
      <c r="D342" s="148"/>
      <c r="F342" s="161" t="str">
        <f t="shared" si="13"/>
        <v/>
      </c>
      <c r="G342" s="161" t="str">
        <f t="shared" si="14"/>
        <v/>
      </c>
    </row>
    <row r="343" spans="1:7" s="153" customFormat="1" x14ac:dyDescent="0.3">
      <c r="A343" s="148" t="s">
        <v>744</v>
      </c>
      <c r="B343" s="148" t="s">
        <v>745</v>
      </c>
      <c r="C343" s="159"/>
      <c r="D343" s="148"/>
      <c r="F343" s="161" t="str">
        <f t="shared" si="13"/>
        <v/>
      </c>
      <c r="G343" s="161" t="str">
        <f t="shared" si="14"/>
        <v/>
      </c>
    </row>
    <row r="344" spans="1:7" s="153" customFormat="1" x14ac:dyDescent="0.3">
      <c r="A344" s="148" t="s">
        <v>746</v>
      </c>
      <c r="B344" s="158" t="s">
        <v>747</v>
      </c>
      <c r="C344" s="159"/>
      <c r="D344" s="148"/>
      <c r="E344" s="160"/>
      <c r="F344" s="161" t="str">
        <f t="shared" si="13"/>
        <v/>
      </c>
      <c r="G344" s="161" t="str">
        <f t="shared" si="14"/>
        <v/>
      </c>
    </row>
    <row r="345" spans="1:7" s="153" customFormat="1" x14ac:dyDescent="0.3">
      <c r="A345" s="148" t="s">
        <v>748</v>
      </c>
      <c r="B345" s="148" t="s">
        <v>695</v>
      </c>
      <c r="C345" s="159"/>
      <c r="D345" s="148"/>
      <c r="F345" s="161" t="str">
        <f t="shared" si="13"/>
        <v/>
      </c>
      <c r="G345" s="161" t="str">
        <f t="shared" si="14"/>
        <v/>
      </c>
    </row>
    <row r="346" spans="1:7" s="153" customFormat="1" x14ac:dyDescent="0.3">
      <c r="A346" s="148" t="s">
        <v>749</v>
      </c>
      <c r="B346" s="158" t="s">
        <v>214</v>
      </c>
      <c r="C346" s="159">
        <f>SUM(C333:C345)</f>
        <v>0</v>
      </c>
      <c r="D346" s="148">
        <f>SUM(D333:D345)</f>
        <v>0</v>
      </c>
      <c r="E346" s="160"/>
      <c r="F346" s="162">
        <f>SUM(F333:F345)</f>
        <v>0</v>
      </c>
      <c r="G346" s="162">
        <f>SUM(G333:G345)</f>
        <v>0</v>
      </c>
    </row>
    <row r="347" spans="1:7" s="153" customFormat="1" x14ac:dyDescent="0.3">
      <c r="A347" s="148" t="s">
        <v>750</v>
      </c>
      <c r="B347" s="158"/>
      <c r="C347" s="159"/>
      <c r="D347" s="148"/>
      <c r="E347" s="160"/>
      <c r="F347" s="162"/>
      <c r="G347" s="162"/>
    </row>
    <row r="348" spans="1:7" s="153" customFormat="1" x14ac:dyDescent="0.3">
      <c r="A348" s="148" t="s">
        <v>751</v>
      </c>
      <c r="B348" s="158"/>
      <c r="C348" s="159"/>
      <c r="D348" s="148"/>
      <c r="E348" s="160"/>
      <c r="F348" s="162"/>
      <c r="G348" s="162"/>
    </row>
    <row r="349" spans="1:7" s="153" customFormat="1" x14ac:dyDescent="0.3">
      <c r="A349" s="148" t="s">
        <v>752</v>
      </c>
    </row>
    <row r="350" spans="1:7" s="153" customFormat="1" x14ac:dyDescent="0.3">
      <c r="A350" s="148" t="s">
        <v>753</v>
      </c>
    </row>
    <row r="351" spans="1:7" s="153" customFormat="1" x14ac:dyDescent="0.3">
      <c r="A351" s="148" t="s">
        <v>754</v>
      </c>
      <c r="B351" s="158"/>
      <c r="C351" s="159"/>
      <c r="D351" s="148"/>
      <c r="E351" s="160"/>
      <c r="F351" s="162"/>
      <c r="G351" s="162"/>
    </row>
    <row r="352" spans="1:7" s="153" customFormat="1" x14ac:dyDescent="0.3">
      <c r="A352" s="148" t="s">
        <v>755</v>
      </c>
      <c r="B352" s="158"/>
      <c r="C352" s="159"/>
      <c r="D352" s="148"/>
      <c r="E352" s="160"/>
      <c r="F352" s="162"/>
      <c r="G352" s="162"/>
    </row>
    <row r="353" spans="1:7" s="153" customFormat="1" x14ac:dyDescent="0.3">
      <c r="A353" s="148" t="s">
        <v>756</v>
      </c>
      <c r="B353" s="158"/>
      <c r="C353" s="159"/>
      <c r="D353" s="148"/>
      <c r="E353" s="160"/>
      <c r="F353" s="162"/>
      <c r="G353" s="162"/>
    </row>
    <row r="354" spans="1:7" s="153" customFormat="1" x14ac:dyDescent="0.3">
      <c r="A354" s="148" t="s">
        <v>757</v>
      </c>
      <c r="B354" s="158"/>
      <c r="C354" s="159"/>
      <c r="D354" s="148"/>
      <c r="E354" s="160"/>
      <c r="F354" s="162"/>
      <c r="G354" s="162"/>
    </row>
    <row r="355" spans="1:7" s="153" customFormat="1" x14ac:dyDescent="0.3">
      <c r="A355" s="148" t="s">
        <v>758</v>
      </c>
      <c r="B355" s="158"/>
      <c r="C355" s="148"/>
      <c r="D355" s="148"/>
      <c r="E355" s="160"/>
      <c r="F355" s="160"/>
      <c r="G355" s="160"/>
    </row>
    <row r="356" spans="1:7" s="153" customFormat="1" x14ac:dyDescent="0.3">
      <c r="A356" s="148" t="s">
        <v>759</v>
      </c>
      <c r="B356" s="158"/>
      <c r="C356" s="148"/>
      <c r="D356" s="148"/>
      <c r="E356" s="160"/>
      <c r="F356" s="160"/>
      <c r="G356" s="160"/>
    </row>
    <row r="357" spans="1:7" ht="15" customHeight="1" x14ac:dyDescent="0.3">
      <c r="A357" s="45"/>
      <c r="B357" s="62" t="s">
        <v>760</v>
      </c>
      <c r="C357" s="45" t="s">
        <v>194</v>
      </c>
      <c r="D357" s="45" t="s">
        <v>675</v>
      </c>
      <c r="E357" s="47"/>
      <c r="F357" s="45" t="s">
        <v>357</v>
      </c>
      <c r="G357" s="45" t="s">
        <v>676</v>
      </c>
    </row>
    <row r="358" spans="1:7" s="153" customFormat="1" x14ac:dyDescent="0.3">
      <c r="A358" s="148" t="s">
        <v>761</v>
      </c>
      <c r="B358" s="158" t="s">
        <v>762</v>
      </c>
      <c r="C358" s="159"/>
      <c r="D358" s="148"/>
      <c r="E358" s="160"/>
      <c r="F358" s="161" t="str">
        <f>IF($C$365=0,"",IF(C358="[For completion]","",C358/$C$365))</f>
        <v/>
      </c>
      <c r="G358" s="161" t="str">
        <f>IF($D$365=0,"",IF(D358="[For completion]","",D358/$D$365))</f>
        <v/>
      </c>
    </row>
    <row r="359" spans="1:7" s="153" customFormat="1" x14ac:dyDescent="0.3">
      <c r="A359" s="148" t="s">
        <v>763</v>
      </c>
      <c r="B359" s="167" t="s">
        <v>764</v>
      </c>
      <c r="C359" s="159"/>
      <c r="D359" s="148"/>
      <c r="E359" s="160"/>
      <c r="F359" s="161" t="str">
        <f t="shared" ref="F359:F364" si="15">IF($C$365=0,"",IF(C359="[For completion]","",C359/$C$365))</f>
        <v/>
      </c>
      <c r="G359" s="161" t="str">
        <f t="shared" ref="G359:G364" si="16">IF($D$365=0,"",IF(D359="[For completion]","",D359/$D$365))</f>
        <v/>
      </c>
    </row>
    <row r="360" spans="1:7" s="153" customFormat="1" x14ac:dyDescent="0.3">
      <c r="A360" s="148" t="s">
        <v>765</v>
      </c>
      <c r="B360" s="158" t="s">
        <v>766</v>
      </c>
      <c r="C360" s="159"/>
      <c r="D360" s="148"/>
      <c r="E360" s="160"/>
      <c r="F360" s="161" t="str">
        <f t="shared" si="15"/>
        <v/>
      </c>
      <c r="G360" s="161" t="str">
        <f t="shared" si="16"/>
        <v/>
      </c>
    </row>
    <row r="361" spans="1:7" s="153" customFormat="1" x14ac:dyDescent="0.3">
      <c r="A361" s="148" t="s">
        <v>767</v>
      </c>
      <c r="B361" s="158" t="s">
        <v>768</v>
      </c>
      <c r="C361" s="159"/>
      <c r="D361" s="148"/>
      <c r="E361" s="160"/>
      <c r="F361" s="161" t="str">
        <f t="shared" si="15"/>
        <v/>
      </c>
      <c r="G361" s="161" t="str">
        <f t="shared" si="16"/>
        <v/>
      </c>
    </row>
    <row r="362" spans="1:7" s="153" customFormat="1" x14ac:dyDescent="0.3">
      <c r="A362" s="148" t="s">
        <v>769</v>
      </c>
      <c r="B362" s="158" t="s">
        <v>770</v>
      </c>
      <c r="C362" s="159"/>
      <c r="D362" s="148"/>
      <c r="E362" s="160"/>
      <c r="F362" s="161" t="str">
        <f t="shared" si="15"/>
        <v/>
      </c>
      <c r="G362" s="161" t="str">
        <f t="shared" si="16"/>
        <v/>
      </c>
    </row>
    <row r="363" spans="1:7" s="153" customFormat="1" x14ac:dyDescent="0.3">
      <c r="A363" s="148" t="s">
        <v>771</v>
      </c>
      <c r="B363" s="158" t="s">
        <v>772</v>
      </c>
      <c r="C363" s="159"/>
      <c r="D363" s="148"/>
      <c r="E363" s="160"/>
      <c r="F363" s="161" t="str">
        <f t="shared" si="15"/>
        <v/>
      </c>
      <c r="G363" s="161" t="str">
        <f t="shared" si="16"/>
        <v/>
      </c>
    </row>
    <row r="364" spans="1:7" s="153" customFormat="1" x14ac:dyDescent="0.3">
      <c r="A364" s="148" t="s">
        <v>773</v>
      </c>
      <c r="B364" s="158" t="s">
        <v>774</v>
      </c>
      <c r="C364" s="159"/>
      <c r="D364" s="148"/>
      <c r="E364" s="160"/>
      <c r="F364" s="161" t="str">
        <f t="shared" si="15"/>
        <v/>
      </c>
      <c r="G364" s="161" t="str">
        <f t="shared" si="16"/>
        <v/>
      </c>
    </row>
    <row r="365" spans="1:7" s="153" customFormat="1" x14ac:dyDescent="0.3">
      <c r="A365" s="148" t="s">
        <v>775</v>
      </c>
      <c r="B365" s="158" t="s">
        <v>214</v>
      </c>
      <c r="C365" s="159">
        <f>SUM(C358:C364)</f>
        <v>0</v>
      </c>
      <c r="D365" s="148">
        <f>SUM(D358:D364)</f>
        <v>0</v>
      </c>
      <c r="E365" s="160"/>
      <c r="F365" s="162">
        <f>SUM(F358:F364)</f>
        <v>0</v>
      </c>
      <c r="G365" s="162">
        <f>SUM(G358:G364)</f>
        <v>0</v>
      </c>
    </row>
    <row r="366" spans="1:7" s="153" customFormat="1" x14ac:dyDescent="0.3">
      <c r="A366" s="148" t="s">
        <v>776</v>
      </c>
      <c r="B366" s="158"/>
      <c r="C366" s="148"/>
      <c r="D366" s="148"/>
      <c r="E366" s="160"/>
      <c r="F366" s="160"/>
      <c r="G366" s="160"/>
    </row>
    <row r="367" spans="1:7" ht="15" customHeight="1" x14ac:dyDescent="0.3">
      <c r="A367" s="45"/>
      <c r="B367" s="62" t="s">
        <v>777</v>
      </c>
      <c r="C367" s="45" t="s">
        <v>194</v>
      </c>
      <c r="D367" s="45" t="s">
        <v>675</v>
      </c>
      <c r="E367" s="47"/>
      <c r="F367" s="45" t="s">
        <v>357</v>
      </c>
      <c r="G367" s="45" t="s">
        <v>676</v>
      </c>
    </row>
    <row r="368" spans="1:7" s="153" customFormat="1" x14ac:dyDescent="0.3">
      <c r="A368" s="148" t="s">
        <v>778</v>
      </c>
      <c r="B368" s="158" t="s">
        <v>779</v>
      </c>
      <c r="C368" s="159"/>
      <c r="D368" s="148"/>
      <c r="E368" s="160"/>
      <c r="F368" s="161" t="str">
        <f>IF($C$372=0,"",IF(C368="[For completion]","",C368/$C$372))</f>
        <v/>
      </c>
      <c r="G368" s="161" t="str">
        <f>IF($D$372=0,"",IF(D368="[For completion]","",D368/$D$372))</f>
        <v/>
      </c>
    </row>
    <row r="369" spans="1:7" s="153" customFormat="1" x14ac:dyDescent="0.3">
      <c r="A369" s="148" t="s">
        <v>780</v>
      </c>
      <c r="B369" s="167" t="s">
        <v>781</v>
      </c>
      <c r="C369" s="159"/>
      <c r="D369" s="148"/>
      <c r="E369" s="160"/>
      <c r="F369" s="161" t="str">
        <f>IF($C$372=0,"",IF(C369="[For completion]","",C369/$C$372))</f>
        <v/>
      </c>
      <c r="G369" s="161" t="str">
        <f>IF($D$372=0,"",IF(D369="[For completion]","",D369/$D$372))</f>
        <v/>
      </c>
    </row>
    <row r="370" spans="1:7" s="153" customFormat="1" x14ac:dyDescent="0.3">
      <c r="A370" s="148" t="s">
        <v>782</v>
      </c>
      <c r="B370" s="158" t="s">
        <v>774</v>
      </c>
      <c r="C370" s="159"/>
      <c r="D370" s="148"/>
      <c r="E370" s="160"/>
      <c r="F370" s="161" t="str">
        <f>IF($C$372=0,"",IF(C370="[For completion]","",C370/$C$372))</f>
        <v/>
      </c>
      <c r="G370" s="161" t="str">
        <f>IF($D$372=0,"",IF(D370="[For completion]","",D370/$D$372))</f>
        <v/>
      </c>
    </row>
    <row r="371" spans="1:7" s="153" customFormat="1" x14ac:dyDescent="0.3">
      <c r="A371" s="148" t="s">
        <v>783</v>
      </c>
      <c r="B371" s="148" t="s">
        <v>695</v>
      </c>
      <c r="C371" s="159"/>
      <c r="D371" s="148"/>
      <c r="E371" s="160"/>
      <c r="F371" s="161" t="str">
        <f>IF($C$372=0,"",IF(C371="[For completion]","",C371/$C$372))</f>
        <v/>
      </c>
      <c r="G371" s="161" t="str">
        <f>IF($D$372=0,"",IF(D371="[For completion]","",D371/$D$372))</f>
        <v/>
      </c>
    </row>
    <row r="372" spans="1:7" s="153" customFormat="1" x14ac:dyDescent="0.3">
      <c r="A372" s="148" t="s">
        <v>784</v>
      </c>
      <c r="B372" s="158" t="s">
        <v>214</v>
      </c>
      <c r="C372" s="159">
        <f>SUM(C368:C371)</f>
        <v>0</v>
      </c>
      <c r="D372" s="148">
        <f>SUM(D368:D371)</f>
        <v>0</v>
      </c>
      <c r="E372" s="160"/>
      <c r="F372" s="162">
        <f>SUM(F368:F371)</f>
        <v>0</v>
      </c>
      <c r="G372" s="162">
        <f>SUM(G368:G371)</f>
        <v>0</v>
      </c>
    </row>
    <row r="373" spans="1:7" s="153" customFormat="1" x14ac:dyDescent="0.3">
      <c r="A373" s="148" t="s">
        <v>785</v>
      </c>
      <c r="B373" s="158"/>
      <c r="C373" s="148"/>
      <c r="D373" s="148"/>
      <c r="E373" s="160"/>
      <c r="F373" s="160"/>
      <c r="G373" s="160"/>
    </row>
    <row r="374" spans="1:7" ht="15" customHeight="1" x14ac:dyDescent="0.3">
      <c r="A374" s="45"/>
      <c r="B374" s="62" t="s">
        <v>1410</v>
      </c>
      <c r="C374" s="45" t="s">
        <v>786</v>
      </c>
      <c r="D374" s="45" t="s">
        <v>787</v>
      </c>
      <c r="E374" s="47"/>
      <c r="F374" s="45" t="s">
        <v>788</v>
      </c>
      <c r="G374" s="45"/>
    </row>
    <row r="375" spans="1:7" s="153" customFormat="1" x14ac:dyDescent="0.3">
      <c r="A375" s="148" t="s">
        <v>789</v>
      </c>
      <c r="B375" s="158" t="s">
        <v>762</v>
      </c>
      <c r="C375" s="159"/>
      <c r="D375" s="159"/>
      <c r="E375" s="146"/>
      <c r="F375" s="159"/>
      <c r="G375" s="161" t="str">
        <f>IF($D$393=0,"",IF(D375="[For completion]","",D375/$D$393))</f>
        <v/>
      </c>
    </row>
    <row r="376" spans="1:7" s="153" customFormat="1" x14ac:dyDescent="0.3">
      <c r="A376" s="148" t="s">
        <v>790</v>
      </c>
      <c r="B376" s="158" t="s">
        <v>764</v>
      </c>
      <c r="C376" s="159"/>
      <c r="D376" s="159"/>
      <c r="E376" s="146"/>
      <c r="F376" s="159"/>
      <c r="G376" s="161" t="str">
        <f t="shared" ref="G376:G393" si="17">IF($D$393=0,"",IF(D376="[For completion]","",D376/$D$393))</f>
        <v/>
      </c>
    </row>
    <row r="377" spans="1:7" s="153" customFormat="1" x14ac:dyDescent="0.3">
      <c r="A377" s="148" t="s">
        <v>791</v>
      </c>
      <c r="B377" s="158" t="s">
        <v>766</v>
      </c>
      <c r="C377" s="159"/>
      <c r="D377" s="159"/>
      <c r="E377" s="146"/>
      <c r="F377" s="159"/>
      <c r="G377" s="161" t="str">
        <f t="shared" si="17"/>
        <v/>
      </c>
    </row>
    <row r="378" spans="1:7" s="153" customFormat="1" x14ac:dyDescent="0.3">
      <c r="A378" s="148" t="s">
        <v>792</v>
      </c>
      <c r="B378" s="158" t="s">
        <v>768</v>
      </c>
      <c r="C378" s="159"/>
      <c r="D378" s="159"/>
      <c r="E378" s="146"/>
      <c r="F378" s="159"/>
      <c r="G378" s="161" t="str">
        <f t="shared" si="17"/>
        <v/>
      </c>
    </row>
    <row r="379" spans="1:7" s="153" customFormat="1" x14ac:dyDescent="0.3">
      <c r="A379" s="148" t="s">
        <v>793</v>
      </c>
      <c r="B379" s="158" t="s">
        <v>770</v>
      </c>
      <c r="C379" s="159"/>
      <c r="D379" s="159"/>
      <c r="E379" s="146"/>
      <c r="F379" s="159"/>
      <c r="G379" s="161" t="str">
        <f t="shared" si="17"/>
        <v/>
      </c>
    </row>
    <row r="380" spans="1:7" s="153" customFormat="1" x14ac:dyDescent="0.3">
      <c r="A380" s="148" t="s">
        <v>794</v>
      </c>
      <c r="B380" s="158" t="s">
        <v>772</v>
      </c>
      <c r="C380" s="159"/>
      <c r="D380" s="159"/>
      <c r="E380" s="146"/>
      <c r="F380" s="159"/>
      <c r="G380" s="161" t="str">
        <f t="shared" si="17"/>
        <v/>
      </c>
    </row>
    <row r="381" spans="1:7" s="153" customFormat="1" x14ac:dyDescent="0.3">
      <c r="A381" s="148" t="s">
        <v>795</v>
      </c>
      <c r="B381" s="158" t="s">
        <v>774</v>
      </c>
      <c r="C381" s="159"/>
      <c r="D381" s="159"/>
      <c r="E381" s="146"/>
      <c r="F381" s="159"/>
      <c r="G381" s="161" t="str">
        <f t="shared" si="17"/>
        <v/>
      </c>
    </row>
    <row r="382" spans="1:7" s="153" customFormat="1" x14ac:dyDescent="0.3">
      <c r="A382" s="148" t="s">
        <v>796</v>
      </c>
      <c r="B382" s="158" t="s">
        <v>695</v>
      </c>
      <c r="C382" s="159"/>
      <c r="D382" s="159"/>
      <c r="E382" s="146"/>
      <c r="F382" s="159"/>
      <c r="G382" s="161" t="str">
        <f t="shared" si="17"/>
        <v/>
      </c>
    </row>
    <row r="383" spans="1:7" s="153" customFormat="1" x14ac:dyDescent="0.3">
      <c r="A383" s="148" t="s">
        <v>797</v>
      </c>
      <c r="B383" s="158" t="s">
        <v>214</v>
      </c>
      <c r="C383" s="159">
        <f>SUM(C375:C382)</f>
        <v>0</v>
      </c>
      <c r="D383" s="159">
        <f>SUM(D375:D382)</f>
        <v>0</v>
      </c>
      <c r="E383" s="146"/>
      <c r="F383" s="148"/>
      <c r="G383" s="161" t="str">
        <f t="shared" si="17"/>
        <v/>
      </c>
    </row>
    <row r="384" spans="1:7" s="153" customFormat="1" ht="14.25" customHeight="1" x14ac:dyDescent="0.3">
      <c r="A384" s="148" t="s">
        <v>798</v>
      </c>
      <c r="B384" s="158" t="s">
        <v>799</v>
      </c>
      <c r="C384" s="148"/>
      <c r="D384" s="148"/>
      <c r="E384" s="148"/>
      <c r="F384" s="159"/>
      <c r="G384" s="161" t="str">
        <f t="shared" si="17"/>
        <v/>
      </c>
    </row>
    <row r="385" spans="1:7" s="153" customFormat="1" ht="14.25" customHeight="1" x14ac:dyDescent="0.3">
      <c r="A385" s="148" t="s">
        <v>800</v>
      </c>
      <c r="B385" s="158"/>
      <c r="C385" s="159"/>
      <c r="D385" s="148"/>
      <c r="E385" s="146"/>
      <c r="F385" s="161"/>
      <c r="G385" s="161" t="str">
        <f t="shared" si="17"/>
        <v/>
      </c>
    </row>
    <row r="386" spans="1:7" s="153" customFormat="1" ht="14.25" customHeight="1" x14ac:dyDescent="0.3">
      <c r="A386" s="148" t="s">
        <v>801</v>
      </c>
      <c r="B386" s="158"/>
      <c r="C386" s="159"/>
      <c r="D386" s="148"/>
      <c r="E386" s="146"/>
      <c r="F386" s="161"/>
      <c r="G386" s="161" t="str">
        <f t="shared" si="17"/>
        <v/>
      </c>
    </row>
    <row r="387" spans="1:7" s="153" customFormat="1" ht="14.25" customHeight="1" x14ac:dyDescent="0.3">
      <c r="A387" s="148" t="s">
        <v>802</v>
      </c>
      <c r="B387" s="158"/>
      <c r="C387" s="159"/>
      <c r="D387" s="148"/>
      <c r="E387" s="146"/>
      <c r="F387" s="161"/>
      <c r="G387" s="161" t="str">
        <f t="shared" si="17"/>
        <v/>
      </c>
    </row>
    <row r="388" spans="1:7" s="153" customFormat="1" ht="14.25" customHeight="1" x14ac:dyDescent="0.3">
      <c r="A388" s="148" t="s">
        <v>803</v>
      </c>
      <c r="B388" s="158"/>
      <c r="C388" s="159"/>
      <c r="D388" s="148"/>
      <c r="E388" s="146"/>
      <c r="F388" s="161"/>
      <c r="G388" s="161" t="str">
        <f t="shared" si="17"/>
        <v/>
      </c>
    </row>
    <row r="389" spans="1:7" s="153" customFormat="1" ht="14.25" customHeight="1" x14ac:dyDescent="0.3">
      <c r="A389" s="148" t="s">
        <v>804</v>
      </c>
      <c r="B389" s="158"/>
      <c r="C389" s="159"/>
      <c r="D389" s="148"/>
      <c r="E389" s="146"/>
      <c r="F389" s="161"/>
      <c r="G389" s="161" t="str">
        <f t="shared" si="17"/>
        <v/>
      </c>
    </row>
    <row r="390" spans="1:7" s="153" customFormat="1" ht="14.25" customHeight="1" x14ac:dyDescent="0.3">
      <c r="A390" s="148" t="s">
        <v>805</v>
      </c>
      <c r="B390" s="158"/>
      <c r="C390" s="159"/>
      <c r="D390" s="148"/>
      <c r="E390" s="146"/>
      <c r="F390" s="161"/>
      <c r="G390" s="161" t="str">
        <f t="shared" si="17"/>
        <v/>
      </c>
    </row>
    <row r="391" spans="1:7" s="153" customFormat="1" ht="14.25" customHeight="1" x14ac:dyDescent="0.3">
      <c r="A391" s="148" t="s">
        <v>806</v>
      </c>
      <c r="B391" s="158"/>
      <c r="C391" s="159"/>
      <c r="D391" s="148"/>
      <c r="E391" s="146"/>
      <c r="F391" s="161"/>
      <c r="G391" s="161" t="str">
        <f t="shared" si="17"/>
        <v/>
      </c>
    </row>
    <row r="392" spans="1:7" s="153" customFormat="1" ht="14.25" customHeight="1" x14ac:dyDescent="0.3">
      <c r="A392" s="148" t="s">
        <v>807</v>
      </c>
      <c r="B392" s="158"/>
      <c r="C392" s="159"/>
      <c r="D392" s="148"/>
      <c r="E392" s="146"/>
      <c r="F392" s="161"/>
      <c r="G392" s="161" t="str">
        <f t="shared" si="17"/>
        <v/>
      </c>
    </row>
    <row r="393" spans="1:7" s="153" customFormat="1" ht="14.25" customHeight="1" x14ac:dyDescent="0.3">
      <c r="A393" s="148" t="s">
        <v>808</v>
      </c>
      <c r="B393" s="158"/>
      <c r="C393" s="159"/>
      <c r="D393" s="148"/>
      <c r="E393" s="146"/>
      <c r="F393" s="161"/>
      <c r="G393" s="161" t="str">
        <f t="shared" si="17"/>
        <v/>
      </c>
    </row>
    <row r="394" spans="1:7" s="153" customFormat="1" ht="14.25" customHeight="1" x14ac:dyDescent="0.3">
      <c r="A394" s="148" t="s">
        <v>809</v>
      </c>
      <c r="B394" s="148"/>
      <c r="C394" s="168"/>
      <c r="D394" s="148"/>
      <c r="E394" s="146"/>
      <c r="F394" s="146"/>
      <c r="G394" s="146"/>
    </row>
    <row r="395" spans="1:7" s="153" customFormat="1" ht="14.25" customHeight="1" x14ac:dyDescent="0.3">
      <c r="A395" s="148" t="s">
        <v>810</v>
      </c>
      <c r="B395" s="148"/>
      <c r="C395" s="168"/>
      <c r="D395" s="148"/>
      <c r="E395" s="146"/>
      <c r="F395" s="146"/>
      <c r="G395" s="146"/>
    </row>
    <row r="396" spans="1:7" s="153" customFormat="1" ht="14.25" customHeight="1" x14ac:dyDescent="0.3">
      <c r="A396" s="148" t="s">
        <v>811</v>
      </c>
      <c r="B396" s="148"/>
      <c r="C396" s="168"/>
      <c r="D396" s="148"/>
      <c r="E396" s="146"/>
      <c r="F396" s="146"/>
      <c r="G396" s="146"/>
    </row>
    <row r="397" spans="1:7" s="153" customFormat="1" ht="14.25" customHeight="1" x14ac:dyDescent="0.3">
      <c r="A397" s="148" t="s">
        <v>812</v>
      </c>
      <c r="B397" s="148"/>
      <c r="C397" s="168"/>
      <c r="D397" s="148"/>
      <c r="E397" s="146"/>
      <c r="F397" s="146"/>
      <c r="G397" s="146"/>
    </row>
    <row r="398" spans="1:7" s="153" customFormat="1" ht="14.25" customHeight="1" x14ac:dyDescent="0.3">
      <c r="A398" s="148" t="s">
        <v>813</v>
      </c>
      <c r="B398" s="148"/>
      <c r="C398" s="168"/>
      <c r="D398" s="148"/>
      <c r="E398" s="146"/>
      <c r="F398" s="146"/>
      <c r="G398" s="146"/>
    </row>
    <row r="399" spans="1:7" s="153" customFormat="1" ht="14.25" customHeight="1" x14ac:dyDescent="0.3">
      <c r="A399" s="148" t="s">
        <v>814</v>
      </c>
      <c r="B399" s="148"/>
      <c r="C399" s="168"/>
      <c r="D399" s="148"/>
      <c r="E399" s="146"/>
      <c r="F399" s="146"/>
      <c r="G399" s="146"/>
    </row>
    <row r="400" spans="1:7" s="153" customFormat="1" ht="14.25" customHeight="1" x14ac:dyDescent="0.3">
      <c r="A400" s="148" t="s">
        <v>815</v>
      </c>
      <c r="B400" s="148"/>
      <c r="C400" s="168"/>
      <c r="D400" s="148"/>
      <c r="E400" s="146"/>
      <c r="F400" s="146"/>
      <c r="G400" s="146"/>
    </row>
    <row r="401" spans="1:7" s="153" customFormat="1" ht="14.25" customHeight="1" x14ac:dyDescent="0.3">
      <c r="A401" s="148" t="s">
        <v>816</v>
      </c>
      <c r="B401" s="148"/>
      <c r="C401" s="168"/>
      <c r="D401" s="148"/>
      <c r="E401" s="146"/>
      <c r="F401" s="146"/>
      <c r="G401" s="146"/>
    </row>
    <row r="402" spans="1:7" s="153" customFormat="1" ht="14.25" customHeight="1" x14ac:dyDescent="0.3">
      <c r="A402" s="148" t="s">
        <v>817</v>
      </c>
      <c r="B402" s="148"/>
      <c r="C402" s="168"/>
      <c r="D402" s="148"/>
      <c r="E402" s="146"/>
      <c r="F402" s="146"/>
      <c r="G402" s="146"/>
    </row>
    <row r="403" spans="1:7" s="153" customFormat="1" ht="14.25" customHeight="1" x14ac:dyDescent="0.3">
      <c r="A403" s="148" t="s">
        <v>818</v>
      </c>
      <c r="B403" s="148"/>
      <c r="C403" s="168"/>
      <c r="D403" s="148"/>
      <c r="E403" s="146"/>
      <c r="F403" s="146"/>
      <c r="G403" s="146"/>
    </row>
    <row r="404" spans="1:7" s="153" customFormat="1" ht="14.25" customHeight="1" x14ac:dyDescent="0.3">
      <c r="A404" s="148" t="s">
        <v>819</v>
      </c>
      <c r="B404" s="148"/>
      <c r="C404" s="168"/>
      <c r="D404" s="148"/>
      <c r="E404" s="146"/>
      <c r="F404" s="146"/>
      <c r="G404" s="146"/>
    </row>
    <row r="405" spans="1:7" s="153" customFormat="1" ht="14.25" customHeight="1" x14ac:dyDescent="0.3">
      <c r="A405" s="148" t="s">
        <v>820</v>
      </c>
      <c r="B405" s="148"/>
      <c r="C405" s="168"/>
      <c r="D405" s="148"/>
      <c r="E405" s="146"/>
      <c r="F405" s="146"/>
      <c r="G405" s="146"/>
    </row>
    <row r="406" spans="1:7" s="153" customFormat="1" ht="14.25" customHeight="1" x14ac:dyDescent="0.3">
      <c r="A406" s="148" t="s">
        <v>821</v>
      </c>
      <c r="B406" s="148"/>
      <c r="C406" s="168"/>
      <c r="D406" s="148"/>
      <c r="E406" s="146"/>
      <c r="F406" s="146"/>
      <c r="G406" s="146"/>
    </row>
    <row r="407" spans="1:7" s="153" customFormat="1" ht="14.25" customHeight="1" x14ac:dyDescent="0.3">
      <c r="A407" s="148" t="s">
        <v>822</v>
      </c>
      <c r="B407" s="148"/>
      <c r="C407" s="168"/>
      <c r="D407" s="148"/>
      <c r="E407" s="146"/>
      <c r="F407" s="146"/>
      <c r="G407" s="146"/>
    </row>
    <row r="408" spans="1:7" s="153" customFormat="1" ht="14.25" customHeight="1" x14ac:dyDescent="0.3">
      <c r="A408" s="148" t="s">
        <v>823</v>
      </c>
      <c r="B408" s="148"/>
      <c r="C408" s="168"/>
      <c r="D408" s="148"/>
      <c r="E408" s="146"/>
      <c r="F408" s="146"/>
      <c r="G408" s="146"/>
    </row>
    <row r="409" spans="1:7" s="153" customFormat="1" ht="14.25" customHeight="1" x14ac:dyDescent="0.3">
      <c r="A409" s="148" t="s">
        <v>824</v>
      </c>
      <c r="B409" s="148"/>
      <c r="C409" s="168"/>
      <c r="D409" s="148"/>
      <c r="E409" s="146"/>
      <c r="F409" s="146"/>
      <c r="G409" s="146"/>
    </row>
    <row r="410" spans="1:7" s="153" customFormat="1" ht="14.25" customHeight="1" x14ac:dyDescent="0.3">
      <c r="A410" s="148" t="s">
        <v>825</v>
      </c>
      <c r="B410" s="148"/>
      <c r="C410" s="168"/>
      <c r="D410" s="148"/>
      <c r="E410" s="146"/>
      <c r="F410" s="146"/>
      <c r="G410" s="146"/>
    </row>
    <row r="411" spans="1:7" s="153" customFormat="1" ht="14.25" customHeight="1" x14ac:dyDescent="0.3">
      <c r="A411" s="148" t="s">
        <v>826</v>
      </c>
      <c r="B411" s="148"/>
      <c r="C411" s="168"/>
      <c r="D411" s="148"/>
      <c r="E411" s="146"/>
      <c r="F411" s="146"/>
      <c r="G411" s="146"/>
    </row>
    <row r="412" spans="1:7" s="153" customFormat="1" ht="14.25" customHeight="1" x14ac:dyDescent="0.3">
      <c r="A412" s="148" t="s">
        <v>827</v>
      </c>
      <c r="B412" s="148"/>
      <c r="C412" s="168"/>
      <c r="D412" s="148"/>
      <c r="E412" s="146"/>
      <c r="F412" s="146"/>
      <c r="G412" s="146"/>
    </row>
    <row r="413" spans="1:7" s="153" customFormat="1" ht="14.25" customHeight="1" x14ac:dyDescent="0.3">
      <c r="A413" s="148" t="s">
        <v>828</v>
      </c>
      <c r="B413" s="148"/>
      <c r="C413" s="168"/>
      <c r="D413" s="148"/>
      <c r="E413" s="146"/>
      <c r="F413" s="146"/>
      <c r="G413" s="146"/>
    </row>
    <row r="414" spans="1:7" s="153" customFormat="1" ht="14.25" customHeight="1" x14ac:dyDescent="0.3">
      <c r="A414" s="148" t="s">
        <v>829</v>
      </c>
      <c r="B414" s="148"/>
      <c r="C414" s="168"/>
      <c r="D414" s="148"/>
      <c r="E414" s="146"/>
      <c r="F414" s="146"/>
      <c r="G414" s="146"/>
    </row>
    <row r="415" spans="1:7" s="153" customFormat="1" ht="14.25" customHeight="1" x14ac:dyDescent="0.3">
      <c r="A415" s="148" t="s">
        <v>830</v>
      </c>
      <c r="B415" s="148"/>
      <c r="C415" s="168"/>
      <c r="D415" s="148"/>
      <c r="E415" s="146"/>
      <c r="F415" s="146"/>
      <c r="G415" s="146"/>
    </row>
    <row r="416" spans="1:7" s="153" customFormat="1" ht="14.25" customHeight="1" x14ac:dyDescent="0.3">
      <c r="A416" s="148" t="s">
        <v>831</v>
      </c>
      <c r="B416" s="148"/>
      <c r="C416" s="168"/>
      <c r="D416" s="148"/>
      <c r="E416" s="146"/>
      <c r="F416" s="146"/>
      <c r="G416" s="146"/>
    </row>
    <row r="417" spans="1:7" s="153" customFormat="1" ht="14.25" customHeight="1" x14ac:dyDescent="0.3">
      <c r="A417" s="148" t="s">
        <v>832</v>
      </c>
      <c r="B417" s="148"/>
      <c r="C417" s="168"/>
      <c r="D417" s="148"/>
      <c r="E417" s="146"/>
      <c r="F417" s="146"/>
      <c r="G417" s="146"/>
    </row>
    <row r="418" spans="1:7" s="153" customFormat="1" ht="14.25" customHeight="1" x14ac:dyDescent="0.3">
      <c r="A418" s="148" t="s">
        <v>833</v>
      </c>
      <c r="B418" s="148"/>
      <c r="C418" s="168"/>
      <c r="D418" s="148"/>
      <c r="E418" s="146"/>
      <c r="F418" s="146"/>
      <c r="G418" s="146"/>
    </row>
    <row r="419" spans="1:7" s="153" customFormat="1" ht="14.25" customHeight="1" x14ac:dyDescent="0.3">
      <c r="A419" s="148" t="s">
        <v>834</v>
      </c>
      <c r="B419" s="148"/>
      <c r="C419" s="168"/>
      <c r="D419" s="148"/>
      <c r="E419" s="146"/>
      <c r="F419" s="146"/>
      <c r="G419" s="146"/>
    </row>
    <row r="420" spans="1:7" s="153" customFormat="1" ht="14.25" customHeight="1" x14ac:dyDescent="0.3">
      <c r="A420" s="148" t="s">
        <v>835</v>
      </c>
      <c r="B420" s="148"/>
      <c r="C420" s="168"/>
      <c r="D420" s="148"/>
      <c r="E420" s="146"/>
      <c r="F420" s="146"/>
      <c r="G420" s="146"/>
    </row>
    <row r="421" spans="1:7" s="153" customFormat="1" ht="14.25" customHeight="1" x14ac:dyDescent="0.3">
      <c r="A421" s="148" t="s">
        <v>836</v>
      </c>
      <c r="B421" s="148"/>
      <c r="C421" s="168"/>
      <c r="D421" s="148"/>
      <c r="E421" s="146"/>
      <c r="F421" s="146"/>
      <c r="G421" s="146"/>
    </row>
    <row r="422" spans="1:7" s="153" customFormat="1" ht="14.25" customHeight="1" x14ac:dyDescent="0.3">
      <c r="A422" s="148" t="s">
        <v>837</v>
      </c>
      <c r="B422" s="148"/>
      <c r="C422" s="168"/>
      <c r="D422" s="148"/>
      <c r="E422" s="146"/>
      <c r="F422" s="146"/>
      <c r="G422" s="146"/>
    </row>
    <row r="423" spans="1:7" ht="14.25" customHeight="1" x14ac:dyDescent="0.3"/>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3B2F034-5FAB-4E09-9CD0-081F662623B1}"/>
    <hyperlink ref="B7" location="'B1. HTT Mortgage Assets'!B166" display="7.A Residential Cover Pool" xr:uid="{919D599E-6191-48CA-990E-E29BBDBE1088}"/>
    <hyperlink ref="B8" location="'B1. HTT Mortgage Assets'!B267" display="7.B Commercial Cover Pool" xr:uid="{568040F1-6D9F-4BE7-A2EF-CAB66F25A4B9}"/>
    <hyperlink ref="B149" location="'2. Harmonised Glossary'!A9" display="Breakdown by Interest Rate" xr:uid="{A8CF80C0-A1C0-4D93-AF68-47FC816C7D9A}"/>
    <hyperlink ref="B11" location="'2. Harmonised Glossary'!A12" display="Property Type Information" xr:uid="{17273070-F608-42BB-8733-F25C83E3A8B5}"/>
    <hyperlink ref="B215" location="'C. HTT Harmonised Glossary'!B13" display="11. Loan to Value (LTV) Information - UNINDEXED" xr:uid="{D7C9D24D-7347-4F8A-8CD9-BBF07BBE0F6F}"/>
    <hyperlink ref="B237" location="'C. HTT Harmonised Glossary'!B16" display="12. Loan to Value (LTV) Information - INDEXED " xr:uid="{07A503D9-F79F-46DA-A30A-7E4C8A32AF07}"/>
    <hyperlink ref="B179" location="'C. HTT Harmonised Glossary'!B19" display="9. Non-Performing Loans (NPLs)" xr:uid="{F691759E-A0A1-46F5-9964-FD8F986BB373}"/>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sheetPr>
  <dimension ref="A1:C403"/>
  <sheetViews>
    <sheetView zoomScaleNormal="100" workbookViewId="0">
      <selection activeCell="C57" sqref="A1:C57"/>
    </sheetView>
  </sheetViews>
  <sheetFormatPr defaultColWidth="11.44140625" defaultRowHeight="14.4" outlineLevelRow="1" x14ac:dyDescent="0.3"/>
  <cols>
    <col min="1" max="1" width="16.33203125" style="26" customWidth="1"/>
    <col min="2" max="2" width="89.88671875" style="30" bestFit="1" customWidth="1"/>
    <col min="3" max="3" width="134.6640625" style="26" customWidth="1"/>
    <col min="4" max="16384" width="11.44140625" style="26"/>
  </cols>
  <sheetData>
    <row r="1" spans="1:3" ht="31.2" x14ac:dyDescent="0.3">
      <c r="A1" s="1" t="s">
        <v>957</v>
      </c>
      <c r="B1" s="1"/>
      <c r="C1" s="25" t="s">
        <v>1369</v>
      </c>
    </row>
    <row r="2" spans="1:3" x14ac:dyDescent="0.3">
      <c r="B2" s="27"/>
      <c r="C2" s="27"/>
    </row>
    <row r="3" spans="1:3" x14ac:dyDescent="0.3">
      <c r="A3" s="106" t="s">
        <v>958</v>
      </c>
      <c r="B3" s="107"/>
      <c r="C3" s="27"/>
    </row>
    <row r="4" spans="1:3" x14ac:dyDescent="0.3">
      <c r="C4" s="27"/>
    </row>
    <row r="5" spans="1:3" ht="18" x14ac:dyDescent="0.3">
      <c r="A5" s="37" t="s">
        <v>320</v>
      </c>
      <c r="B5" s="37" t="s">
        <v>959</v>
      </c>
      <c r="C5" s="108" t="s">
        <v>960</v>
      </c>
    </row>
    <row r="6" spans="1:3" ht="30" customHeight="1" x14ac:dyDescent="0.3">
      <c r="A6" s="81" t="s">
        <v>961</v>
      </c>
      <c r="B6" s="40" t="s">
        <v>962</v>
      </c>
      <c r="C6" s="109" t="s">
        <v>963</v>
      </c>
    </row>
    <row r="7" spans="1:3" ht="28.5" customHeight="1" x14ac:dyDescent="0.3">
      <c r="A7" s="81" t="s">
        <v>964</v>
      </c>
      <c r="B7" s="40" t="s">
        <v>965</v>
      </c>
      <c r="C7" s="109" t="s">
        <v>966</v>
      </c>
    </row>
    <row r="8" spans="1:3" ht="28.8" x14ac:dyDescent="0.3">
      <c r="A8" s="81" t="s">
        <v>967</v>
      </c>
      <c r="B8" s="40" t="s">
        <v>968</v>
      </c>
      <c r="C8" s="109" t="s">
        <v>969</v>
      </c>
    </row>
    <row r="9" spans="1:3" ht="14.25" customHeight="1" x14ac:dyDescent="0.3">
      <c r="A9" s="81" t="s">
        <v>970</v>
      </c>
      <c r="B9" s="40" t="s">
        <v>971</v>
      </c>
      <c r="C9" s="14" t="s">
        <v>1361</v>
      </c>
    </row>
    <row r="10" spans="1:3" ht="46.5" customHeight="1" x14ac:dyDescent="0.3">
      <c r="A10" s="81" t="s">
        <v>972</v>
      </c>
      <c r="B10" s="40" t="s">
        <v>973</v>
      </c>
      <c r="C10" s="109" t="s">
        <v>1360</v>
      </c>
    </row>
    <row r="11" spans="1:3" ht="14.25" customHeight="1" x14ac:dyDescent="0.3">
      <c r="A11" s="81" t="s">
        <v>974</v>
      </c>
      <c r="B11" s="40" t="s">
        <v>975</v>
      </c>
      <c r="C11" s="14" t="s">
        <v>1359</v>
      </c>
    </row>
    <row r="12" spans="1:3" ht="14.25" customHeight="1" x14ac:dyDescent="0.3">
      <c r="A12" s="81" t="s">
        <v>976</v>
      </c>
      <c r="B12" s="40" t="s">
        <v>977</v>
      </c>
      <c r="C12" s="43" t="s">
        <v>1362</v>
      </c>
    </row>
    <row r="13" spans="1:3" ht="28.8" x14ac:dyDescent="0.3">
      <c r="A13" s="81" t="s">
        <v>978</v>
      </c>
      <c r="B13" s="40" t="s">
        <v>979</v>
      </c>
      <c r="C13" s="43" t="s">
        <v>1358</v>
      </c>
    </row>
    <row r="14" spans="1:3" ht="14.25" customHeight="1" x14ac:dyDescent="0.3">
      <c r="A14" s="81" t="s">
        <v>980</v>
      </c>
      <c r="B14" s="40" t="s">
        <v>981</v>
      </c>
      <c r="C14" s="43" t="s">
        <v>1355</v>
      </c>
    </row>
    <row r="15" spans="1:3" ht="14.25" customHeight="1" x14ac:dyDescent="0.3">
      <c r="A15" s="81" t="s">
        <v>982</v>
      </c>
      <c r="B15" s="40" t="s">
        <v>983</v>
      </c>
      <c r="C15" s="43" t="s">
        <v>1356</v>
      </c>
    </row>
    <row r="16" spans="1:3" ht="14.25" customHeight="1" x14ac:dyDescent="0.3">
      <c r="A16" s="81" t="s">
        <v>984</v>
      </c>
      <c r="B16" s="40" t="s">
        <v>985</v>
      </c>
      <c r="C16" s="43" t="s">
        <v>1357</v>
      </c>
    </row>
    <row r="17" spans="1:3" ht="28.8" x14ac:dyDescent="0.3">
      <c r="A17" s="81" t="s">
        <v>986</v>
      </c>
      <c r="B17" s="44" t="s">
        <v>987</v>
      </c>
      <c r="C17" s="43" t="s">
        <v>1354</v>
      </c>
    </row>
    <row r="18" spans="1:3" ht="28.8" x14ac:dyDescent="0.3">
      <c r="A18" s="81" t="s">
        <v>988</v>
      </c>
      <c r="B18" s="44" t="s">
        <v>989</v>
      </c>
      <c r="C18" s="43" t="s">
        <v>1352</v>
      </c>
    </row>
    <row r="19" spans="1:3" ht="14.25" customHeight="1" x14ac:dyDescent="0.3">
      <c r="A19" s="81" t="s">
        <v>990</v>
      </c>
      <c r="B19" s="44" t="s">
        <v>991</v>
      </c>
      <c r="C19" s="43" t="s">
        <v>1353</v>
      </c>
    </row>
    <row r="20" spans="1:3" ht="28.8" x14ac:dyDescent="0.3">
      <c r="A20" s="81" t="s">
        <v>992</v>
      </c>
      <c r="B20" s="40" t="s">
        <v>993</v>
      </c>
      <c r="C20" s="43" t="s">
        <v>1363</v>
      </c>
    </row>
    <row r="21" spans="1:3" ht="14.25" customHeight="1" x14ac:dyDescent="0.3">
      <c r="A21" s="81" t="s">
        <v>994</v>
      </c>
      <c r="B21" s="41" t="s">
        <v>995</v>
      </c>
      <c r="C21" s="43" t="s">
        <v>1364</v>
      </c>
    </row>
    <row r="22" spans="1:3" ht="14.25" customHeight="1" x14ac:dyDescent="0.3">
      <c r="A22" s="81" t="s">
        <v>996</v>
      </c>
      <c r="B22" s="26"/>
      <c r="C22" s="110"/>
    </row>
    <row r="23" spans="1:3" ht="14.25" customHeight="1" outlineLevel="1" x14ac:dyDescent="0.3">
      <c r="A23" s="81" t="s">
        <v>997</v>
      </c>
      <c r="C23" s="43"/>
    </row>
    <row r="24" spans="1:3" ht="14.25" customHeight="1" outlineLevel="1" x14ac:dyDescent="0.3">
      <c r="A24" s="81" t="s">
        <v>998</v>
      </c>
      <c r="B24" s="100"/>
      <c r="C24" s="43"/>
    </row>
    <row r="25" spans="1:3" ht="14.25" customHeight="1" outlineLevel="1" x14ac:dyDescent="0.3">
      <c r="A25" s="81" t="s">
        <v>999</v>
      </c>
      <c r="B25" s="100"/>
      <c r="C25" s="43"/>
    </row>
    <row r="26" spans="1:3" ht="14.25" customHeight="1" outlineLevel="1" x14ac:dyDescent="0.3">
      <c r="A26" s="81" t="s">
        <v>1000</v>
      </c>
      <c r="B26" s="100"/>
      <c r="C26" s="43"/>
    </row>
    <row r="27" spans="1:3" ht="14.25" customHeight="1" outlineLevel="1" x14ac:dyDescent="0.3">
      <c r="A27" s="81" t="s">
        <v>1001</v>
      </c>
      <c r="B27" s="100"/>
      <c r="C27" s="43"/>
    </row>
    <row r="28" spans="1:3" ht="14.25" customHeight="1" outlineLevel="1" x14ac:dyDescent="0.3">
      <c r="A28" s="37"/>
      <c r="B28" s="37" t="s">
        <v>1002</v>
      </c>
      <c r="C28" s="108" t="s">
        <v>960</v>
      </c>
    </row>
    <row r="29" spans="1:3" ht="14.25" customHeight="1" outlineLevel="1" x14ac:dyDescent="0.3">
      <c r="A29" s="81" t="s">
        <v>1003</v>
      </c>
      <c r="B29" s="40" t="s">
        <v>1004</v>
      </c>
      <c r="C29" s="43"/>
    </row>
    <row r="30" spans="1:3" ht="14.25" customHeight="1" outlineLevel="1" x14ac:dyDescent="0.3">
      <c r="A30" s="81" t="s">
        <v>1005</v>
      </c>
      <c r="B30" s="40" t="s">
        <v>1006</v>
      </c>
      <c r="C30" s="43"/>
    </row>
    <row r="31" spans="1:3" ht="14.25" customHeight="1" outlineLevel="1" x14ac:dyDescent="0.3">
      <c r="A31" s="81" t="s">
        <v>1007</v>
      </c>
      <c r="B31" s="40" t="s">
        <v>1008</v>
      </c>
      <c r="C31" s="43"/>
    </row>
    <row r="32" spans="1:3" ht="14.25" customHeight="1" outlineLevel="1" x14ac:dyDescent="0.3">
      <c r="A32" s="81" t="s">
        <v>1009</v>
      </c>
      <c r="B32" s="111" t="s">
        <v>1413</v>
      </c>
      <c r="C32" s="43"/>
    </row>
    <row r="33" spans="1:3" ht="14.25" customHeight="1" outlineLevel="1" x14ac:dyDescent="0.3">
      <c r="A33" s="81" t="s">
        <v>1010</v>
      </c>
      <c r="B33" s="112"/>
      <c r="C33" s="43"/>
    </row>
    <row r="34" spans="1:3" ht="14.25" customHeight="1" outlineLevel="1" x14ac:dyDescent="0.3">
      <c r="A34" s="81" t="s">
        <v>1011</v>
      </c>
      <c r="B34" s="112"/>
      <c r="C34" s="43"/>
    </row>
    <row r="35" spans="1:3" ht="14.25" customHeight="1" outlineLevel="1" x14ac:dyDescent="0.3">
      <c r="A35" s="81" t="s">
        <v>1012</v>
      </c>
      <c r="B35" s="112"/>
      <c r="C35" s="43"/>
    </row>
    <row r="36" spans="1:3" ht="14.25" customHeight="1" outlineLevel="1" x14ac:dyDescent="0.3">
      <c r="A36" s="81" t="s">
        <v>1013</v>
      </c>
      <c r="B36" s="112"/>
      <c r="C36" s="43"/>
    </row>
    <row r="37" spans="1:3" ht="14.25" customHeight="1" outlineLevel="1" x14ac:dyDescent="0.3">
      <c r="A37" s="81" t="s">
        <v>1014</v>
      </c>
      <c r="B37" s="112"/>
      <c r="C37" s="43"/>
    </row>
    <row r="38" spans="1:3" ht="14.25" customHeight="1" outlineLevel="1" x14ac:dyDescent="0.3">
      <c r="A38" s="81" t="s">
        <v>1015</v>
      </c>
      <c r="B38" s="112"/>
      <c r="C38" s="43"/>
    </row>
    <row r="39" spans="1:3" ht="14.25" customHeight="1" outlineLevel="1" x14ac:dyDescent="0.3">
      <c r="A39" s="81" t="s">
        <v>1016</v>
      </c>
      <c r="B39" s="112"/>
      <c r="C39" s="43"/>
    </row>
    <row r="40" spans="1:3" ht="14.25" customHeight="1" outlineLevel="1" x14ac:dyDescent="0.3">
      <c r="A40" s="81" t="s">
        <v>1017</v>
      </c>
      <c r="B40" s="26"/>
      <c r="C40" s="43"/>
    </row>
    <row r="41" spans="1:3" ht="14.25" customHeight="1" outlineLevel="1" x14ac:dyDescent="0.3">
      <c r="A41" s="81" t="s">
        <v>1018</v>
      </c>
      <c r="B41" s="112"/>
      <c r="C41" s="43"/>
    </row>
    <row r="42" spans="1:3" ht="14.25" customHeight="1" outlineLevel="1" x14ac:dyDescent="0.3">
      <c r="A42" s="81" t="s">
        <v>1019</v>
      </c>
      <c r="B42" s="112"/>
      <c r="C42" s="43"/>
    </row>
    <row r="43" spans="1:3" ht="14.25" customHeight="1" outlineLevel="1" x14ac:dyDescent="0.3">
      <c r="A43" s="81" t="s">
        <v>1020</v>
      </c>
      <c r="B43" s="112"/>
      <c r="C43" s="43"/>
    </row>
    <row r="44" spans="1:3" ht="14.25" customHeight="1" x14ac:dyDescent="0.3">
      <c r="A44" s="37"/>
      <c r="B44" s="37" t="s">
        <v>1021</v>
      </c>
      <c r="C44" s="108" t="s">
        <v>841</v>
      </c>
    </row>
    <row r="45" spans="1:3" ht="14.25" customHeight="1" x14ac:dyDescent="0.3">
      <c r="A45" s="81" t="s">
        <v>1022</v>
      </c>
      <c r="B45" s="44" t="s">
        <v>842</v>
      </c>
      <c r="C45" s="30" t="s">
        <v>843</v>
      </c>
    </row>
    <row r="46" spans="1:3" ht="14.25" customHeight="1" x14ac:dyDescent="0.3">
      <c r="A46" s="81" t="s">
        <v>1023</v>
      </c>
      <c r="B46" s="44" t="s">
        <v>845</v>
      </c>
      <c r="C46" s="30" t="s">
        <v>846</v>
      </c>
    </row>
    <row r="47" spans="1:3" ht="14.25" customHeight="1" x14ac:dyDescent="0.3">
      <c r="A47" s="81" t="s">
        <v>1024</v>
      </c>
      <c r="B47" s="44" t="s">
        <v>848</v>
      </c>
      <c r="C47" s="30" t="s">
        <v>849</v>
      </c>
    </row>
    <row r="48" spans="1:3" ht="14.25" customHeight="1" outlineLevel="1" x14ac:dyDescent="0.3">
      <c r="A48" s="81" t="s">
        <v>1025</v>
      </c>
      <c r="B48" s="111" t="s">
        <v>1414</v>
      </c>
      <c r="C48" s="43" t="s">
        <v>852</v>
      </c>
    </row>
    <row r="49" spans="1:3" ht="14.25" customHeight="1" outlineLevel="1" x14ac:dyDescent="0.3">
      <c r="A49" s="81" t="s">
        <v>1026</v>
      </c>
      <c r="B49" s="113"/>
      <c r="C49" s="43"/>
    </row>
    <row r="50" spans="1:3" ht="14.25" customHeight="1" outlineLevel="1" x14ac:dyDescent="0.3">
      <c r="A50" s="81" t="s">
        <v>1027</v>
      </c>
      <c r="B50" s="111"/>
      <c r="C50" s="43"/>
    </row>
    <row r="51" spans="1:3" ht="14.25" customHeight="1" x14ac:dyDescent="0.3">
      <c r="A51" s="37"/>
      <c r="B51" s="37" t="s">
        <v>1028</v>
      </c>
      <c r="C51" s="108" t="s">
        <v>960</v>
      </c>
    </row>
    <row r="52" spans="1:3" ht="14.25" customHeight="1" x14ac:dyDescent="0.3">
      <c r="A52" s="81" t="s">
        <v>1029</v>
      </c>
      <c r="B52" s="40" t="s">
        <v>1030</v>
      </c>
      <c r="C52" s="30"/>
    </row>
    <row r="53" spans="1:3" ht="14.25" customHeight="1" x14ac:dyDescent="0.3">
      <c r="A53" s="81" t="s">
        <v>1031</v>
      </c>
      <c r="B53" s="113"/>
      <c r="C53" s="110"/>
    </row>
    <row r="54" spans="1:3" ht="14.25" customHeight="1" x14ac:dyDescent="0.3">
      <c r="A54" s="81" t="s">
        <v>1032</v>
      </c>
      <c r="B54" s="113"/>
      <c r="C54" s="110"/>
    </row>
    <row r="55" spans="1:3" ht="14.25" customHeight="1" x14ac:dyDescent="0.3">
      <c r="A55" s="81" t="s">
        <v>1033</v>
      </c>
      <c r="B55" s="113"/>
      <c r="C55" s="110"/>
    </row>
    <row r="56" spans="1:3" ht="14.25" customHeight="1" x14ac:dyDescent="0.3">
      <c r="A56" s="81" t="s">
        <v>1034</v>
      </c>
      <c r="B56" s="113"/>
      <c r="C56" s="110"/>
    </row>
    <row r="57" spans="1:3" ht="14.25" customHeight="1" x14ac:dyDescent="0.3">
      <c r="A57" s="81" t="s">
        <v>1035</v>
      </c>
      <c r="B57" s="113"/>
      <c r="C57" s="11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67"/>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6"/>
    </row>
    <row r="148" spans="2:2" x14ac:dyDescent="0.3">
      <c r="B148" s="114"/>
    </row>
    <row r="154" spans="2:2" x14ac:dyDescent="0.3">
      <c r="B154" s="44"/>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40"/>
    </row>
    <row r="266" spans="2:2" x14ac:dyDescent="0.3">
      <c r="B266" s="42"/>
    </row>
    <row r="267" spans="2:2" x14ac:dyDescent="0.3">
      <c r="B267" s="42"/>
    </row>
    <row r="270" spans="2:2" x14ac:dyDescent="0.3">
      <c r="B270" s="42"/>
    </row>
    <row r="286" spans="2:2" x14ac:dyDescent="0.3">
      <c r="B286" s="40"/>
    </row>
    <row r="316" spans="2:2" x14ac:dyDescent="0.3">
      <c r="B316" s="36"/>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6"/>
    </row>
    <row r="403" spans="2:2" x14ac:dyDescent="0.3">
      <c r="B403" s="115"/>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01961-4DC0-4F56-8D51-DB289F0748D4}">
  <dimension ref="B1:L32"/>
  <sheetViews>
    <sheetView zoomScaleNormal="100" workbookViewId="0">
      <selection activeCell="B29" sqref="B29:K29"/>
    </sheetView>
  </sheetViews>
  <sheetFormatPr defaultRowHeight="13.2" x14ac:dyDescent="0.25"/>
  <cols>
    <col min="1" max="1" width="0.6640625" style="177" customWidth="1"/>
    <col min="2" max="2" width="21.109375" style="177" customWidth="1"/>
    <col min="3" max="3" width="10.5546875" style="177" customWidth="1"/>
    <col min="4" max="4" width="3.21875" style="177" customWidth="1"/>
    <col min="5" max="5" width="11.44140625" style="177" customWidth="1"/>
    <col min="6" max="6" width="0.21875" style="177" customWidth="1"/>
    <col min="7" max="7" width="0.33203125" style="177" customWidth="1"/>
    <col min="8" max="8" width="5.44140625" style="177" customWidth="1"/>
    <col min="9" max="9" width="14.5546875" style="177" customWidth="1"/>
    <col min="10" max="10" width="0.5546875" style="177" customWidth="1"/>
    <col min="11" max="11" width="15.44140625" style="177" customWidth="1"/>
    <col min="12" max="12" width="0.44140625" style="177" customWidth="1"/>
    <col min="13" max="13" width="4.6640625" style="177" customWidth="1"/>
    <col min="14" max="16384" width="8.88671875" style="177"/>
  </cols>
  <sheetData>
    <row r="1" spans="2:12" s="178" customFormat="1" ht="4.2" customHeight="1" x14ac:dyDescent="0.15"/>
    <row r="2" spans="2:12" s="178" customFormat="1" ht="3" customHeight="1" x14ac:dyDescent="0.15">
      <c r="B2" s="202"/>
    </row>
    <row r="3" spans="2:12" s="178" customFormat="1" ht="18.3" customHeight="1" x14ac:dyDescent="0.15">
      <c r="B3" s="202"/>
      <c r="D3" s="203" t="s">
        <v>1478</v>
      </c>
      <c r="E3" s="203"/>
      <c r="F3" s="203"/>
      <c r="G3" s="203"/>
      <c r="H3" s="203"/>
      <c r="I3" s="203"/>
      <c r="J3" s="203"/>
      <c r="K3" s="203"/>
      <c r="L3" s="203"/>
    </row>
    <row r="4" spans="2:12" s="178" customFormat="1" ht="8.85" customHeight="1" x14ac:dyDescent="0.15">
      <c r="B4" s="202"/>
    </row>
    <row r="5" spans="2:12" s="178" customFormat="1" ht="3" customHeight="1" x14ac:dyDescent="0.15"/>
    <row r="6" spans="2:12" s="178" customFormat="1" ht="26.4" customHeight="1" x14ac:dyDescent="0.15">
      <c r="B6" s="201" t="s">
        <v>1799</v>
      </c>
      <c r="C6" s="201"/>
      <c r="D6" s="201"/>
      <c r="E6" s="201"/>
      <c r="F6" s="201"/>
      <c r="G6" s="201"/>
      <c r="H6" s="201"/>
      <c r="I6" s="201"/>
      <c r="J6" s="201"/>
      <c r="K6" s="201"/>
    </row>
    <row r="7" spans="2:12" s="178" customFormat="1" ht="8.5500000000000007" customHeight="1" x14ac:dyDescent="0.15"/>
    <row r="8" spans="2:12" s="178" customFormat="1" ht="15.3" customHeight="1" x14ac:dyDescent="0.15">
      <c r="B8" s="187" t="s">
        <v>1798</v>
      </c>
      <c r="C8" s="187"/>
      <c r="D8" s="187"/>
      <c r="E8" s="187"/>
      <c r="F8" s="187"/>
      <c r="G8" s="187"/>
      <c r="H8" s="187"/>
      <c r="I8" s="187"/>
      <c r="J8" s="187"/>
      <c r="K8" s="187"/>
    </row>
    <row r="9" spans="2:12" s="178" customFormat="1" ht="2.1" customHeight="1" x14ac:dyDescent="0.15"/>
    <row r="10" spans="2:12" s="178" customFormat="1" ht="3" customHeight="1" x14ac:dyDescent="0.15">
      <c r="B10" s="263" t="s">
        <v>1798</v>
      </c>
    </row>
    <row r="11" spans="2:12" s="178" customFormat="1" ht="17.100000000000001" customHeight="1" x14ac:dyDescent="0.15">
      <c r="B11" s="263"/>
      <c r="C11" s="264">
        <v>45351</v>
      </c>
      <c r="D11" s="264"/>
    </row>
    <row r="12" spans="2:12" s="178" customFormat="1" ht="3.45" customHeight="1" x14ac:dyDescent="0.15">
      <c r="B12" s="263"/>
    </row>
    <row r="13" spans="2:12" s="178" customFormat="1" ht="5.55" customHeight="1" x14ac:dyDescent="0.15"/>
    <row r="14" spans="2:12" s="178" customFormat="1" ht="15.3" customHeight="1" x14ac:dyDescent="0.15">
      <c r="B14" s="187" t="s">
        <v>1797</v>
      </c>
      <c r="C14" s="187"/>
      <c r="D14" s="187"/>
      <c r="E14" s="187"/>
      <c r="F14" s="187"/>
      <c r="G14" s="187"/>
      <c r="H14" s="187"/>
      <c r="I14" s="187"/>
      <c r="J14" s="187"/>
      <c r="K14" s="187"/>
    </row>
    <row r="15" spans="2:12" s="178" customFormat="1" ht="10.199999999999999" customHeight="1" x14ac:dyDescent="0.15"/>
    <row r="16" spans="2:12" s="178" customFormat="1" ht="14.1" customHeight="1" x14ac:dyDescent="0.15">
      <c r="B16" s="297" t="s">
        <v>1796</v>
      </c>
      <c r="C16" s="297"/>
      <c r="D16" s="295"/>
      <c r="E16" s="295"/>
      <c r="F16" s="295"/>
      <c r="G16" s="295"/>
      <c r="H16" s="295"/>
      <c r="I16" s="295"/>
      <c r="J16" s="295"/>
      <c r="K16" s="295"/>
    </row>
    <row r="17" spans="2:11" s="178" customFormat="1" x14ac:dyDescent="0.15">
      <c r="B17" s="296" t="s">
        <v>1795</v>
      </c>
      <c r="C17" s="296"/>
      <c r="D17" s="296" t="s">
        <v>1794</v>
      </c>
      <c r="E17" s="296"/>
      <c r="F17" s="296" t="s">
        <v>1793</v>
      </c>
      <c r="G17" s="296"/>
      <c r="H17" s="296"/>
      <c r="I17" s="296"/>
      <c r="J17" s="296"/>
      <c r="K17" s="296"/>
    </row>
    <row r="18" spans="2:11" s="178" customFormat="1" ht="11.55" customHeight="1" x14ac:dyDescent="0.15"/>
    <row r="19" spans="2:11" s="178" customFormat="1" ht="13.2" customHeight="1" x14ac:dyDescent="0.15">
      <c r="B19" s="291" t="s">
        <v>1792</v>
      </c>
      <c r="C19" s="291"/>
      <c r="D19" s="291"/>
      <c r="E19" s="291"/>
      <c r="F19" s="295"/>
      <c r="G19" s="295"/>
      <c r="H19" s="295"/>
      <c r="I19" s="295"/>
      <c r="J19" s="293"/>
      <c r="K19" s="293"/>
    </row>
    <row r="20" spans="2:11" s="178" customFormat="1" x14ac:dyDescent="0.15">
      <c r="B20" s="180" t="s">
        <v>1791</v>
      </c>
      <c r="C20" s="180"/>
      <c r="D20" s="180" t="s">
        <v>1790</v>
      </c>
      <c r="E20" s="180"/>
      <c r="F20" s="180"/>
      <c r="G20" s="180" t="s">
        <v>1789</v>
      </c>
      <c r="H20" s="180"/>
      <c r="I20" s="180"/>
      <c r="J20" s="180"/>
      <c r="K20" s="180"/>
    </row>
    <row r="21" spans="2:11" s="178" customFormat="1" ht="11.55" customHeight="1" x14ac:dyDescent="0.15"/>
    <row r="22" spans="2:11" s="178" customFormat="1" ht="13.2" customHeight="1" x14ac:dyDescent="0.15">
      <c r="B22" s="291" t="s">
        <v>1788</v>
      </c>
      <c r="C22" s="291"/>
      <c r="D22" s="291"/>
      <c r="E22" s="291"/>
      <c r="F22" s="291"/>
      <c r="G22" s="291"/>
      <c r="H22" s="295"/>
      <c r="I22" s="295"/>
      <c r="J22" s="295"/>
      <c r="K22" s="294"/>
    </row>
    <row r="23" spans="2:11" s="178" customFormat="1" x14ac:dyDescent="0.15">
      <c r="B23" s="180" t="s">
        <v>1787</v>
      </c>
      <c r="C23" s="180"/>
      <c r="D23" s="180" t="s">
        <v>1786</v>
      </c>
      <c r="E23" s="180"/>
      <c r="F23" s="180"/>
      <c r="G23" s="180" t="s">
        <v>1785</v>
      </c>
      <c r="H23" s="180"/>
      <c r="I23" s="180"/>
      <c r="J23" s="180"/>
      <c r="K23" s="180"/>
    </row>
    <row r="24" spans="2:11" s="178" customFormat="1" ht="10.65" customHeight="1" x14ac:dyDescent="0.15"/>
    <row r="25" spans="2:11" s="178" customFormat="1" ht="11.85" customHeight="1" x14ac:dyDescent="0.15">
      <c r="B25" s="291" t="s">
        <v>1784</v>
      </c>
      <c r="C25" s="291"/>
      <c r="D25" s="293"/>
      <c r="E25" s="293"/>
      <c r="F25" s="293"/>
      <c r="G25" s="293"/>
      <c r="H25" s="293"/>
      <c r="I25" s="293"/>
      <c r="J25" s="293"/>
      <c r="K25" s="293"/>
    </row>
    <row r="26" spans="2:11" s="178" customFormat="1" x14ac:dyDescent="0.15">
      <c r="B26" s="180" t="s">
        <v>1783</v>
      </c>
      <c r="C26" s="180"/>
      <c r="D26" s="292"/>
      <c r="E26" s="292"/>
      <c r="F26" s="292"/>
      <c r="G26" s="292"/>
      <c r="H26" s="292"/>
      <c r="I26" s="292"/>
      <c r="J26" s="292"/>
      <c r="K26" s="292"/>
    </row>
    <row r="27" spans="2:11" s="178" customFormat="1" ht="8.85" customHeight="1" x14ac:dyDescent="0.15"/>
    <row r="28" spans="2:11" s="178" customFormat="1" ht="11.85" customHeight="1" x14ac:dyDescent="0.15">
      <c r="B28" s="291" t="s">
        <v>1782</v>
      </c>
      <c r="C28" s="291"/>
      <c r="D28" s="291"/>
      <c r="E28" s="291"/>
      <c r="F28" s="291"/>
      <c r="G28" s="291"/>
      <c r="H28" s="291"/>
      <c r="I28" s="291"/>
      <c r="J28" s="291"/>
      <c r="K28" s="291"/>
    </row>
    <row r="29" spans="2:11" s="178" customFormat="1" x14ac:dyDescent="0.15">
      <c r="B29" s="180" t="s">
        <v>1781</v>
      </c>
      <c r="C29" s="180"/>
      <c r="D29" s="180"/>
      <c r="E29" s="180"/>
      <c r="F29" s="180"/>
      <c r="G29" s="180"/>
      <c r="H29" s="180"/>
      <c r="I29" s="180"/>
      <c r="J29" s="180"/>
      <c r="K29" s="180"/>
    </row>
    <row r="30" spans="2:11" s="178" customFormat="1" x14ac:dyDescent="0.15">
      <c r="B30" s="180" t="s">
        <v>1780</v>
      </c>
      <c r="C30" s="180"/>
      <c r="D30" s="180"/>
      <c r="E30" s="180"/>
      <c r="F30" s="180"/>
      <c r="G30" s="180"/>
      <c r="H30" s="180"/>
      <c r="I30" s="180"/>
      <c r="J30" s="180"/>
      <c r="K30" s="180"/>
    </row>
    <row r="31" spans="2:11" s="178" customFormat="1" x14ac:dyDescent="0.15">
      <c r="B31" s="180" t="s">
        <v>1779</v>
      </c>
      <c r="C31" s="180"/>
      <c r="D31" s="180"/>
      <c r="E31" s="180"/>
      <c r="F31" s="180"/>
      <c r="G31" s="180"/>
      <c r="H31" s="180"/>
      <c r="I31" s="180"/>
      <c r="J31" s="180"/>
      <c r="K31" s="180"/>
    </row>
    <row r="32" spans="2:11" s="178" customFormat="1" ht="22.95" customHeight="1" x14ac:dyDescent="0.15"/>
  </sheetData>
  <mergeCells count="34">
    <mergeCell ref="B26:C26"/>
    <mergeCell ref="B28:K28"/>
    <mergeCell ref="B29:K29"/>
    <mergeCell ref="B30:K30"/>
    <mergeCell ref="B31:K31"/>
    <mergeCell ref="D26:H26"/>
    <mergeCell ref="I26:K26"/>
    <mergeCell ref="D20:F20"/>
    <mergeCell ref="D23:F23"/>
    <mergeCell ref="D25:H25"/>
    <mergeCell ref="D3:L3"/>
    <mergeCell ref="F16:K16"/>
    <mergeCell ref="F17:K17"/>
    <mergeCell ref="G20:K20"/>
    <mergeCell ref="G23:K23"/>
    <mergeCell ref="H22:J22"/>
    <mergeCell ref="I25:K25"/>
    <mergeCell ref="B2:B4"/>
    <mergeCell ref="B20:C20"/>
    <mergeCell ref="B22:G22"/>
    <mergeCell ref="B23:C23"/>
    <mergeCell ref="B25:C25"/>
    <mergeCell ref="B6:K6"/>
    <mergeCell ref="B8:K8"/>
    <mergeCell ref="C11:D11"/>
    <mergeCell ref="D16:E16"/>
    <mergeCell ref="D17:E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3255-7CDE-40EC-8736-A1B2FA06C323}">
  <dimension ref="B1:N24"/>
  <sheetViews>
    <sheetView workbookViewId="0">
      <selection activeCell="G25" sqref="G25"/>
    </sheetView>
  </sheetViews>
  <sheetFormatPr defaultRowHeight="13.2" x14ac:dyDescent="0.25"/>
  <cols>
    <col min="1" max="1" width="0.44140625" style="177" customWidth="1"/>
    <col min="2" max="2" width="9.44140625" style="177" customWidth="1"/>
    <col min="3" max="3" width="11" style="177" customWidth="1"/>
    <col min="4" max="4" width="15.44140625" style="177" customWidth="1"/>
    <col min="5" max="5" width="3.6640625" style="177" customWidth="1"/>
    <col min="6" max="6" width="5" style="177" customWidth="1"/>
    <col min="7" max="7" width="9.77734375" style="177" customWidth="1"/>
    <col min="8" max="8" width="8.21875" style="177" customWidth="1"/>
    <col min="9" max="9" width="7.5546875" style="177" customWidth="1"/>
    <col min="10" max="10" width="8.5546875" style="177" customWidth="1"/>
    <col min="11" max="11" width="9.6640625" style="177" customWidth="1"/>
    <col min="12" max="12" width="13" style="177" customWidth="1"/>
    <col min="13" max="13" width="12.44140625" style="177" customWidth="1"/>
    <col min="14" max="14" width="12.77734375" style="177" customWidth="1"/>
    <col min="15" max="15" width="4.6640625" style="177" customWidth="1"/>
    <col min="16" max="16384" width="8.88671875" style="177"/>
  </cols>
  <sheetData>
    <row r="1" spans="2:14" s="178" customFormat="1" ht="7.2" customHeight="1" x14ac:dyDescent="0.15"/>
    <row r="2" spans="2:14" s="178" customFormat="1" ht="18.3" customHeight="1" x14ac:dyDescent="0.15">
      <c r="B2" s="202"/>
      <c r="C2" s="202"/>
      <c r="D2" s="203" t="s">
        <v>1478</v>
      </c>
      <c r="E2" s="203"/>
      <c r="F2" s="203"/>
      <c r="G2" s="203"/>
      <c r="H2" s="203"/>
      <c r="I2" s="203"/>
    </row>
    <row r="3" spans="2:14" s="178" customFormat="1" ht="11.85" customHeight="1" x14ac:dyDescent="0.15">
      <c r="B3" s="202"/>
      <c r="C3" s="202"/>
    </row>
    <row r="4" spans="2:14" s="178" customFormat="1" ht="2.1" customHeight="1" x14ac:dyDescent="0.15"/>
    <row r="5" spans="2:14" s="178" customFormat="1" ht="26.4" customHeight="1" x14ac:dyDescent="0.15">
      <c r="B5" s="201" t="s">
        <v>1477</v>
      </c>
      <c r="C5" s="201"/>
      <c r="D5" s="201"/>
      <c r="E5" s="201"/>
      <c r="F5" s="201"/>
      <c r="G5" s="201"/>
      <c r="H5" s="201"/>
      <c r="I5" s="201"/>
      <c r="J5" s="201"/>
    </row>
    <row r="6" spans="2:14" s="178" customFormat="1" ht="4.2" customHeight="1" x14ac:dyDescent="0.15"/>
    <row r="7" spans="2:14" s="178" customFormat="1" ht="15.3" customHeight="1" x14ac:dyDescent="0.15">
      <c r="B7" s="187" t="s">
        <v>1476</v>
      </c>
      <c r="C7" s="187"/>
      <c r="D7" s="187"/>
      <c r="E7" s="187"/>
      <c r="F7" s="187"/>
      <c r="G7" s="187"/>
      <c r="H7" s="187"/>
      <c r="I7" s="187"/>
      <c r="J7" s="187"/>
      <c r="K7" s="187"/>
      <c r="L7" s="187"/>
      <c r="M7" s="187"/>
      <c r="N7" s="187"/>
    </row>
    <row r="8" spans="2:14" s="178" customFormat="1" ht="3.45" customHeight="1" x14ac:dyDescent="0.15"/>
    <row r="9" spans="2:14" s="178" customFormat="1" ht="26.85" customHeight="1" x14ac:dyDescent="0.15">
      <c r="B9" s="199" t="s">
        <v>1475</v>
      </c>
      <c r="C9" s="199" t="s">
        <v>1474</v>
      </c>
      <c r="D9" s="199" t="s">
        <v>1473</v>
      </c>
      <c r="E9" s="200" t="s">
        <v>1472</v>
      </c>
      <c r="F9" s="200"/>
      <c r="G9" s="198" t="s">
        <v>1471</v>
      </c>
      <c r="H9" s="199" t="s">
        <v>1470</v>
      </c>
      <c r="I9" s="198" t="s">
        <v>1469</v>
      </c>
      <c r="J9" s="199" t="s">
        <v>1468</v>
      </c>
      <c r="K9" s="198" t="s">
        <v>1467</v>
      </c>
      <c r="L9" s="198" t="s">
        <v>1466</v>
      </c>
      <c r="M9" s="198" t="s">
        <v>1465</v>
      </c>
      <c r="N9" s="198" t="s">
        <v>1464</v>
      </c>
    </row>
    <row r="10" spans="2:14" s="178" customFormat="1" ht="10.199999999999999" x14ac:dyDescent="0.15">
      <c r="B10" s="192" t="s">
        <v>1463</v>
      </c>
      <c r="C10" s="192" t="s">
        <v>1462</v>
      </c>
      <c r="D10" s="197">
        <v>2500000000</v>
      </c>
      <c r="E10" s="196">
        <v>43521</v>
      </c>
      <c r="F10" s="196"/>
      <c r="G10" s="195">
        <v>46078</v>
      </c>
      <c r="H10" s="192" t="s">
        <v>248</v>
      </c>
      <c r="I10" s="192" t="s">
        <v>1447</v>
      </c>
      <c r="J10" s="194">
        <v>5.0000000000000001E-3</v>
      </c>
      <c r="K10" s="192" t="s">
        <v>1446</v>
      </c>
      <c r="L10" s="192" t="s">
        <v>1458</v>
      </c>
      <c r="M10" s="193">
        <v>1.9917808219178099</v>
      </c>
      <c r="N10" s="192" t="s">
        <v>1461</v>
      </c>
    </row>
    <row r="11" spans="2:14" s="178" customFormat="1" ht="10.199999999999999" x14ac:dyDescent="0.15">
      <c r="B11" s="192" t="s">
        <v>1460</v>
      </c>
      <c r="C11" s="192" t="s">
        <v>1459</v>
      </c>
      <c r="D11" s="197">
        <v>2500000000</v>
      </c>
      <c r="E11" s="196">
        <v>43521</v>
      </c>
      <c r="F11" s="196"/>
      <c r="G11" s="195">
        <v>47174</v>
      </c>
      <c r="H11" s="192" t="s">
        <v>248</v>
      </c>
      <c r="I11" s="192" t="s">
        <v>1447</v>
      </c>
      <c r="J11" s="194">
        <v>8.5000000000000006E-3</v>
      </c>
      <c r="K11" s="192" t="s">
        <v>1446</v>
      </c>
      <c r="L11" s="192" t="s">
        <v>1458</v>
      </c>
      <c r="M11" s="193">
        <v>4.9945205479452097</v>
      </c>
      <c r="N11" s="192" t="s">
        <v>1457</v>
      </c>
    </row>
    <row r="12" spans="2:14" s="178" customFormat="1" ht="10.199999999999999" x14ac:dyDescent="0.15">
      <c r="B12" s="192" t="s">
        <v>1456</v>
      </c>
      <c r="C12" s="192" t="s">
        <v>1455</v>
      </c>
      <c r="D12" s="197">
        <v>2500000000</v>
      </c>
      <c r="E12" s="196">
        <v>43971</v>
      </c>
      <c r="F12" s="196"/>
      <c r="G12" s="195">
        <v>46527</v>
      </c>
      <c r="H12" s="192" t="s">
        <v>248</v>
      </c>
      <c r="I12" s="192" t="s">
        <v>1447</v>
      </c>
      <c r="J12" s="194">
        <v>1E-4</v>
      </c>
      <c r="K12" s="192" t="s">
        <v>1446</v>
      </c>
      <c r="L12" s="192" t="s">
        <v>1451</v>
      </c>
      <c r="M12" s="193">
        <v>3.2219178082191799</v>
      </c>
      <c r="N12" s="192" t="s">
        <v>1454</v>
      </c>
    </row>
    <row r="13" spans="2:14" s="178" customFormat="1" ht="10.199999999999999" x14ac:dyDescent="0.15">
      <c r="B13" s="192" t="s">
        <v>1453</v>
      </c>
      <c r="C13" s="192" t="s">
        <v>1452</v>
      </c>
      <c r="D13" s="197">
        <v>2500000000</v>
      </c>
      <c r="E13" s="196">
        <v>43971</v>
      </c>
      <c r="F13" s="196"/>
      <c r="G13" s="195">
        <v>47623</v>
      </c>
      <c r="H13" s="192" t="s">
        <v>248</v>
      </c>
      <c r="I13" s="192" t="s">
        <v>1447</v>
      </c>
      <c r="J13" s="194">
        <v>6.9999999999999999E-4</v>
      </c>
      <c r="K13" s="192" t="s">
        <v>1446</v>
      </c>
      <c r="L13" s="192" t="s">
        <v>1451</v>
      </c>
      <c r="M13" s="193">
        <v>6.22465753424658</v>
      </c>
      <c r="N13" s="192" t="s">
        <v>1450</v>
      </c>
    </row>
    <row r="14" spans="2:14" s="178" customFormat="1" ht="10.199999999999999" x14ac:dyDescent="0.15">
      <c r="B14" s="192" t="s">
        <v>1449</v>
      </c>
      <c r="C14" s="192" t="s">
        <v>1448</v>
      </c>
      <c r="D14" s="197">
        <v>1500000000</v>
      </c>
      <c r="E14" s="196">
        <v>44175</v>
      </c>
      <c r="F14" s="196"/>
      <c r="G14" s="195">
        <v>46731</v>
      </c>
      <c r="H14" s="192" t="s">
        <v>248</v>
      </c>
      <c r="I14" s="192" t="s">
        <v>1447</v>
      </c>
      <c r="J14" s="194">
        <v>1E-4</v>
      </c>
      <c r="K14" s="192" t="s">
        <v>1446</v>
      </c>
      <c r="L14" s="192" t="s">
        <v>1445</v>
      </c>
      <c r="M14" s="193">
        <v>3.7808219178082201</v>
      </c>
      <c r="N14" s="192" t="s">
        <v>1444</v>
      </c>
    </row>
    <row r="15" spans="2:14" s="178" customFormat="1" x14ac:dyDescent="0.15">
      <c r="B15" s="188"/>
      <c r="C15" s="191"/>
      <c r="D15" s="190">
        <v>11500000000</v>
      </c>
      <c r="E15" s="189"/>
      <c r="F15" s="189"/>
      <c r="G15" s="188"/>
      <c r="H15" s="188"/>
      <c r="I15" s="188"/>
      <c r="J15" s="188"/>
      <c r="K15" s="188"/>
      <c r="L15" s="188"/>
      <c r="M15" s="188"/>
      <c r="N15" s="188"/>
    </row>
    <row r="16" spans="2:14" s="178" customFormat="1" ht="4.6500000000000004" customHeight="1" x14ac:dyDescent="0.15"/>
    <row r="17" spans="2:14" s="178" customFormat="1" ht="15.75" customHeight="1" x14ac:dyDescent="0.15">
      <c r="B17" s="187" t="s">
        <v>1443</v>
      </c>
      <c r="C17" s="187"/>
      <c r="D17" s="187"/>
      <c r="E17" s="187"/>
      <c r="F17" s="187"/>
      <c r="G17" s="187"/>
      <c r="H17" s="187"/>
      <c r="I17" s="187"/>
      <c r="J17" s="187"/>
      <c r="K17" s="187"/>
      <c r="L17" s="187"/>
      <c r="M17" s="187"/>
      <c r="N17" s="187"/>
    </row>
    <row r="18" spans="2:14" s="178" customFormat="1" ht="2.1" customHeight="1" x14ac:dyDescent="0.15"/>
    <row r="19" spans="2:14" s="178" customFormat="1" ht="12.75" customHeight="1" x14ac:dyDescent="0.15">
      <c r="B19" s="186" t="s">
        <v>1442</v>
      </c>
      <c r="F19" s="185">
        <v>11500000000</v>
      </c>
      <c r="G19" s="185"/>
    </row>
    <row r="20" spans="2:14" s="178" customFormat="1" ht="12.75" customHeight="1" x14ac:dyDescent="0.3">
      <c r="B20" s="180" t="s">
        <v>1441</v>
      </c>
      <c r="C20" s="180"/>
      <c r="D20" s="298"/>
      <c r="E20" s="298"/>
      <c r="F20" s="184"/>
      <c r="G20" s="183">
        <v>3.1217391304347798E-3</v>
      </c>
    </row>
    <row r="21" spans="2:14" s="178" customFormat="1" ht="11.1" customHeight="1" x14ac:dyDescent="0.15">
      <c r="B21" s="180" t="s">
        <v>1440</v>
      </c>
      <c r="C21" s="180"/>
      <c r="D21" s="298"/>
      <c r="F21" s="182"/>
      <c r="G21" s="181">
        <v>4.0655151876116697</v>
      </c>
    </row>
    <row r="22" spans="2:14" s="178" customFormat="1" ht="1.65" customHeight="1" x14ac:dyDescent="0.15">
      <c r="B22" s="180"/>
      <c r="C22" s="180"/>
      <c r="D22" s="298"/>
    </row>
    <row r="23" spans="2:14" s="178" customFormat="1" ht="12.75" customHeight="1" x14ac:dyDescent="0.15">
      <c r="B23" s="179" t="s">
        <v>1439</v>
      </c>
    </row>
    <row r="24" spans="2:14" s="178" customFormat="1" ht="18.75" customHeight="1" x14ac:dyDescent="0.15"/>
  </sheetData>
  <mergeCells count="15">
    <mergeCell ref="B21:D22"/>
    <mergeCell ref="E13:F13"/>
    <mergeCell ref="E14:F14"/>
    <mergeCell ref="E15:F15"/>
    <mergeCell ref="E9:F9"/>
    <mergeCell ref="F19:G19"/>
    <mergeCell ref="B20:E20"/>
    <mergeCell ref="B17:N17"/>
    <mergeCell ref="B2:C3"/>
    <mergeCell ref="B5:J5"/>
    <mergeCell ref="B7:N7"/>
    <mergeCell ref="D2:I2"/>
    <mergeCell ref="E10:F10"/>
    <mergeCell ref="E11:F11"/>
    <mergeCell ref="E12:F12"/>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44A7-CF47-47CD-A58D-68D0A3094ECD}">
  <dimension ref="B1:F18"/>
  <sheetViews>
    <sheetView zoomScaleNormal="100" workbookViewId="0">
      <selection activeCell="B14" sqref="B14:F14"/>
    </sheetView>
  </sheetViews>
  <sheetFormatPr defaultRowHeight="13.2" x14ac:dyDescent="0.25"/>
  <cols>
    <col min="1" max="1" width="0.6640625" style="177" customWidth="1"/>
    <col min="2" max="2" width="23" style="177" customWidth="1"/>
    <col min="3" max="3" width="23.33203125" style="177" customWidth="1"/>
    <col min="4" max="4" width="14.5546875" style="177" customWidth="1"/>
    <col min="5" max="5" width="19.44140625" style="177" customWidth="1"/>
    <col min="6" max="6" width="5.109375" style="177" customWidth="1"/>
    <col min="7" max="7" width="0.21875" style="177" customWidth="1"/>
    <col min="8" max="8" width="4.6640625" style="177" customWidth="1"/>
    <col min="9" max="16384" width="8.88671875" style="177"/>
  </cols>
  <sheetData>
    <row r="1" spans="2:6" s="178" customFormat="1" ht="7.2" customHeight="1" x14ac:dyDescent="0.15">
      <c r="B1" s="202"/>
    </row>
    <row r="2" spans="2:6" s="178" customFormat="1" ht="18.3" customHeight="1" x14ac:dyDescent="0.15">
      <c r="B2" s="202"/>
      <c r="C2" s="203" t="s">
        <v>1478</v>
      </c>
      <c r="D2" s="203"/>
      <c r="E2" s="203"/>
      <c r="F2" s="203"/>
    </row>
    <row r="3" spans="2:6" s="178" customFormat="1" ht="6" customHeight="1" x14ac:dyDescent="0.15">
      <c r="B3" s="202"/>
    </row>
    <row r="4" spans="2:6" s="178" customFormat="1" ht="3.45" customHeight="1" x14ac:dyDescent="0.15"/>
    <row r="5" spans="2:6" s="178" customFormat="1" ht="26.4" customHeight="1" x14ac:dyDescent="0.15">
      <c r="B5" s="201" t="s">
        <v>1495</v>
      </c>
      <c r="C5" s="201"/>
      <c r="D5" s="201"/>
      <c r="E5" s="201"/>
      <c r="F5" s="201"/>
    </row>
    <row r="6" spans="2:6" s="178" customFormat="1" ht="7.65" customHeight="1" x14ac:dyDescent="0.15"/>
    <row r="7" spans="2:6" s="178" customFormat="1" ht="15.3" customHeight="1" x14ac:dyDescent="0.15">
      <c r="B7" s="207" t="s">
        <v>1494</v>
      </c>
      <c r="C7" s="207"/>
      <c r="D7" s="207"/>
      <c r="E7" s="207"/>
      <c r="F7" s="207"/>
    </row>
    <row r="8" spans="2:6" s="178" customFormat="1" ht="10.199999999999999" customHeight="1" x14ac:dyDescent="0.15"/>
    <row r="9" spans="2:6" s="178" customFormat="1" ht="12.75" customHeight="1" x14ac:dyDescent="0.15">
      <c r="B9" s="206" t="s">
        <v>1481</v>
      </c>
      <c r="C9" s="205" t="s">
        <v>1480</v>
      </c>
      <c r="D9" s="205" t="s">
        <v>1479</v>
      </c>
      <c r="E9" s="205" t="s">
        <v>1493</v>
      </c>
    </row>
    <row r="10" spans="2:6" s="178" customFormat="1" x14ac:dyDescent="0.15">
      <c r="B10" s="186" t="s">
        <v>1492</v>
      </c>
      <c r="C10" s="204" t="s">
        <v>1491</v>
      </c>
      <c r="D10" s="204" t="s">
        <v>1484</v>
      </c>
      <c r="E10" s="204" t="s">
        <v>1490</v>
      </c>
    </row>
    <row r="11" spans="2:6" s="178" customFormat="1" x14ac:dyDescent="0.15">
      <c r="B11" s="186" t="s">
        <v>1489</v>
      </c>
      <c r="C11" s="204" t="s">
        <v>1488</v>
      </c>
      <c r="D11" s="204" t="s">
        <v>1484</v>
      </c>
      <c r="E11" s="204" t="s">
        <v>1487</v>
      </c>
    </row>
    <row r="12" spans="2:6" s="178" customFormat="1" x14ac:dyDescent="0.15">
      <c r="B12" s="186" t="s">
        <v>1486</v>
      </c>
      <c r="C12" s="204" t="s">
        <v>1485</v>
      </c>
      <c r="D12" s="204" t="s">
        <v>1484</v>
      </c>
      <c r="E12" s="204" t="s">
        <v>1483</v>
      </c>
    </row>
    <row r="13" spans="2:6" s="178" customFormat="1" ht="22.95" customHeight="1" x14ac:dyDescent="0.15"/>
    <row r="14" spans="2:6" s="178" customFormat="1" ht="15.3" customHeight="1" x14ac:dyDescent="0.15">
      <c r="B14" s="207" t="s">
        <v>1482</v>
      </c>
      <c r="C14" s="207"/>
      <c r="D14" s="207"/>
      <c r="E14" s="207"/>
      <c r="F14" s="207"/>
    </row>
    <row r="15" spans="2:6" s="178" customFormat="1" ht="12.75" customHeight="1" x14ac:dyDescent="0.15"/>
    <row r="16" spans="2:6" s="178" customFormat="1" ht="12.75" customHeight="1" x14ac:dyDescent="0.15">
      <c r="B16" s="206" t="s">
        <v>1481</v>
      </c>
      <c r="C16" s="205" t="s">
        <v>1480</v>
      </c>
      <c r="D16" s="205" t="s">
        <v>1479</v>
      </c>
    </row>
    <row r="17" spans="2:4" s="178" customFormat="1" ht="11.85" customHeight="1" x14ac:dyDescent="0.15">
      <c r="B17" s="186"/>
      <c r="C17" s="204"/>
      <c r="D17" s="204"/>
    </row>
    <row r="18" spans="2:4" s="178"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77FE-4CD3-4819-AC56-D4CD7B821EC4}">
  <dimension ref="B1:D58"/>
  <sheetViews>
    <sheetView zoomScaleNormal="100" workbookViewId="0"/>
  </sheetViews>
  <sheetFormatPr defaultRowHeight="13.2" x14ac:dyDescent="0.25"/>
  <cols>
    <col min="1" max="1" width="0.6640625" style="177" customWidth="1"/>
    <col min="2" max="2" width="69.33203125" style="177" customWidth="1"/>
    <col min="3" max="3" width="18.21875" style="177" customWidth="1"/>
    <col min="4" max="4" width="5.77734375" style="177" customWidth="1"/>
    <col min="5" max="5" width="4.6640625" style="177" customWidth="1"/>
    <col min="6" max="16384" width="8.88671875" style="177"/>
  </cols>
  <sheetData>
    <row r="1" spans="2:4" s="178" customFormat="1" ht="7.2" customHeight="1" x14ac:dyDescent="0.15">
      <c r="B1" s="202"/>
    </row>
    <row r="2" spans="2:4" s="178" customFormat="1" ht="18.3" customHeight="1" x14ac:dyDescent="0.15">
      <c r="B2" s="202"/>
      <c r="C2" s="220" t="s">
        <v>1478</v>
      </c>
    </row>
    <row r="3" spans="2:4" s="178" customFormat="1" ht="4.6500000000000004" customHeight="1" x14ac:dyDescent="0.15">
      <c r="B3" s="202"/>
      <c r="C3" s="219"/>
    </row>
    <row r="4" spans="2:4" s="178" customFormat="1" ht="8.85" customHeight="1" x14ac:dyDescent="0.15">
      <c r="C4" s="219"/>
    </row>
    <row r="5" spans="2:4" s="178" customFormat="1" ht="26.4" customHeight="1" x14ac:dyDescent="0.15">
      <c r="B5" s="201" t="s">
        <v>1558</v>
      </c>
      <c r="C5" s="201"/>
    </row>
    <row r="6" spans="2:4" s="178" customFormat="1" ht="11.55" customHeight="1" x14ac:dyDescent="0.15">
      <c r="B6" s="186" t="s">
        <v>1557</v>
      </c>
    </row>
    <row r="7" spans="2:4" s="178" customFormat="1" ht="1.65" customHeight="1" x14ac:dyDescent="0.15"/>
    <row r="8" spans="2:4" s="178" customFormat="1" ht="15.3" customHeight="1" x14ac:dyDescent="0.15">
      <c r="B8" s="187" t="s">
        <v>1556</v>
      </c>
      <c r="C8" s="187"/>
    </row>
    <row r="9" spans="2:4" s="178" customFormat="1" ht="4.2" customHeight="1" x14ac:dyDescent="0.15"/>
    <row r="10" spans="2:4" s="178" customFormat="1" ht="17.100000000000001" customHeight="1" x14ac:dyDescent="0.25">
      <c r="B10" s="210" t="s">
        <v>1555</v>
      </c>
      <c r="C10" s="209">
        <v>11500000000</v>
      </c>
      <c r="D10" s="208" t="s">
        <v>1554</v>
      </c>
    </row>
    <row r="11" spans="2:4" s="178" customFormat="1" ht="17.100000000000001" customHeight="1" x14ac:dyDescent="0.25">
      <c r="B11" s="210" t="s">
        <v>1553</v>
      </c>
      <c r="C11" s="209">
        <v>15274562163.8496</v>
      </c>
      <c r="D11" s="208" t="s">
        <v>1552</v>
      </c>
    </row>
    <row r="12" spans="2:4" s="178" customFormat="1" ht="17.100000000000001" customHeight="1" x14ac:dyDescent="0.25">
      <c r="B12" s="210" t="s">
        <v>1551</v>
      </c>
      <c r="C12" s="209">
        <v>91500000</v>
      </c>
      <c r="D12" s="208" t="s">
        <v>1550</v>
      </c>
    </row>
    <row r="13" spans="2:4" s="178" customFormat="1" ht="17.100000000000001" customHeight="1" x14ac:dyDescent="0.25">
      <c r="B13" s="210" t="s">
        <v>1549</v>
      </c>
      <c r="C13" s="209">
        <v>620829739.38</v>
      </c>
      <c r="D13" s="208" t="s">
        <v>1548</v>
      </c>
    </row>
    <row r="14" spans="2:4" s="178" customFormat="1" ht="17.100000000000001" customHeight="1" x14ac:dyDescent="0.25">
      <c r="B14" s="210" t="s">
        <v>1547</v>
      </c>
      <c r="C14" s="217">
        <v>0.39016451332431301</v>
      </c>
      <c r="D14" s="213"/>
    </row>
    <row r="15" spans="2:4" s="178" customFormat="1" ht="4.2" customHeight="1" x14ac:dyDescent="0.15"/>
    <row r="16" spans="2:4" s="178" customFormat="1" ht="15.3" customHeight="1" x14ac:dyDescent="0.15">
      <c r="B16" s="187" t="s">
        <v>1546</v>
      </c>
      <c r="C16" s="187"/>
    </row>
    <row r="17" spans="2:4" s="178" customFormat="1" ht="4.2" customHeight="1" x14ac:dyDescent="0.15"/>
    <row r="18" spans="2:4" s="178" customFormat="1" ht="17.100000000000001" customHeight="1" x14ac:dyDescent="0.25">
      <c r="B18" s="210" t="s">
        <v>1522</v>
      </c>
      <c r="C18" s="209">
        <v>12286225233.656799</v>
      </c>
      <c r="D18" s="208" t="s">
        <v>1545</v>
      </c>
    </row>
    <row r="19" spans="2:4" s="178" customFormat="1" ht="17.100000000000001" customHeight="1" x14ac:dyDescent="0.25">
      <c r="B19" s="210" t="s">
        <v>1544</v>
      </c>
      <c r="C19" s="217">
        <v>1.0683674116223301</v>
      </c>
      <c r="D19" s="216" t="s">
        <v>1533</v>
      </c>
    </row>
    <row r="20" spans="2:4" s="178" customFormat="1" ht="17.100000000000001" customHeight="1" x14ac:dyDescent="0.25">
      <c r="B20" s="212" t="s">
        <v>1543</v>
      </c>
      <c r="C20" s="211" t="s">
        <v>1502</v>
      </c>
      <c r="D20" s="215" t="s">
        <v>1542</v>
      </c>
    </row>
    <row r="21" spans="2:4" s="178" customFormat="1" ht="4.2" customHeight="1" x14ac:dyDescent="0.15"/>
    <row r="22" spans="2:4" s="178" customFormat="1" ht="15.3" customHeight="1" x14ac:dyDescent="0.15">
      <c r="B22" s="187" t="s">
        <v>1541</v>
      </c>
      <c r="C22" s="187"/>
    </row>
    <row r="23" spans="2:4" s="178" customFormat="1" ht="4.2" customHeight="1" x14ac:dyDescent="0.15"/>
    <row r="24" spans="2:4" s="178" customFormat="1" ht="17.100000000000001" customHeight="1" x14ac:dyDescent="0.25">
      <c r="B24" s="210" t="s">
        <v>1540</v>
      </c>
      <c r="C24" s="209">
        <v>92019601.140000001</v>
      </c>
      <c r="D24" s="208" t="s">
        <v>1539</v>
      </c>
    </row>
    <row r="25" spans="2:4" s="178" customFormat="1" ht="17.100000000000001" customHeight="1" x14ac:dyDescent="0.25">
      <c r="B25" s="210" t="s">
        <v>1538</v>
      </c>
      <c r="C25" s="209">
        <v>620829739.38</v>
      </c>
      <c r="D25" s="208" t="s">
        <v>1537</v>
      </c>
    </row>
    <row r="26" spans="2:4" s="178" customFormat="1" ht="17.100000000000001" customHeight="1" x14ac:dyDescent="0.25">
      <c r="B26" s="210" t="s">
        <v>1536</v>
      </c>
      <c r="C26" s="218">
        <v>0</v>
      </c>
      <c r="D26" s="208" t="s">
        <v>1535</v>
      </c>
    </row>
    <row r="27" spans="2:4" s="178" customFormat="1" ht="17.100000000000001" customHeight="1" x14ac:dyDescent="0.25">
      <c r="B27" s="210" t="s">
        <v>1522</v>
      </c>
      <c r="C27" s="209">
        <v>12286225233.656799</v>
      </c>
      <c r="D27" s="208"/>
    </row>
    <row r="28" spans="2:4" s="178" customFormat="1" ht="17.100000000000001" customHeight="1" x14ac:dyDescent="0.25">
      <c r="B28" s="210" t="s">
        <v>1534</v>
      </c>
      <c r="C28" s="217">
        <v>1.1303543107979801</v>
      </c>
      <c r="D28" s="216" t="s">
        <v>1533</v>
      </c>
    </row>
    <row r="29" spans="2:4" s="178" customFormat="1" ht="17.100000000000001" customHeight="1" x14ac:dyDescent="0.25">
      <c r="B29" s="212" t="s">
        <v>1532</v>
      </c>
      <c r="C29" s="211" t="s">
        <v>1502</v>
      </c>
      <c r="D29" s="215" t="s">
        <v>1531</v>
      </c>
    </row>
    <row r="30" spans="2:4" s="178" customFormat="1" ht="4.2" customHeight="1" x14ac:dyDescent="0.15"/>
    <row r="31" spans="2:4" s="178" customFormat="1" ht="15.3" customHeight="1" x14ac:dyDescent="0.15">
      <c r="B31" s="187" t="s">
        <v>1530</v>
      </c>
      <c r="C31" s="187"/>
    </row>
    <row r="32" spans="2:4" s="178" customFormat="1" ht="4.2" customHeight="1" x14ac:dyDescent="0.15"/>
    <row r="33" spans="2:4" s="178" customFormat="1" ht="17.100000000000001" customHeight="1" x14ac:dyDescent="0.25">
      <c r="B33" s="210" t="s">
        <v>1529</v>
      </c>
      <c r="C33" s="209">
        <v>2182030868.7400298</v>
      </c>
      <c r="D33" s="208" t="s">
        <v>1528</v>
      </c>
    </row>
    <row r="34" spans="2:4" s="178" customFormat="1" ht="17.100000000000001" customHeight="1" x14ac:dyDescent="0.25">
      <c r="B34" s="210" t="s">
        <v>1527</v>
      </c>
      <c r="C34" s="209">
        <v>2182030868.7400298</v>
      </c>
      <c r="D34" s="208"/>
    </row>
    <row r="35" spans="2:4" s="178" customFormat="1" ht="17.100000000000001" customHeight="1" x14ac:dyDescent="0.25">
      <c r="B35" s="210" t="s">
        <v>1526</v>
      </c>
      <c r="C35" s="209">
        <v>0</v>
      </c>
      <c r="D35" s="208"/>
    </row>
    <row r="36" spans="2:4" s="178" customFormat="1" ht="17.100000000000001" customHeight="1" x14ac:dyDescent="0.25">
      <c r="B36" s="210" t="s">
        <v>1525</v>
      </c>
      <c r="C36" s="214" t="s">
        <v>1518</v>
      </c>
      <c r="D36" s="208"/>
    </row>
    <row r="37" spans="2:4" s="178" customFormat="1" ht="17.100000000000001" customHeight="1" x14ac:dyDescent="0.25">
      <c r="B37" s="210" t="s">
        <v>1519</v>
      </c>
      <c r="C37" s="214" t="s">
        <v>1518</v>
      </c>
      <c r="D37" s="213"/>
    </row>
    <row r="38" spans="2:4" s="178" customFormat="1" ht="17.100000000000001" customHeight="1" x14ac:dyDescent="0.25">
      <c r="B38" s="210" t="s">
        <v>1524</v>
      </c>
      <c r="C38" s="209">
        <v>12999074574.1768</v>
      </c>
      <c r="D38" s="208" t="s">
        <v>1523</v>
      </c>
    </row>
    <row r="39" spans="2:4" s="178" customFormat="1" ht="17.100000000000001" customHeight="1" x14ac:dyDescent="0.25">
      <c r="B39" s="210" t="s">
        <v>1522</v>
      </c>
      <c r="C39" s="209">
        <v>12286225233.656799</v>
      </c>
      <c r="D39" s="213"/>
    </row>
    <row r="40" spans="2:4" s="178" customFormat="1" ht="17.100000000000001" customHeight="1" x14ac:dyDescent="0.25">
      <c r="B40" s="210" t="s">
        <v>1521</v>
      </c>
      <c r="C40" s="209">
        <v>92019601.140000001</v>
      </c>
      <c r="D40" s="213"/>
    </row>
    <row r="41" spans="2:4" s="178" customFormat="1" ht="17.100000000000001" customHeight="1" x14ac:dyDescent="0.25">
      <c r="B41" s="210" t="s">
        <v>1520</v>
      </c>
      <c r="C41" s="209">
        <v>620829739.38</v>
      </c>
      <c r="D41" s="213"/>
    </row>
    <row r="42" spans="2:4" s="178" customFormat="1" ht="17.100000000000001" customHeight="1" x14ac:dyDescent="0.25">
      <c r="B42" s="210" t="s">
        <v>1519</v>
      </c>
      <c r="C42" s="214" t="s">
        <v>1518</v>
      </c>
      <c r="D42" s="213"/>
    </row>
    <row r="43" spans="2:4" s="178" customFormat="1" ht="17.100000000000001" customHeight="1" x14ac:dyDescent="0.25">
      <c r="B43" s="210" t="s">
        <v>1517</v>
      </c>
      <c r="C43" s="209">
        <v>145100000</v>
      </c>
      <c r="D43" s="208" t="s">
        <v>1516</v>
      </c>
    </row>
    <row r="44" spans="2:4" s="178" customFormat="1" ht="17.100000000000001" customHeight="1" x14ac:dyDescent="0.25">
      <c r="B44" s="210" t="s">
        <v>1515</v>
      </c>
      <c r="C44" s="209">
        <v>63753174.013266101</v>
      </c>
      <c r="D44" s="208" t="s">
        <v>1514</v>
      </c>
    </row>
    <row r="45" spans="2:4" s="178" customFormat="1" ht="17.100000000000001" customHeight="1" x14ac:dyDescent="0.25">
      <c r="B45" s="210" t="s">
        <v>1513</v>
      </c>
      <c r="C45" s="209">
        <v>11500000000</v>
      </c>
      <c r="D45" s="208" t="s">
        <v>1512</v>
      </c>
    </row>
    <row r="46" spans="2:4" s="178" customFormat="1" ht="17.100000000000001" customHeight="1" x14ac:dyDescent="0.25">
      <c r="B46" s="210" t="s">
        <v>1511</v>
      </c>
      <c r="C46" s="209">
        <v>3472252268.9035401</v>
      </c>
      <c r="D46" s="213"/>
    </row>
    <row r="47" spans="2:4" s="178" customFormat="1" ht="17.100000000000001" customHeight="1" x14ac:dyDescent="0.25">
      <c r="B47" s="212" t="s">
        <v>1510</v>
      </c>
      <c r="C47" s="211" t="s">
        <v>1502</v>
      </c>
      <c r="D47" s="213"/>
    </row>
    <row r="48" spans="2:4" s="178" customFormat="1" ht="4.2" customHeight="1" x14ac:dyDescent="0.15"/>
    <row r="49" spans="2:4" s="178" customFormat="1" ht="15.75" customHeight="1" x14ac:dyDescent="0.15">
      <c r="B49" s="187" t="s">
        <v>1509</v>
      </c>
      <c r="C49" s="187"/>
    </row>
    <row r="50" spans="2:4" s="178" customFormat="1" ht="4.2" customHeight="1" x14ac:dyDescent="0.15"/>
    <row r="51" spans="2:4" s="178" customFormat="1" ht="17.100000000000001" customHeight="1" x14ac:dyDescent="0.25">
      <c r="B51" s="210" t="s">
        <v>1508</v>
      </c>
      <c r="C51" s="209">
        <v>1462396786.4200001</v>
      </c>
      <c r="D51" s="208" t="s">
        <v>1507</v>
      </c>
    </row>
    <row r="52" spans="2:4" s="178" customFormat="1" ht="17.100000000000001" customHeight="1" x14ac:dyDescent="0.25">
      <c r="B52" s="210" t="s">
        <v>1506</v>
      </c>
      <c r="C52" s="209">
        <v>-9846096.7573473603</v>
      </c>
      <c r="D52" s="208" t="s">
        <v>1505</v>
      </c>
    </row>
    <row r="53" spans="2:4" s="178" customFormat="1" ht="17.100000000000001" customHeight="1" x14ac:dyDescent="0.25">
      <c r="B53" s="210" t="s">
        <v>1504</v>
      </c>
      <c r="C53" s="209">
        <v>1452550689.6626501</v>
      </c>
      <c r="D53" s="208"/>
    </row>
    <row r="54" spans="2:4" s="178" customFormat="1" ht="17.100000000000001" customHeight="1" x14ac:dyDescent="0.25">
      <c r="B54" s="212" t="s">
        <v>1503</v>
      </c>
      <c r="C54" s="211" t="s">
        <v>1502</v>
      </c>
      <c r="D54" s="208"/>
    </row>
    <row r="55" spans="2:4" s="178" customFormat="1" ht="17.100000000000001" customHeight="1" x14ac:dyDescent="0.25">
      <c r="B55" s="210" t="s">
        <v>1501</v>
      </c>
      <c r="C55" s="209">
        <v>84337057.5</v>
      </c>
      <c r="D55" s="208" t="s">
        <v>1500</v>
      </c>
    </row>
    <row r="56" spans="2:4" s="178" customFormat="1" ht="17.100000000000001" customHeight="1" x14ac:dyDescent="0.25">
      <c r="B56" s="210" t="s">
        <v>1499</v>
      </c>
      <c r="C56" s="209">
        <v>2000000</v>
      </c>
      <c r="D56" s="208" t="s">
        <v>1498</v>
      </c>
    </row>
    <row r="57" spans="2:4" s="178" customFormat="1" ht="17.100000000000001" customHeight="1" x14ac:dyDescent="0.25">
      <c r="B57" s="210" t="s">
        <v>1497</v>
      </c>
      <c r="C57" s="209">
        <v>82337057.5</v>
      </c>
      <c r="D57" s="208" t="s">
        <v>1496</v>
      </c>
    </row>
    <row r="58" spans="2:4" s="178"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9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E6BB-5928-466D-86FF-C70E8360D50D}">
  <dimension ref="B1:J60"/>
  <sheetViews>
    <sheetView zoomScaleNormal="100" workbookViewId="0"/>
  </sheetViews>
  <sheetFormatPr defaultRowHeight="13.2" x14ac:dyDescent="0.25"/>
  <cols>
    <col min="1" max="1" width="0.44140625" style="177" customWidth="1"/>
    <col min="2" max="3" width="14.6640625" style="177" customWidth="1"/>
    <col min="4" max="4" width="17.21875" style="177" customWidth="1"/>
    <col min="5" max="6" width="14.6640625" style="177" customWidth="1"/>
    <col min="7" max="7" width="8.6640625" style="177" customWidth="1"/>
    <col min="8" max="9" width="0.21875" style="177" customWidth="1"/>
    <col min="10" max="10" width="19.88671875" style="177" customWidth="1"/>
    <col min="11" max="11" width="4.6640625" style="177" customWidth="1"/>
    <col min="12" max="16384" width="8.88671875" style="177"/>
  </cols>
  <sheetData>
    <row r="1" spans="2:8" s="178" customFormat="1" ht="7.2" customHeight="1" x14ac:dyDescent="0.15">
      <c r="B1" s="202"/>
    </row>
    <row r="2" spans="2:8" s="178" customFormat="1" ht="18.3" customHeight="1" x14ac:dyDescent="0.15">
      <c r="B2" s="202"/>
      <c r="D2" s="203" t="s">
        <v>1478</v>
      </c>
      <c r="E2" s="203"/>
      <c r="F2" s="203"/>
      <c r="G2" s="203"/>
      <c r="H2" s="203"/>
    </row>
    <row r="3" spans="2:8" s="178" customFormat="1" ht="4.6500000000000004" customHeight="1" x14ac:dyDescent="0.15">
      <c r="B3" s="202"/>
    </row>
    <row r="4" spans="2:8" s="178" customFormat="1" ht="27.3" customHeight="1" x14ac:dyDescent="0.15">
      <c r="B4" s="201" t="s">
        <v>1602</v>
      </c>
      <c r="C4" s="201"/>
      <c r="D4" s="201"/>
      <c r="E4" s="201"/>
      <c r="F4" s="201"/>
      <c r="G4" s="201"/>
    </row>
    <row r="5" spans="2:8" s="178" customFormat="1" ht="5.0999999999999996" customHeight="1" x14ac:dyDescent="0.15"/>
    <row r="6" spans="2:8" s="178" customFormat="1" ht="19.649999999999999" customHeight="1" x14ac:dyDescent="0.15">
      <c r="B6" s="248" t="s">
        <v>1601</v>
      </c>
      <c r="C6" s="247">
        <v>45351</v>
      </c>
      <c r="D6" s="246" t="s">
        <v>1600</v>
      </c>
    </row>
    <row r="7" spans="2:8" s="178" customFormat="1" ht="3.45" customHeight="1" x14ac:dyDescent="0.15"/>
    <row r="8" spans="2:8" s="178" customFormat="1" ht="15.3" customHeight="1" x14ac:dyDescent="0.15">
      <c r="B8" s="207" t="s">
        <v>1599</v>
      </c>
      <c r="C8" s="207"/>
      <c r="D8" s="207"/>
      <c r="E8" s="207"/>
      <c r="F8" s="207"/>
      <c r="G8" s="207"/>
    </row>
    <row r="9" spans="2:8" s="178" customFormat="1" ht="1.65" customHeight="1" x14ac:dyDescent="0.15"/>
    <row r="10" spans="2:8" s="178" customFormat="1" ht="8.85" customHeight="1" x14ac:dyDescent="0.15">
      <c r="B10" s="245" t="s">
        <v>1598</v>
      </c>
      <c r="C10" s="245"/>
    </row>
    <row r="11" spans="2:8" s="178" customFormat="1" ht="2.1" customHeight="1" x14ac:dyDescent="0.15"/>
    <row r="12" spans="2:8" s="178" customFormat="1" ht="13.65" customHeight="1" x14ac:dyDescent="0.15">
      <c r="B12" s="244" t="s">
        <v>1597</v>
      </c>
      <c r="C12" s="244"/>
      <c r="D12" s="244"/>
      <c r="E12" s="244"/>
      <c r="F12" s="243">
        <v>15274562163.8496</v>
      </c>
      <c r="G12" s="243"/>
    </row>
    <row r="13" spans="2:8" s="178" customFormat="1" ht="13.65" customHeight="1" x14ac:dyDescent="0.15">
      <c r="B13" s="240" t="s">
        <v>1596</v>
      </c>
      <c r="C13" s="240"/>
      <c r="D13" s="240"/>
      <c r="E13" s="240"/>
      <c r="F13" s="242">
        <v>15274562163.8496</v>
      </c>
      <c r="G13" s="242"/>
    </row>
    <row r="14" spans="2:8" s="178" customFormat="1" ht="13.65" customHeight="1" x14ac:dyDescent="0.15">
      <c r="B14" s="240" t="s">
        <v>1595</v>
      </c>
      <c r="C14" s="240"/>
      <c r="D14" s="240"/>
      <c r="E14" s="240"/>
      <c r="F14" s="242">
        <v>2182030868.7400298</v>
      </c>
      <c r="G14" s="242"/>
    </row>
    <row r="15" spans="2:8" s="178" customFormat="1" ht="13.65" customHeight="1" x14ac:dyDescent="0.15">
      <c r="B15" s="240" t="s">
        <v>1594</v>
      </c>
      <c r="C15" s="240"/>
      <c r="D15" s="240"/>
      <c r="E15" s="240"/>
      <c r="F15" s="242">
        <v>106870</v>
      </c>
      <c r="G15" s="242"/>
    </row>
    <row r="16" spans="2:8" s="178" customFormat="1" ht="13.65" customHeight="1" x14ac:dyDescent="0.15">
      <c r="B16" s="240" t="s">
        <v>1593</v>
      </c>
      <c r="C16" s="240"/>
      <c r="D16" s="240"/>
      <c r="E16" s="240"/>
      <c r="F16" s="242">
        <v>231004</v>
      </c>
      <c r="G16" s="242"/>
    </row>
    <row r="17" spans="2:7" s="178" customFormat="1" ht="13.65" customHeight="1" x14ac:dyDescent="0.15">
      <c r="B17" s="240" t="s">
        <v>1592</v>
      </c>
      <c r="C17" s="240"/>
      <c r="D17" s="240"/>
      <c r="E17" s="240"/>
      <c r="F17" s="242">
        <v>142926.56651866599</v>
      </c>
      <c r="G17" s="242"/>
    </row>
    <row r="18" spans="2:7" s="178" customFormat="1" ht="13.65" customHeight="1" x14ac:dyDescent="0.15">
      <c r="B18" s="240" t="s">
        <v>1591</v>
      </c>
      <c r="C18" s="240"/>
      <c r="D18" s="240"/>
      <c r="E18" s="240"/>
      <c r="F18" s="242">
        <v>66122.500752583204</v>
      </c>
      <c r="G18" s="242"/>
    </row>
    <row r="19" spans="2:7" s="178" customFormat="1" ht="13.65" customHeight="1" x14ac:dyDescent="0.15">
      <c r="B19" s="240" t="s">
        <v>1590</v>
      </c>
      <c r="C19" s="240"/>
      <c r="D19" s="240"/>
      <c r="E19" s="240"/>
      <c r="F19" s="241">
        <v>0.51044348803644302</v>
      </c>
      <c r="G19" s="241"/>
    </row>
    <row r="20" spans="2:7" s="178" customFormat="1" ht="13.65" customHeight="1" x14ac:dyDescent="0.15">
      <c r="B20" s="240" t="s">
        <v>1589</v>
      </c>
      <c r="C20" s="240"/>
      <c r="D20" s="240"/>
      <c r="E20" s="240"/>
      <c r="F20" s="241">
        <v>0.60455374092516501</v>
      </c>
      <c r="G20" s="241"/>
    </row>
    <row r="21" spans="2:7" s="178" customFormat="1" ht="13.65" customHeight="1" x14ac:dyDescent="0.15">
      <c r="B21" s="240" t="s">
        <v>1588</v>
      </c>
      <c r="C21" s="240"/>
      <c r="D21" s="240"/>
      <c r="E21" s="240"/>
      <c r="F21" s="239">
        <v>4.9752340988870003</v>
      </c>
      <c r="G21" s="239"/>
    </row>
    <row r="22" spans="2:7" s="178" customFormat="1" ht="13.65" customHeight="1" x14ac:dyDescent="0.15">
      <c r="B22" s="240" t="s">
        <v>1587</v>
      </c>
      <c r="C22" s="240"/>
      <c r="D22" s="240"/>
      <c r="E22" s="240"/>
      <c r="F22" s="239">
        <v>14.511797378459701</v>
      </c>
      <c r="G22" s="239"/>
    </row>
    <row r="23" spans="2:7" s="178" customFormat="1" ht="13.65" customHeight="1" x14ac:dyDescent="0.15">
      <c r="B23" s="240" t="s">
        <v>1586</v>
      </c>
      <c r="C23" s="240"/>
      <c r="D23" s="240"/>
      <c r="E23" s="240"/>
      <c r="F23" s="239">
        <v>19.4870262578055</v>
      </c>
      <c r="G23" s="239"/>
    </row>
    <row r="24" spans="2:7" s="178" customFormat="1" ht="13.65" customHeight="1" x14ac:dyDescent="0.15">
      <c r="B24" s="240" t="s">
        <v>1585</v>
      </c>
      <c r="C24" s="240"/>
      <c r="D24" s="240"/>
      <c r="E24" s="240"/>
      <c r="F24" s="241">
        <v>0.84774341926513197</v>
      </c>
      <c r="G24" s="241"/>
    </row>
    <row r="25" spans="2:7" s="178" customFormat="1" ht="13.65" customHeight="1" x14ac:dyDescent="0.15">
      <c r="B25" s="240" t="s">
        <v>1584</v>
      </c>
      <c r="C25" s="240"/>
      <c r="D25" s="240"/>
      <c r="E25" s="240"/>
      <c r="F25" s="241">
        <v>0.152256580734873</v>
      </c>
      <c r="G25" s="241"/>
    </row>
    <row r="26" spans="2:7" s="178" customFormat="1" ht="13.65" customHeight="1" x14ac:dyDescent="0.15">
      <c r="B26" s="240" t="s">
        <v>1583</v>
      </c>
      <c r="C26" s="240"/>
      <c r="D26" s="240"/>
      <c r="E26" s="240"/>
      <c r="F26" s="241">
        <v>1.8650225514515902E-2</v>
      </c>
      <c r="G26" s="241"/>
    </row>
    <row r="27" spans="2:7" s="178" customFormat="1" ht="13.65" customHeight="1" x14ac:dyDescent="0.15">
      <c r="B27" s="240" t="s">
        <v>1582</v>
      </c>
      <c r="C27" s="240"/>
      <c r="D27" s="240"/>
      <c r="E27" s="240"/>
      <c r="F27" s="241">
        <v>1.7287032605602801E-2</v>
      </c>
      <c r="G27" s="241"/>
    </row>
    <row r="28" spans="2:7" s="178" customFormat="1" ht="13.65" customHeight="1" x14ac:dyDescent="0.15">
      <c r="B28" s="240" t="s">
        <v>1581</v>
      </c>
      <c r="C28" s="240"/>
      <c r="D28" s="240"/>
      <c r="E28" s="240"/>
      <c r="F28" s="241">
        <v>2.62402936228542E-2</v>
      </c>
      <c r="G28" s="241"/>
    </row>
    <row r="29" spans="2:7" s="178" customFormat="1" ht="13.65" customHeight="1" x14ac:dyDescent="0.15">
      <c r="B29" s="240" t="s">
        <v>1580</v>
      </c>
      <c r="C29" s="240"/>
      <c r="D29" s="240"/>
      <c r="E29" s="240"/>
      <c r="F29" s="239">
        <v>7.59392228650532</v>
      </c>
      <c r="G29" s="239"/>
    </row>
    <row r="30" spans="2:7" s="178" customFormat="1" ht="13.65" customHeight="1" x14ac:dyDescent="0.15">
      <c r="B30" s="240" t="s">
        <v>1579</v>
      </c>
      <c r="C30" s="240"/>
      <c r="D30" s="240"/>
      <c r="E30" s="240"/>
      <c r="F30" s="239">
        <v>6.5698883944161999</v>
      </c>
      <c r="G30" s="239"/>
    </row>
    <row r="31" spans="2:7" s="178" customFormat="1" ht="13.65" customHeight="1" x14ac:dyDescent="0.15">
      <c r="B31" s="238" t="s">
        <v>1578</v>
      </c>
      <c r="C31" s="238"/>
      <c r="D31" s="238"/>
      <c r="E31" s="238"/>
      <c r="F31" s="237">
        <v>7.4359644408540301E-4</v>
      </c>
      <c r="G31" s="237"/>
    </row>
    <row r="32" spans="2:7" s="178" customFormat="1" ht="4.2" customHeight="1" x14ac:dyDescent="0.15"/>
    <row r="33" spans="2:10" s="178" customFormat="1" ht="15.3" customHeight="1" x14ac:dyDescent="0.15">
      <c r="B33" s="207" t="s">
        <v>1577</v>
      </c>
      <c r="C33" s="207"/>
      <c r="D33" s="207"/>
      <c r="E33" s="207"/>
      <c r="F33" s="207"/>
      <c r="G33" s="207"/>
    </row>
    <row r="34" spans="2:10" s="178" customFormat="1" ht="4.2" customHeight="1" x14ac:dyDescent="0.15"/>
    <row r="35" spans="2:10" s="178" customFormat="1" ht="17.100000000000001" customHeight="1" x14ac:dyDescent="0.25">
      <c r="B35" s="236" t="s">
        <v>1576</v>
      </c>
      <c r="C35" s="236"/>
      <c r="D35" s="236"/>
      <c r="E35" s="236"/>
      <c r="F35" s="235">
        <v>620829739.38</v>
      </c>
      <c r="G35" s="235"/>
    </row>
    <row r="36" spans="2:10" s="178" customFormat="1" ht="4.2" customHeight="1" x14ac:dyDescent="0.15"/>
    <row r="37" spans="2:10" s="178" customFormat="1" ht="15.3" customHeight="1" x14ac:dyDescent="0.15">
      <c r="B37" s="207" t="s">
        <v>1575</v>
      </c>
      <c r="C37" s="207"/>
      <c r="D37" s="207"/>
      <c r="E37" s="207"/>
      <c r="F37" s="207"/>
      <c r="G37" s="207"/>
    </row>
    <row r="38" spans="2:10" s="178" customFormat="1" ht="4.2" customHeight="1" x14ac:dyDescent="0.15"/>
    <row r="39" spans="2:10" s="178" customFormat="1" ht="10.65" customHeight="1" x14ac:dyDescent="0.15">
      <c r="B39" s="234"/>
      <c r="C39" s="232" t="s">
        <v>1574</v>
      </c>
      <c r="D39" s="232" t="s">
        <v>1574</v>
      </c>
      <c r="E39" s="232" t="s">
        <v>1574</v>
      </c>
      <c r="F39" s="232" t="s">
        <v>1574</v>
      </c>
      <c r="G39" s="233" t="s">
        <v>1574</v>
      </c>
      <c r="H39" s="233"/>
      <c r="I39" s="233"/>
      <c r="J39" s="232" t="s">
        <v>1574</v>
      </c>
    </row>
    <row r="40" spans="2:10" s="178" customFormat="1" ht="8.5500000000000007" customHeight="1" x14ac:dyDescent="0.15">
      <c r="B40" s="231" t="s">
        <v>1474</v>
      </c>
      <c r="C40" s="229" t="s">
        <v>1573</v>
      </c>
      <c r="D40" s="229" t="s">
        <v>1573</v>
      </c>
      <c r="E40" s="229" t="s">
        <v>1573</v>
      </c>
      <c r="F40" s="229" t="s">
        <v>1573</v>
      </c>
      <c r="G40" s="230" t="s">
        <v>1572</v>
      </c>
      <c r="H40" s="230"/>
      <c r="I40" s="230"/>
      <c r="J40" s="229" t="s">
        <v>1572</v>
      </c>
    </row>
    <row r="41" spans="2:10" s="178" customFormat="1" ht="11.55" customHeight="1" x14ac:dyDescent="0.15">
      <c r="B41" s="223" t="s">
        <v>184</v>
      </c>
      <c r="C41" s="192" t="s">
        <v>1571</v>
      </c>
      <c r="D41" s="192" t="s">
        <v>1571</v>
      </c>
      <c r="E41" s="192" t="s">
        <v>1571</v>
      </c>
      <c r="F41" s="192" t="s">
        <v>1571</v>
      </c>
      <c r="G41" s="222" t="s">
        <v>1571</v>
      </c>
      <c r="H41" s="222"/>
      <c r="I41" s="222"/>
      <c r="J41" s="192" t="s">
        <v>1571</v>
      </c>
    </row>
    <row r="42" spans="2:10" s="178" customFormat="1" ht="10.199999999999999" customHeight="1" x14ac:dyDescent="0.15">
      <c r="B42" s="225" t="s">
        <v>1475</v>
      </c>
      <c r="C42" s="227" t="s">
        <v>1570</v>
      </c>
      <c r="D42" s="227" t="s">
        <v>1570</v>
      </c>
      <c r="E42" s="227" t="s">
        <v>1570</v>
      </c>
      <c r="F42" s="227" t="s">
        <v>1570</v>
      </c>
      <c r="G42" s="228" t="s">
        <v>1569</v>
      </c>
      <c r="H42" s="228"/>
      <c r="I42" s="228"/>
      <c r="J42" s="227" t="s">
        <v>1569</v>
      </c>
    </row>
    <row r="43" spans="2:10" s="178" customFormat="1" ht="10.199999999999999" customHeight="1" x14ac:dyDescent="0.15">
      <c r="B43" s="223" t="s">
        <v>1470</v>
      </c>
      <c r="C43" s="192" t="s">
        <v>248</v>
      </c>
      <c r="D43" s="192" t="s">
        <v>248</v>
      </c>
      <c r="E43" s="192" t="s">
        <v>248</v>
      </c>
      <c r="F43" s="192" t="s">
        <v>248</v>
      </c>
      <c r="G43" s="222" t="s">
        <v>248</v>
      </c>
      <c r="H43" s="222"/>
      <c r="I43" s="222"/>
      <c r="J43" s="192" t="s">
        <v>248</v>
      </c>
    </row>
    <row r="44" spans="2:10" s="178" customFormat="1" ht="10.199999999999999" customHeight="1" x14ac:dyDescent="0.15">
      <c r="B44" s="225" t="s">
        <v>1568</v>
      </c>
      <c r="C44" s="197">
        <v>5000000</v>
      </c>
      <c r="D44" s="197">
        <v>5000000</v>
      </c>
      <c r="E44" s="197">
        <v>10000000</v>
      </c>
      <c r="F44" s="197">
        <v>25000000</v>
      </c>
      <c r="G44" s="226">
        <v>11500000</v>
      </c>
      <c r="H44" s="226"/>
      <c r="I44" s="226"/>
      <c r="J44" s="197">
        <v>35000000</v>
      </c>
    </row>
    <row r="45" spans="2:10" s="178" customFormat="1" ht="10.199999999999999" customHeight="1" x14ac:dyDescent="0.15">
      <c r="B45" s="225" t="s">
        <v>1472</v>
      </c>
      <c r="C45" s="195">
        <v>43483</v>
      </c>
      <c r="D45" s="195">
        <v>43497</v>
      </c>
      <c r="E45" s="195">
        <v>43489</v>
      </c>
      <c r="F45" s="195">
        <v>43490</v>
      </c>
      <c r="G45" s="196">
        <v>43928</v>
      </c>
      <c r="H45" s="196"/>
      <c r="I45" s="196"/>
      <c r="J45" s="195">
        <v>43955</v>
      </c>
    </row>
    <row r="46" spans="2:10" s="178" customFormat="1" ht="10.199999999999999" customHeight="1" x14ac:dyDescent="0.15">
      <c r="B46" s="225" t="s">
        <v>1471</v>
      </c>
      <c r="C46" s="195">
        <v>46560</v>
      </c>
      <c r="D46" s="195">
        <v>46560</v>
      </c>
      <c r="E46" s="195">
        <v>46560</v>
      </c>
      <c r="F46" s="195">
        <v>46560</v>
      </c>
      <c r="G46" s="196">
        <v>46682</v>
      </c>
      <c r="H46" s="196"/>
      <c r="I46" s="196"/>
      <c r="J46" s="195">
        <v>46682</v>
      </c>
    </row>
    <row r="47" spans="2:10" s="178" customFormat="1" ht="10.199999999999999" customHeight="1" x14ac:dyDescent="0.15">
      <c r="B47" s="225" t="s">
        <v>1469</v>
      </c>
      <c r="C47" s="192" t="s">
        <v>1567</v>
      </c>
      <c r="D47" s="192" t="s">
        <v>1567</v>
      </c>
      <c r="E47" s="192" t="s">
        <v>1567</v>
      </c>
      <c r="F47" s="192" t="s">
        <v>1567</v>
      </c>
      <c r="G47" s="222" t="s">
        <v>1567</v>
      </c>
      <c r="H47" s="222"/>
      <c r="I47" s="222"/>
      <c r="J47" s="192" t="s">
        <v>1567</v>
      </c>
    </row>
    <row r="48" spans="2:10" s="178" customFormat="1" ht="10.199999999999999" customHeight="1" x14ac:dyDescent="0.15">
      <c r="B48" s="223" t="s">
        <v>1468</v>
      </c>
      <c r="C48" s="194">
        <v>8.0000000000000002E-3</v>
      </c>
      <c r="D48" s="194">
        <v>8.0000000000000002E-3</v>
      </c>
      <c r="E48" s="194">
        <v>8.0000000000000002E-3</v>
      </c>
      <c r="F48" s="194">
        <v>8.0000000000000002E-3</v>
      </c>
      <c r="G48" s="224">
        <v>0</v>
      </c>
      <c r="H48" s="224"/>
      <c r="I48" s="224"/>
      <c r="J48" s="194">
        <v>0</v>
      </c>
    </row>
    <row r="49" spans="2:10" s="178" customFormat="1" ht="9.75" customHeight="1" x14ac:dyDescent="0.15">
      <c r="B49" s="223" t="s">
        <v>1566</v>
      </c>
      <c r="C49" s="192" t="s">
        <v>1565</v>
      </c>
      <c r="D49" s="192" t="s">
        <v>1565</v>
      </c>
      <c r="E49" s="192" t="s">
        <v>1565</v>
      </c>
      <c r="F49" s="192" t="s">
        <v>1565</v>
      </c>
      <c r="G49" s="222" t="s">
        <v>1565</v>
      </c>
      <c r="H49" s="222"/>
      <c r="I49" s="222"/>
      <c r="J49" s="192" t="s">
        <v>1565</v>
      </c>
    </row>
    <row r="50" spans="2:10" s="178" customFormat="1" ht="8.5500000000000007" customHeight="1" x14ac:dyDescent="0.15">
      <c r="B50" s="223" t="s">
        <v>1564</v>
      </c>
      <c r="C50" s="192" t="s">
        <v>1491</v>
      </c>
      <c r="D50" s="192" t="s">
        <v>1491</v>
      </c>
      <c r="E50" s="192" t="s">
        <v>1491</v>
      </c>
      <c r="F50" s="192" t="s">
        <v>1491</v>
      </c>
      <c r="G50" s="222" t="s">
        <v>1491</v>
      </c>
      <c r="H50" s="222"/>
      <c r="I50" s="222"/>
      <c r="J50" s="192" t="s">
        <v>1491</v>
      </c>
    </row>
    <row r="51" spans="2:10" s="178" customFormat="1" ht="11.85" customHeight="1" x14ac:dyDescent="0.15">
      <c r="B51" s="223" t="s">
        <v>1563</v>
      </c>
      <c r="C51" s="192" t="s">
        <v>1562</v>
      </c>
      <c r="D51" s="192" t="s">
        <v>1562</v>
      </c>
      <c r="E51" s="192" t="s">
        <v>1562</v>
      </c>
      <c r="F51" s="192" t="s">
        <v>1562</v>
      </c>
      <c r="G51" s="222" t="s">
        <v>1562</v>
      </c>
      <c r="H51" s="222"/>
      <c r="I51" s="222"/>
      <c r="J51" s="192" t="s">
        <v>1562</v>
      </c>
    </row>
    <row r="52" spans="2:10" s="178" customFormat="1" ht="20.85" customHeight="1" x14ac:dyDescent="0.15"/>
    <row r="53" spans="2:10" s="178" customFormat="1" ht="15.3" customHeight="1" x14ac:dyDescent="0.15">
      <c r="B53" s="207" t="s">
        <v>1561</v>
      </c>
      <c r="C53" s="207"/>
      <c r="D53" s="207"/>
      <c r="E53" s="207"/>
      <c r="F53" s="207"/>
      <c r="G53" s="207"/>
    </row>
    <row r="54" spans="2:10" s="178" customFormat="1" ht="4.2" customHeight="1" x14ac:dyDescent="0.15"/>
    <row r="55" spans="2:10" s="178" customFormat="1" ht="15.3" customHeight="1" x14ac:dyDescent="0.15">
      <c r="B55" s="186" t="s">
        <v>1560</v>
      </c>
    </row>
    <row r="56" spans="2:10" s="178" customFormat="1" ht="4.2" customHeight="1" x14ac:dyDescent="0.15"/>
    <row r="57" spans="2:10" s="178" customFormat="1" ht="15.3" customHeight="1" x14ac:dyDescent="0.15">
      <c r="B57" s="207" t="s">
        <v>1559</v>
      </c>
      <c r="C57" s="207"/>
      <c r="D57" s="207"/>
      <c r="E57" s="207"/>
      <c r="F57" s="207"/>
      <c r="G57" s="207"/>
    </row>
    <row r="58" spans="2:10" s="178" customFormat="1" ht="4.2" customHeight="1" x14ac:dyDescent="0.15"/>
    <row r="59" spans="2:10" s="178" customFormat="1" ht="17.100000000000001" customHeight="1" x14ac:dyDescent="0.25">
      <c r="B59" s="221">
        <v>20453223.239999998</v>
      </c>
      <c r="C59" s="210" t="s">
        <v>248</v>
      </c>
    </row>
    <row r="60" spans="2:10" s="178" customFormat="1" ht="22.95" customHeight="1" x14ac:dyDescent="0.15"/>
  </sheetData>
  <mergeCells count="64">
    <mergeCell ref="G51:I51"/>
    <mergeCell ref="G45:I45"/>
    <mergeCell ref="G46:I46"/>
    <mergeCell ref="G47:I47"/>
    <mergeCell ref="G48:I48"/>
    <mergeCell ref="G49:I49"/>
    <mergeCell ref="F29:G29"/>
    <mergeCell ref="F30:G30"/>
    <mergeCell ref="F31:G31"/>
    <mergeCell ref="F35:G35"/>
    <mergeCell ref="G39:I39"/>
    <mergeCell ref="G50:I50"/>
    <mergeCell ref="B53:G53"/>
    <mergeCell ref="B31:E31"/>
    <mergeCell ref="B33:G33"/>
    <mergeCell ref="B35:E35"/>
    <mergeCell ref="B37:G37"/>
    <mergeCell ref="G40:I40"/>
    <mergeCell ref="G41:I41"/>
    <mergeCell ref="G42:I42"/>
    <mergeCell ref="G43:I43"/>
    <mergeCell ref="G44:I44"/>
    <mergeCell ref="D2:H2"/>
    <mergeCell ref="F12:G12"/>
    <mergeCell ref="F13:G13"/>
    <mergeCell ref="F14:G14"/>
    <mergeCell ref="F15:G15"/>
    <mergeCell ref="F16:G16"/>
    <mergeCell ref="B30:E30"/>
    <mergeCell ref="B25:E25"/>
    <mergeCell ref="B26:E26"/>
    <mergeCell ref="B27:E27"/>
    <mergeCell ref="B28:E28"/>
    <mergeCell ref="B57:G57"/>
    <mergeCell ref="F25:G25"/>
    <mergeCell ref="F26:G26"/>
    <mergeCell ref="F27:G27"/>
    <mergeCell ref="F28:G28"/>
    <mergeCell ref="B24:E24"/>
    <mergeCell ref="F19:G19"/>
    <mergeCell ref="F20:G20"/>
    <mergeCell ref="F21:G21"/>
    <mergeCell ref="F22:G22"/>
    <mergeCell ref="F23:G23"/>
    <mergeCell ref="F24:G24"/>
    <mergeCell ref="B1:B3"/>
    <mergeCell ref="B10:C10"/>
    <mergeCell ref="B12:E12"/>
    <mergeCell ref="B13:E13"/>
    <mergeCell ref="B14:E14"/>
    <mergeCell ref="B29:E29"/>
    <mergeCell ref="B20:E20"/>
    <mergeCell ref="B21:E21"/>
    <mergeCell ref="B22:E22"/>
    <mergeCell ref="B23:E23"/>
    <mergeCell ref="B4:G4"/>
    <mergeCell ref="B15:E15"/>
    <mergeCell ref="B16:E16"/>
    <mergeCell ref="B17:E17"/>
    <mergeCell ref="B18:E18"/>
    <mergeCell ref="B19:E19"/>
    <mergeCell ref="B8:G8"/>
    <mergeCell ref="F17:G17"/>
    <mergeCell ref="F18:G18"/>
  </mergeCells>
  <pageMargins left="0.7" right="0.7" top="0.75" bottom="0.75" header="0.3" footer="0.3"/>
  <pageSetup paperSize="9" scale="92"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ACFC-7C91-4DFF-9D9E-9EC861CBFFAC}">
  <dimension ref="B1:AR360"/>
  <sheetViews>
    <sheetView zoomScaleNormal="100" workbookViewId="0"/>
  </sheetViews>
  <sheetFormatPr defaultRowHeight="13.2" x14ac:dyDescent="0.25"/>
  <cols>
    <col min="1" max="1" width="0.6640625" style="177" customWidth="1"/>
    <col min="2" max="2" width="11.6640625" style="177" customWidth="1"/>
    <col min="3" max="3" width="0.44140625" style="177" customWidth="1"/>
    <col min="4" max="4" width="0.21875" style="177" customWidth="1"/>
    <col min="5" max="5" width="0.44140625" style="177" customWidth="1"/>
    <col min="6" max="7" width="0.21875" style="177" customWidth="1"/>
    <col min="8" max="9" width="0.5546875" style="177" customWidth="1"/>
    <col min="10" max="10" width="0.6640625" style="177" customWidth="1"/>
    <col min="11" max="11" width="0.44140625" style="177" customWidth="1"/>
    <col min="12" max="12" width="6" style="177" customWidth="1"/>
    <col min="13" max="13" width="7.44140625" style="177" customWidth="1"/>
    <col min="14" max="14" width="0.44140625" style="177" customWidth="1"/>
    <col min="15" max="15" width="0.21875" style="177" customWidth="1"/>
    <col min="16" max="16" width="0.44140625" style="177" customWidth="1"/>
    <col min="17" max="18" width="0.21875" style="177" customWidth="1"/>
    <col min="19" max="20" width="0.5546875" style="177" customWidth="1"/>
    <col min="21" max="22" width="0.6640625" style="177" customWidth="1"/>
    <col min="23" max="23" width="7.44140625" style="177" customWidth="1"/>
    <col min="24" max="24" width="0.44140625" style="177" customWidth="1"/>
    <col min="25" max="25" width="0.21875" style="177" customWidth="1"/>
    <col min="26" max="26" width="0.44140625" style="177" customWidth="1"/>
    <col min="27" max="28" width="0.21875" style="177" customWidth="1"/>
    <col min="29" max="30" width="0.5546875" style="177" customWidth="1"/>
    <col min="31" max="31" width="0.6640625" style="177" customWidth="1"/>
    <col min="32" max="32" width="15.21875" style="177" customWidth="1"/>
    <col min="33" max="34" width="0.44140625" style="177" customWidth="1"/>
    <col min="35" max="35" width="0.21875" style="177" customWidth="1"/>
    <col min="36" max="36" width="0.33203125" style="177" customWidth="1"/>
    <col min="37" max="37" width="0.21875" style="177" customWidth="1"/>
    <col min="38" max="38" width="0.5546875" style="177" customWidth="1"/>
    <col min="39" max="39" width="0.21875" style="177" customWidth="1"/>
    <col min="40" max="40" width="1" style="177" customWidth="1"/>
    <col min="41" max="41" width="9" style="177" customWidth="1"/>
    <col min="42" max="43" width="0.21875" style="177" customWidth="1"/>
    <col min="44" max="44" width="0.6640625" style="177" customWidth="1"/>
    <col min="45" max="45" width="0.21875" style="177" customWidth="1"/>
    <col min="46" max="46" width="4.6640625" style="177" customWidth="1"/>
    <col min="47" max="16384" width="8.88671875" style="177"/>
  </cols>
  <sheetData>
    <row r="1" spans="2:44" s="178" customFormat="1" ht="7.2" customHeight="1" x14ac:dyDescent="0.15">
      <c r="B1" s="202"/>
      <c r="C1" s="202"/>
      <c r="D1" s="202"/>
      <c r="E1" s="202"/>
      <c r="F1" s="202"/>
      <c r="G1" s="202"/>
      <c r="H1" s="202"/>
      <c r="I1" s="202"/>
      <c r="J1" s="202"/>
      <c r="K1" s="202"/>
      <c r="L1" s="202"/>
    </row>
    <row r="2" spans="2:44" s="178" customFormat="1" ht="18.3" customHeight="1" x14ac:dyDescent="0.15">
      <c r="B2" s="202"/>
      <c r="C2" s="202"/>
      <c r="D2" s="202"/>
      <c r="E2" s="202"/>
      <c r="F2" s="202"/>
      <c r="G2" s="202"/>
      <c r="H2" s="202"/>
      <c r="I2" s="202"/>
      <c r="J2" s="202"/>
      <c r="K2" s="202"/>
      <c r="L2" s="202"/>
      <c r="M2" s="203" t="s">
        <v>1478</v>
      </c>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row>
    <row r="3" spans="2:44" s="178" customFormat="1" ht="5.0999999999999996" customHeight="1" x14ac:dyDescent="0.15">
      <c r="B3" s="202"/>
      <c r="C3" s="202"/>
      <c r="D3" s="202"/>
      <c r="E3" s="202"/>
      <c r="F3" s="202"/>
      <c r="G3" s="202"/>
      <c r="H3" s="202"/>
      <c r="I3" s="202"/>
      <c r="J3" s="202"/>
      <c r="K3" s="202"/>
      <c r="L3" s="202"/>
    </row>
    <row r="4" spans="2:44" s="178" customFormat="1" ht="2.1" customHeight="1" x14ac:dyDescent="0.15"/>
    <row r="5" spans="2:44" s="178" customFormat="1" ht="26.4" customHeight="1" x14ac:dyDescent="0.15">
      <c r="B5" s="201" t="s">
        <v>1758</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row>
    <row r="6" spans="2:44" s="178" customFormat="1" ht="5.55" customHeight="1" x14ac:dyDescent="0.15"/>
    <row r="7" spans="2:44" s="178" customFormat="1" ht="2.1" customHeight="1" x14ac:dyDescent="0.15">
      <c r="B7" s="263" t="s">
        <v>1601</v>
      </c>
      <c r="C7" s="263"/>
      <c r="D7" s="263"/>
      <c r="E7" s="263"/>
      <c r="F7" s="263"/>
      <c r="G7" s="263"/>
      <c r="H7" s="263"/>
      <c r="I7" s="263"/>
      <c r="J7" s="263"/>
      <c r="K7" s="263"/>
    </row>
    <row r="8" spans="2:44" s="178" customFormat="1" ht="17.100000000000001" customHeight="1" x14ac:dyDescent="0.15">
      <c r="B8" s="263"/>
      <c r="C8" s="263"/>
      <c r="D8" s="263"/>
      <c r="E8" s="263"/>
      <c r="F8" s="263"/>
      <c r="G8" s="263"/>
      <c r="H8" s="263"/>
      <c r="I8" s="263"/>
      <c r="J8" s="263"/>
      <c r="K8" s="263"/>
      <c r="M8" s="264">
        <v>45351</v>
      </c>
      <c r="N8" s="264"/>
      <c r="O8" s="264"/>
      <c r="P8" s="264"/>
      <c r="Q8" s="264"/>
      <c r="R8" s="264"/>
      <c r="S8" s="264"/>
      <c r="T8" s="264"/>
      <c r="U8" s="264"/>
      <c r="V8" s="264"/>
    </row>
    <row r="9" spans="2:44" s="178" customFormat="1" ht="4.2" customHeight="1" x14ac:dyDescent="0.15">
      <c r="B9" s="263"/>
      <c r="C9" s="263"/>
      <c r="D9" s="263"/>
      <c r="E9" s="263"/>
      <c r="F9" s="263"/>
      <c r="G9" s="263"/>
      <c r="H9" s="263"/>
      <c r="I9" s="263"/>
      <c r="J9" s="263"/>
      <c r="K9" s="263"/>
    </row>
    <row r="10" spans="2:44" s="178" customFormat="1" ht="1.65" customHeight="1" x14ac:dyDescent="0.15"/>
    <row r="11" spans="2:44" s="178" customFormat="1" ht="15.3" customHeight="1" x14ac:dyDescent="0.15">
      <c r="B11" s="207" t="s">
        <v>1757</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row>
    <row r="12" spans="2:44" s="178" customFormat="1" ht="4.2" customHeight="1" x14ac:dyDescent="0.15"/>
    <row r="13" spans="2:44" s="178" customFormat="1" ht="11.85" customHeight="1" x14ac:dyDescent="0.15">
      <c r="B13" s="252"/>
      <c r="C13" s="252"/>
      <c r="D13" s="252"/>
      <c r="E13" s="252"/>
      <c r="F13" s="252"/>
      <c r="G13" s="252"/>
      <c r="H13" s="252"/>
      <c r="I13" s="252"/>
      <c r="J13" s="252"/>
      <c r="K13" s="200" t="s">
        <v>1609</v>
      </c>
      <c r="L13" s="200"/>
      <c r="M13" s="200"/>
      <c r="N13" s="200"/>
      <c r="O13" s="200"/>
      <c r="P13" s="200"/>
      <c r="Q13" s="200"/>
      <c r="R13" s="200"/>
      <c r="S13" s="200"/>
      <c r="T13" s="200"/>
      <c r="U13" s="200"/>
      <c r="V13" s="200" t="s">
        <v>1607</v>
      </c>
      <c r="W13" s="200"/>
      <c r="X13" s="200"/>
      <c r="Y13" s="200"/>
      <c r="Z13" s="200"/>
      <c r="AA13" s="200"/>
      <c r="AB13" s="200"/>
      <c r="AC13" s="200"/>
      <c r="AD13" s="200"/>
      <c r="AE13" s="200"/>
      <c r="AF13" s="200" t="s">
        <v>1608</v>
      </c>
      <c r="AG13" s="200"/>
      <c r="AH13" s="200"/>
      <c r="AI13" s="200"/>
      <c r="AJ13" s="200"/>
      <c r="AK13" s="200"/>
      <c r="AL13" s="200"/>
      <c r="AM13" s="200"/>
      <c r="AN13" s="200"/>
      <c r="AO13" s="199" t="s">
        <v>1607</v>
      </c>
    </row>
    <row r="14" spans="2:44" s="178" customFormat="1" ht="9.75" customHeight="1" x14ac:dyDescent="0.15">
      <c r="B14" s="254" t="s">
        <v>1756</v>
      </c>
      <c r="C14" s="254"/>
      <c r="D14" s="254"/>
      <c r="E14" s="254"/>
      <c r="F14" s="254"/>
      <c r="G14" s="254"/>
      <c r="H14" s="254"/>
      <c r="I14" s="254"/>
      <c r="J14" s="254"/>
      <c r="K14" s="253">
        <v>2398164626.0900102</v>
      </c>
      <c r="L14" s="253"/>
      <c r="M14" s="253"/>
      <c r="N14" s="253"/>
      <c r="O14" s="253"/>
      <c r="P14" s="253"/>
      <c r="Q14" s="253"/>
      <c r="R14" s="253"/>
      <c r="S14" s="253"/>
      <c r="T14" s="253"/>
      <c r="U14" s="253"/>
      <c r="V14" s="224">
        <v>0.15700382114819</v>
      </c>
      <c r="W14" s="224"/>
      <c r="X14" s="224"/>
      <c r="Y14" s="224"/>
      <c r="Z14" s="224"/>
      <c r="AA14" s="224"/>
      <c r="AB14" s="224"/>
      <c r="AC14" s="224"/>
      <c r="AD14" s="224"/>
      <c r="AE14" s="224"/>
      <c r="AF14" s="226">
        <v>35398</v>
      </c>
      <c r="AG14" s="226"/>
      <c r="AH14" s="226"/>
      <c r="AI14" s="226"/>
      <c r="AJ14" s="226"/>
      <c r="AK14" s="226"/>
      <c r="AL14" s="226"/>
      <c r="AM14" s="226"/>
      <c r="AN14" s="226"/>
      <c r="AO14" s="194">
        <v>0.153235441810531</v>
      </c>
    </row>
    <row r="15" spans="2:44" s="178" customFormat="1" ht="9.75" customHeight="1" x14ac:dyDescent="0.15">
      <c r="B15" s="254" t="s">
        <v>1755</v>
      </c>
      <c r="C15" s="254"/>
      <c r="D15" s="254"/>
      <c r="E15" s="254"/>
      <c r="F15" s="254"/>
      <c r="G15" s="254"/>
      <c r="H15" s="254"/>
      <c r="I15" s="254"/>
      <c r="J15" s="254"/>
      <c r="K15" s="253">
        <v>2325766353.8700099</v>
      </c>
      <c r="L15" s="253"/>
      <c r="M15" s="253"/>
      <c r="N15" s="253"/>
      <c r="O15" s="253"/>
      <c r="P15" s="253"/>
      <c r="Q15" s="253"/>
      <c r="R15" s="253"/>
      <c r="S15" s="253"/>
      <c r="T15" s="253"/>
      <c r="U15" s="253"/>
      <c r="V15" s="224">
        <v>0.152264027532937</v>
      </c>
      <c r="W15" s="224"/>
      <c r="X15" s="224"/>
      <c r="Y15" s="224"/>
      <c r="Z15" s="224"/>
      <c r="AA15" s="224"/>
      <c r="AB15" s="224"/>
      <c r="AC15" s="224"/>
      <c r="AD15" s="224"/>
      <c r="AE15" s="224"/>
      <c r="AF15" s="226">
        <v>36981</v>
      </c>
      <c r="AG15" s="226"/>
      <c r="AH15" s="226"/>
      <c r="AI15" s="226"/>
      <c r="AJ15" s="226"/>
      <c r="AK15" s="226"/>
      <c r="AL15" s="226"/>
      <c r="AM15" s="226"/>
      <c r="AN15" s="226"/>
      <c r="AO15" s="194">
        <v>0.16008813700195701</v>
      </c>
    </row>
    <row r="16" spans="2:44" s="178" customFormat="1" ht="9.75" customHeight="1" x14ac:dyDescent="0.15">
      <c r="B16" s="254" t="s">
        <v>1754</v>
      </c>
      <c r="C16" s="254"/>
      <c r="D16" s="254"/>
      <c r="E16" s="254"/>
      <c r="F16" s="254"/>
      <c r="G16" s="254"/>
      <c r="H16" s="254"/>
      <c r="I16" s="254"/>
      <c r="J16" s="254"/>
      <c r="K16" s="253">
        <v>2231807596.5499902</v>
      </c>
      <c r="L16" s="253"/>
      <c r="M16" s="253"/>
      <c r="N16" s="253"/>
      <c r="O16" s="253"/>
      <c r="P16" s="253"/>
      <c r="Q16" s="253"/>
      <c r="R16" s="253"/>
      <c r="S16" s="253"/>
      <c r="T16" s="253"/>
      <c r="U16" s="253"/>
      <c r="V16" s="224">
        <v>0.146112705071963</v>
      </c>
      <c r="W16" s="224"/>
      <c r="X16" s="224"/>
      <c r="Y16" s="224"/>
      <c r="Z16" s="224"/>
      <c r="AA16" s="224"/>
      <c r="AB16" s="224"/>
      <c r="AC16" s="224"/>
      <c r="AD16" s="224"/>
      <c r="AE16" s="224"/>
      <c r="AF16" s="226">
        <v>31920</v>
      </c>
      <c r="AG16" s="226"/>
      <c r="AH16" s="226"/>
      <c r="AI16" s="226"/>
      <c r="AJ16" s="226"/>
      <c r="AK16" s="226"/>
      <c r="AL16" s="226"/>
      <c r="AM16" s="226"/>
      <c r="AN16" s="226"/>
      <c r="AO16" s="194">
        <v>0.13817942546449399</v>
      </c>
    </row>
    <row r="17" spans="2:44" s="178" customFormat="1" ht="9.75" customHeight="1" x14ac:dyDescent="0.15">
      <c r="B17" s="254" t="s">
        <v>1753</v>
      </c>
      <c r="C17" s="254"/>
      <c r="D17" s="254"/>
      <c r="E17" s="254"/>
      <c r="F17" s="254"/>
      <c r="G17" s="254"/>
      <c r="H17" s="254"/>
      <c r="I17" s="254"/>
      <c r="J17" s="254"/>
      <c r="K17" s="253">
        <v>1636203244.0999899</v>
      </c>
      <c r="L17" s="253"/>
      <c r="M17" s="253"/>
      <c r="N17" s="253"/>
      <c r="O17" s="253"/>
      <c r="P17" s="253"/>
      <c r="Q17" s="253"/>
      <c r="R17" s="253"/>
      <c r="S17" s="253"/>
      <c r="T17" s="253"/>
      <c r="U17" s="253"/>
      <c r="V17" s="224">
        <v>0.10711948575340299</v>
      </c>
      <c r="W17" s="224"/>
      <c r="X17" s="224"/>
      <c r="Y17" s="224"/>
      <c r="Z17" s="224"/>
      <c r="AA17" s="224"/>
      <c r="AB17" s="224"/>
      <c r="AC17" s="224"/>
      <c r="AD17" s="224"/>
      <c r="AE17" s="224"/>
      <c r="AF17" s="226">
        <v>28419</v>
      </c>
      <c r="AG17" s="226"/>
      <c r="AH17" s="226"/>
      <c r="AI17" s="226"/>
      <c r="AJ17" s="226"/>
      <c r="AK17" s="226"/>
      <c r="AL17" s="226"/>
      <c r="AM17" s="226"/>
      <c r="AN17" s="226"/>
      <c r="AO17" s="194">
        <v>0.123023843742965</v>
      </c>
    </row>
    <row r="18" spans="2:44" s="178" customFormat="1" ht="9.75" customHeight="1" x14ac:dyDescent="0.15">
      <c r="B18" s="254" t="s">
        <v>1752</v>
      </c>
      <c r="C18" s="254"/>
      <c r="D18" s="254"/>
      <c r="E18" s="254"/>
      <c r="F18" s="254"/>
      <c r="G18" s="254"/>
      <c r="H18" s="254"/>
      <c r="I18" s="254"/>
      <c r="J18" s="254"/>
      <c r="K18" s="253">
        <v>1281279135.6199999</v>
      </c>
      <c r="L18" s="253"/>
      <c r="M18" s="253"/>
      <c r="N18" s="253"/>
      <c r="O18" s="253"/>
      <c r="P18" s="253"/>
      <c r="Q18" s="253"/>
      <c r="R18" s="253"/>
      <c r="S18" s="253"/>
      <c r="T18" s="253"/>
      <c r="U18" s="253"/>
      <c r="V18" s="224">
        <v>8.3883198868533196E-2</v>
      </c>
      <c r="W18" s="224"/>
      <c r="X18" s="224"/>
      <c r="Y18" s="224"/>
      <c r="Z18" s="224"/>
      <c r="AA18" s="224"/>
      <c r="AB18" s="224"/>
      <c r="AC18" s="224"/>
      <c r="AD18" s="224"/>
      <c r="AE18" s="224"/>
      <c r="AF18" s="226">
        <v>12652</v>
      </c>
      <c r="AG18" s="226"/>
      <c r="AH18" s="226"/>
      <c r="AI18" s="226"/>
      <c r="AJ18" s="226"/>
      <c r="AK18" s="226"/>
      <c r="AL18" s="226"/>
      <c r="AM18" s="226"/>
      <c r="AN18" s="226"/>
      <c r="AO18" s="194">
        <v>5.47696143789718E-2</v>
      </c>
    </row>
    <row r="19" spans="2:44" s="178" customFormat="1" ht="9.75" customHeight="1" x14ac:dyDescent="0.15">
      <c r="B19" s="254" t="s">
        <v>1751</v>
      </c>
      <c r="C19" s="254"/>
      <c r="D19" s="254"/>
      <c r="E19" s="254"/>
      <c r="F19" s="254"/>
      <c r="G19" s="254"/>
      <c r="H19" s="254"/>
      <c r="I19" s="254"/>
      <c r="J19" s="254"/>
      <c r="K19" s="253">
        <v>1233900734.23</v>
      </c>
      <c r="L19" s="253"/>
      <c r="M19" s="253"/>
      <c r="N19" s="253"/>
      <c r="O19" s="253"/>
      <c r="P19" s="253"/>
      <c r="Q19" s="253"/>
      <c r="R19" s="253"/>
      <c r="S19" s="253"/>
      <c r="T19" s="253"/>
      <c r="U19" s="253"/>
      <c r="V19" s="224">
        <v>8.0781414288276801E-2</v>
      </c>
      <c r="W19" s="224"/>
      <c r="X19" s="224"/>
      <c r="Y19" s="224"/>
      <c r="Z19" s="224"/>
      <c r="AA19" s="224"/>
      <c r="AB19" s="224"/>
      <c r="AC19" s="224"/>
      <c r="AD19" s="224"/>
      <c r="AE19" s="224"/>
      <c r="AF19" s="226">
        <v>21593</v>
      </c>
      <c r="AG19" s="226"/>
      <c r="AH19" s="226"/>
      <c r="AI19" s="226"/>
      <c r="AJ19" s="226"/>
      <c r="AK19" s="226"/>
      <c r="AL19" s="226"/>
      <c r="AM19" s="226"/>
      <c r="AN19" s="226"/>
      <c r="AO19" s="194">
        <v>9.34745718688854E-2</v>
      </c>
    </row>
    <row r="20" spans="2:44" s="178" customFormat="1" ht="9.75" customHeight="1" x14ac:dyDescent="0.15">
      <c r="B20" s="254" t="s">
        <v>1750</v>
      </c>
      <c r="C20" s="254"/>
      <c r="D20" s="254"/>
      <c r="E20" s="254"/>
      <c r="F20" s="254"/>
      <c r="G20" s="254"/>
      <c r="H20" s="254"/>
      <c r="I20" s="254"/>
      <c r="J20" s="254"/>
      <c r="K20" s="253">
        <v>1141684753.9400001</v>
      </c>
      <c r="L20" s="253"/>
      <c r="M20" s="253"/>
      <c r="N20" s="253"/>
      <c r="O20" s="253"/>
      <c r="P20" s="253"/>
      <c r="Q20" s="253"/>
      <c r="R20" s="253"/>
      <c r="S20" s="253"/>
      <c r="T20" s="253"/>
      <c r="U20" s="253"/>
      <c r="V20" s="224">
        <v>7.4744188520310201E-2</v>
      </c>
      <c r="W20" s="224"/>
      <c r="X20" s="224"/>
      <c r="Y20" s="224"/>
      <c r="Z20" s="224"/>
      <c r="AA20" s="224"/>
      <c r="AB20" s="224"/>
      <c r="AC20" s="224"/>
      <c r="AD20" s="224"/>
      <c r="AE20" s="224"/>
      <c r="AF20" s="226">
        <v>18118</v>
      </c>
      <c r="AG20" s="226"/>
      <c r="AH20" s="226"/>
      <c r="AI20" s="226"/>
      <c r="AJ20" s="226"/>
      <c r="AK20" s="226"/>
      <c r="AL20" s="226"/>
      <c r="AM20" s="226"/>
      <c r="AN20" s="226"/>
      <c r="AO20" s="194">
        <v>7.8431542310955699E-2</v>
      </c>
    </row>
    <row r="21" spans="2:44" s="178" customFormat="1" ht="9.75" customHeight="1" x14ac:dyDescent="0.15">
      <c r="B21" s="254" t="s">
        <v>1749</v>
      </c>
      <c r="C21" s="254"/>
      <c r="D21" s="254"/>
      <c r="E21" s="254"/>
      <c r="F21" s="254"/>
      <c r="G21" s="254"/>
      <c r="H21" s="254"/>
      <c r="I21" s="254"/>
      <c r="J21" s="254"/>
      <c r="K21" s="253">
        <v>1056911478.36</v>
      </c>
      <c r="L21" s="253"/>
      <c r="M21" s="253"/>
      <c r="N21" s="253"/>
      <c r="O21" s="253"/>
      <c r="P21" s="253"/>
      <c r="Q21" s="253"/>
      <c r="R21" s="253"/>
      <c r="S21" s="253"/>
      <c r="T21" s="253"/>
      <c r="U21" s="253"/>
      <c r="V21" s="224">
        <v>6.9194224163188794E-2</v>
      </c>
      <c r="W21" s="224"/>
      <c r="X21" s="224"/>
      <c r="Y21" s="224"/>
      <c r="Z21" s="224"/>
      <c r="AA21" s="224"/>
      <c r="AB21" s="224"/>
      <c r="AC21" s="224"/>
      <c r="AD21" s="224"/>
      <c r="AE21" s="224"/>
      <c r="AF21" s="226">
        <v>17716</v>
      </c>
      <c r="AG21" s="226"/>
      <c r="AH21" s="226"/>
      <c r="AI21" s="226"/>
      <c r="AJ21" s="226"/>
      <c r="AK21" s="226"/>
      <c r="AL21" s="226"/>
      <c r="AM21" s="226"/>
      <c r="AN21" s="226"/>
      <c r="AO21" s="194">
        <v>7.6691312704541895E-2</v>
      </c>
    </row>
    <row r="22" spans="2:44" s="178" customFormat="1" ht="9.75" customHeight="1" x14ac:dyDescent="0.15">
      <c r="B22" s="254" t="s">
        <v>1748</v>
      </c>
      <c r="C22" s="254"/>
      <c r="D22" s="254"/>
      <c r="E22" s="254"/>
      <c r="F22" s="254"/>
      <c r="G22" s="254"/>
      <c r="H22" s="254"/>
      <c r="I22" s="254"/>
      <c r="J22" s="254"/>
      <c r="K22" s="253">
        <v>807329290.23999596</v>
      </c>
      <c r="L22" s="253"/>
      <c r="M22" s="253"/>
      <c r="N22" s="253"/>
      <c r="O22" s="253"/>
      <c r="P22" s="253"/>
      <c r="Q22" s="253"/>
      <c r="R22" s="253"/>
      <c r="S22" s="253"/>
      <c r="T22" s="253"/>
      <c r="U22" s="253"/>
      <c r="V22" s="224">
        <v>5.2854496356739201E-2</v>
      </c>
      <c r="W22" s="224"/>
      <c r="X22" s="224"/>
      <c r="Y22" s="224"/>
      <c r="Z22" s="224"/>
      <c r="AA22" s="224"/>
      <c r="AB22" s="224"/>
      <c r="AC22" s="224"/>
      <c r="AD22" s="224"/>
      <c r="AE22" s="224"/>
      <c r="AF22" s="226">
        <v>9986</v>
      </c>
      <c r="AG22" s="226"/>
      <c r="AH22" s="226"/>
      <c r="AI22" s="226"/>
      <c r="AJ22" s="226"/>
      <c r="AK22" s="226"/>
      <c r="AL22" s="226"/>
      <c r="AM22" s="226"/>
      <c r="AN22" s="226"/>
      <c r="AO22" s="194">
        <v>4.3228688680715499E-2</v>
      </c>
    </row>
    <row r="23" spans="2:44" s="178" customFormat="1" ht="9.75" customHeight="1" x14ac:dyDescent="0.15">
      <c r="B23" s="254" t="s">
        <v>1747</v>
      </c>
      <c r="C23" s="254"/>
      <c r="D23" s="254"/>
      <c r="E23" s="254"/>
      <c r="F23" s="254"/>
      <c r="G23" s="254"/>
      <c r="H23" s="254"/>
      <c r="I23" s="254"/>
      <c r="J23" s="254"/>
      <c r="K23" s="253">
        <v>670366303.78999996</v>
      </c>
      <c r="L23" s="253"/>
      <c r="M23" s="253"/>
      <c r="N23" s="253"/>
      <c r="O23" s="253"/>
      <c r="P23" s="253"/>
      <c r="Q23" s="253"/>
      <c r="R23" s="253"/>
      <c r="S23" s="253"/>
      <c r="T23" s="253"/>
      <c r="U23" s="253"/>
      <c r="V23" s="224">
        <v>4.38877590466418E-2</v>
      </c>
      <c r="W23" s="224"/>
      <c r="X23" s="224"/>
      <c r="Y23" s="224"/>
      <c r="Z23" s="224"/>
      <c r="AA23" s="224"/>
      <c r="AB23" s="224"/>
      <c r="AC23" s="224"/>
      <c r="AD23" s="224"/>
      <c r="AE23" s="224"/>
      <c r="AF23" s="226">
        <v>10826</v>
      </c>
      <c r="AG23" s="226"/>
      <c r="AH23" s="226"/>
      <c r="AI23" s="226"/>
      <c r="AJ23" s="226"/>
      <c r="AK23" s="226"/>
      <c r="AL23" s="226"/>
      <c r="AM23" s="226"/>
      <c r="AN23" s="226"/>
      <c r="AO23" s="194">
        <v>4.6864989350833802E-2</v>
      </c>
    </row>
    <row r="24" spans="2:44" s="178" customFormat="1" ht="9.75" customHeight="1" x14ac:dyDescent="0.15">
      <c r="B24" s="254" t="s">
        <v>407</v>
      </c>
      <c r="C24" s="254"/>
      <c r="D24" s="254"/>
      <c r="E24" s="254"/>
      <c r="F24" s="254"/>
      <c r="G24" s="254"/>
      <c r="H24" s="254"/>
      <c r="I24" s="254"/>
      <c r="J24" s="254"/>
      <c r="K24" s="253">
        <v>456596090.15999901</v>
      </c>
      <c r="L24" s="253"/>
      <c r="M24" s="253"/>
      <c r="N24" s="253"/>
      <c r="O24" s="253"/>
      <c r="P24" s="253"/>
      <c r="Q24" s="253"/>
      <c r="R24" s="253"/>
      <c r="S24" s="253"/>
      <c r="T24" s="253"/>
      <c r="U24" s="253"/>
      <c r="V24" s="224">
        <v>2.9892581225052402E-2</v>
      </c>
      <c r="W24" s="224"/>
      <c r="X24" s="224"/>
      <c r="Y24" s="224"/>
      <c r="Z24" s="224"/>
      <c r="AA24" s="224"/>
      <c r="AB24" s="224"/>
      <c r="AC24" s="224"/>
      <c r="AD24" s="224"/>
      <c r="AE24" s="224"/>
      <c r="AF24" s="226">
        <v>6775</v>
      </c>
      <c r="AG24" s="226"/>
      <c r="AH24" s="226"/>
      <c r="AI24" s="226"/>
      <c r="AJ24" s="226"/>
      <c r="AK24" s="226"/>
      <c r="AL24" s="226"/>
      <c r="AM24" s="226"/>
      <c r="AN24" s="226"/>
      <c r="AO24" s="194">
        <v>2.9328496476251499E-2</v>
      </c>
    </row>
    <row r="25" spans="2:44" s="178" customFormat="1" ht="9.75" customHeight="1" x14ac:dyDescent="0.15">
      <c r="B25" s="254" t="s">
        <v>213</v>
      </c>
      <c r="C25" s="254"/>
      <c r="D25" s="254"/>
      <c r="E25" s="254"/>
      <c r="F25" s="254"/>
      <c r="G25" s="254"/>
      <c r="H25" s="254"/>
      <c r="I25" s="254"/>
      <c r="J25" s="254"/>
      <c r="K25" s="253">
        <v>34552556.899999999</v>
      </c>
      <c r="L25" s="253"/>
      <c r="M25" s="253"/>
      <c r="N25" s="253"/>
      <c r="O25" s="253"/>
      <c r="P25" s="253"/>
      <c r="Q25" s="253"/>
      <c r="R25" s="253"/>
      <c r="S25" s="253"/>
      <c r="T25" s="253"/>
      <c r="U25" s="253"/>
      <c r="V25" s="224">
        <v>2.2620980247653102E-3</v>
      </c>
      <c r="W25" s="224"/>
      <c r="X25" s="224"/>
      <c r="Y25" s="224"/>
      <c r="Z25" s="224"/>
      <c r="AA25" s="224"/>
      <c r="AB25" s="224"/>
      <c r="AC25" s="224"/>
      <c r="AD25" s="224"/>
      <c r="AE25" s="224"/>
      <c r="AF25" s="226">
        <v>620</v>
      </c>
      <c r="AG25" s="226"/>
      <c r="AH25" s="226"/>
      <c r="AI25" s="226"/>
      <c r="AJ25" s="226"/>
      <c r="AK25" s="226"/>
      <c r="AL25" s="226"/>
      <c r="AM25" s="226"/>
      <c r="AN25" s="226"/>
      <c r="AO25" s="194">
        <v>2.68393620889682E-3</v>
      </c>
    </row>
    <row r="26" spans="2:44" s="178" customFormat="1" ht="10.65" customHeight="1" x14ac:dyDescent="0.15">
      <c r="B26" s="252"/>
      <c r="C26" s="252"/>
      <c r="D26" s="252"/>
      <c r="E26" s="252"/>
      <c r="F26" s="252"/>
      <c r="G26" s="252"/>
      <c r="H26" s="252"/>
      <c r="I26" s="252"/>
      <c r="J26" s="252"/>
      <c r="K26" s="251">
        <v>15274562163.85</v>
      </c>
      <c r="L26" s="251"/>
      <c r="M26" s="251"/>
      <c r="N26" s="251"/>
      <c r="O26" s="251"/>
      <c r="P26" s="251"/>
      <c r="Q26" s="251"/>
      <c r="R26" s="251"/>
      <c r="S26" s="251"/>
      <c r="T26" s="251"/>
      <c r="U26" s="251"/>
      <c r="V26" s="249">
        <v>1</v>
      </c>
      <c r="W26" s="249"/>
      <c r="X26" s="249"/>
      <c r="Y26" s="249"/>
      <c r="Z26" s="249"/>
      <c r="AA26" s="249"/>
      <c r="AB26" s="249"/>
      <c r="AC26" s="249"/>
      <c r="AD26" s="249"/>
      <c r="AE26" s="249"/>
      <c r="AF26" s="250">
        <v>231004</v>
      </c>
      <c r="AG26" s="250"/>
      <c r="AH26" s="250"/>
      <c r="AI26" s="250"/>
      <c r="AJ26" s="250"/>
      <c r="AK26" s="250"/>
      <c r="AL26" s="250"/>
      <c r="AM26" s="250"/>
      <c r="AN26" s="250"/>
      <c r="AO26" s="262">
        <v>1</v>
      </c>
    </row>
    <row r="27" spans="2:44" s="178" customFormat="1" ht="7.2" customHeight="1" x14ac:dyDescent="0.15"/>
    <row r="28" spans="2:44" s="178" customFormat="1" ht="15.3" customHeight="1" x14ac:dyDescent="0.15">
      <c r="B28" s="207" t="s">
        <v>1746</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row>
    <row r="29" spans="2:44" s="178" customFormat="1" ht="6.3" customHeight="1" x14ac:dyDescent="0.15"/>
    <row r="30" spans="2:44" s="178" customFormat="1" ht="10.65" customHeight="1" x14ac:dyDescent="0.15">
      <c r="B30" s="200" t="s">
        <v>1623</v>
      </c>
      <c r="C30" s="200"/>
      <c r="D30" s="200"/>
      <c r="E30" s="200"/>
      <c r="F30" s="200"/>
      <c r="G30" s="200"/>
      <c r="H30" s="200"/>
      <c r="I30" s="200"/>
      <c r="J30" s="200"/>
      <c r="K30" s="200" t="s">
        <v>1609</v>
      </c>
      <c r="L30" s="200"/>
      <c r="M30" s="200"/>
      <c r="N30" s="200"/>
      <c r="O30" s="200"/>
      <c r="P30" s="200"/>
      <c r="Q30" s="200"/>
      <c r="R30" s="200"/>
      <c r="S30" s="200"/>
      <c r="T30" s="200"/>
      <c r="U30" s="200"/>
      <c r="V30" s="200" t="s">
        <v>1607</v>
      </c>
      <c r="W30" s="200"/>
      <c r="X30" s="200"/>
      <c r="Y30" s="200"/>
      <c r="Z30" s="200"/>
      <c r="AA30" s="200"/>
      <c r="AB30" s="200"/>
      <c r="AC30" s="200"/>
      <c r="AD30" s="200"/>
      <c r="AE30" s="200"/>
      <c r="AF30" s="200" t="s">
        <v>1608</v>
      </c>
      <c r="AG30" s="200"/>
      <c r="AH30" s="200"/>
      <c r="AI30" s="200"/>
      <c r="AJ30" s="200"/>
      <c r="AK30" s="200"/>
      <c r="AL30" s="200"/>
      <c r="AM30" s="200"/>
      <c r="AN30" s="200" t="s">
        <v>1607</v>
      </c>
      <c r="AO30" s="200"/>
    </row>
    <row r="31" spans="2:44" s="178" customFormat="1" ht="8.5500000000000007" customHeight="1" x14ac:dyDescent="0.15">
      <c r="B31" s="222" t="s">
        <v>1742</v>
      </c>
      <c r="C31" s="222"/>
      <c r="D31" s="222"/>
      <c r="E31" s="222"/>
      <c r="F31" s="222"/>
      <c r="G31" s="222"/>
      <c r="H31" s="222"/>
      <c r="I31" s="222"/>
      <c r="J31" s="222"/>
      <c r="K31" s="253">
        <v>307566227.04000002</v>
      </c>
      <c r="L31" s="253"/>
      <c r="M31" s="253"/>
      <c r="N31" s="253"/>
      <c r="O31" s="253"/>
      <c r="P31" s="253"/>
      <c r="Q31" s="253"/>
      <c r="R31" s="253"/>
      <c r="S31" s="253"/>
      <c r="T31" s="253"/>
      <c r="U31" s="253"/>
      <c r="V31" s="224">
        <v>2.0135845711369098E-2</v>
      </c>
      <c r="W31" s="224"/>
      <c r="X31" s="224"/>
      <c r="Y31" s="224"/>
      <c r="Z31" s="224"/>
      <c r="AA31" s="224"/>
      <c r="AB31" s="224"/>
      <c r="AC31" s="224"/>
      <c r="AD31" s="224"/>
      <c r="AE31" s="224"/>
      <c r="AF31" s="226">
        <v>2762</v>
      </c>
      <c r="AG31" s="226"/>
      <c r="AH31" s="226"/>
      <c r="AI31" s="226"/>
      <c r="AJ31" s="226"/>
      <c r="AK31" s="226"/>
      <c r="AL31" s="226"/>
      <c r="AM31" s="226"/>
      <c r="AN31" s="224">
        <v>1.1956502917698401E-2</v>
      </c>
      <c r="AO31" s="224"/>
    </row>
    <row r="32" spans="2:44" s="178" customFormat="1" ht="8.5500000000000007" customHeight="1" x14ac:dyDescent="0.15">
      <c r="B32" s="222" t="s">
        <v>1620</v>
      </c>
      <c r="C32" s="222"/>
      <c r="D32" s="222"/>
      <c r="E32" s="222"/>
      <c r="F32" s="222"/>
      <c r="G32" s="222"/>
      <c r="H32" s="222"/>
      <c r="I32" s="222"/>
      <c r="J32" s="222"/>
      <c r="K32" s="253">
        <v>943765289.13999796</v>
      </c>
      <c r="L32" s="253"/>
      <c r="M32" s="253"/>
      <c r="N32" s="253"/>
      <c r="O32" s="253"/>
      <c r="P32" s="253"/>
      <c r="Q32" s="253"/>
      <c r="R32" s="253"/>
      <c r="S32" s="253"/>
      <c r="T32" s="253"/>
      <c r="U32" s="253"/>
      <c r="V32" s="224">
        <v>6.1786732674641701E-2</v>
      </c>
      <c r="W32" s="224"/>
      <c r="X32" s="224"/>
      <c r="Y32" s="224"/>
      <c r="Z32" s="224"/>
      <c r="AA32" s="224"/>
      <c r="AB32" s="224"/>
      <c r="AC32" s="224"/>
      <c r="AD32" s="224"/>
      <c r="AE32" s="224"/>
      <c r="AF32" s="226">
        <v>8903</v>
      </c>
      <c r="AG32" s="226"/>
      <c r="AH32" s="226"/>
      <c r="AI32" s="226"/>
      <c r="AJ32" s="226"/>
      <c r="AK32" s="226"/>
      <c r="AL32" s="226"/>
      <c r="AM32" s="226"/>
      <c r="AN32" s="224">
        <v>3.85404581738844E-2</v>
      </c>
      <c r="AO32" s="224"/>
    </row>
    <row r="33" spans="2:41" s="178" customFormat="1" ht="8.5500000000000007" customHeight="1" x14ac:dyDescent="0.15">
      <c r="B33" s="222" t="s">
        <v>1619</v>
      </c>
      <c r="C33" s="222"/>
      <c r="D33" s="222"/>
      <c r="E33" s="222"/>
      <c r="F33" s="222"/>
      <c r="G33" s="222"/>
      <c r="H33" s="222"/>
      <c r="I33" s="222"/>
      <c r="J33" s="222"/>
      <c r="K33" s="253">
        <v>2030949800.73001</v>
      </c>
      <c r="L33" s="253"/>
      <c r="M33" s="253"/>
      <c r="N33" s="253"/>
      <c r="O33" s="253"/>
      <c r="P33" s="253"/>
      <c r="Q33" s="253"/>
      <c r="R33" s="253"/>
      <c r="S33" s="253"/>
      <c r="T33" s="253"/>
      <c r="U33" s="253"/>
      <c r="V33" s="224">
        <v>0.132962881616117</v>
      </c>
      <c r="W33" s="224"/>
      <c r="X33" s="224"/>
      <c r="Y33" s="224"/>
      <c r="Z33" s="224"/>
      <c r="AA33" s="224"/>
      <c r="AB33" s="224"/>
      <c r="AC33" s="224"/>
      <c r="AD33" s="224"/>
      <c r="AE33" s="224"/>
      <c r="AF33" s="226">
        <v>19408</v>
      </c>
      <c r="AG33" s="226"/>
      <c r="AH33" s="226"/>
      <c r="AI33" s="226"/>
      <c r="AJ33" s="226"/>
      <c r="AK33" s="226"/>
      <c r="AL33" s="226"/>
      <c r="AM33" s="226"/>
      <c r="AN33" s="224">
        <v>8.4015861197208705E-2</v>
      </c>
      <c r="AO33" s="224"/>
    </row>
    <row r="34" spans="2:41" s="178" customFormat="1" ht="8.5500000000000007" customHeight="1" x14ac:dyDescent="0.15">
      <c r="B34" s="222" t="s">
        <v>1618</v>
      </c>
      <c r="C34" s="222"/>
      <c r="D34" s="222"/>
      <c r="E34" s="222"/>
      <c r="F34" s="222"/>
      <c r="G34" s="222"/>
      <c r="H34" s="222"/>
      <c r="I34" s="222"/>
      <c r="J34" s="222"/>
      <c r="K34" s="253">
        <v>2223048812.0900102</v>
      </c>
      <c r="L34" s="253"/>
      <c r="M34" s="253"/>
      <c r="N34" s="253"/>
      <c r="O34" s="253"/>
      <c r="P34" s="253"/>
      <c r="Q34" s="253"/>
      <c r="R34" s="253"/>
      <c r="S34" s="253"/>
      <c r="T34" s="253"/>
      <c r="U34" s="253"/>
      <c r="V34" s="224">
        <v>0.14553928212431799</v>
      </c>
      <c r="W34" s="224"/>
      <c r="X34" s="224"/>
      <c r="Y34" s="224"/>
      <c r="Z34" s="224"/>
      <c r="AA34" s="224"/>
      <c r="AB34" s="224"/>
      <c r="AC34" s="224"/>
      <c r="AD34" s="224"/>
      <c r="AE34" s="224"/>
      <c r="AF34" s="226">
        <v>24737</v>
      </c>
      <c r="AG34" s="226"/>
      <c r="AH34" s="226"/>
      <c r="AI34" s="226"/>
      <c r="AJ34" s="226"/>
      <c r="AK34" s="226"/>
      <c r="AL34" s="226"/>
      <c r="AM34" s="226"/>
      <c r="AN34" s="224">
        <v>0.107084725805614</v>
      </c>
      <c r="AO34" s="224"/>
    </row>
    <row r="35" spans="2:41" s="178" customFormat="1" ht="8.5500000000000007" customHeight="1" x14ac:dyDescent="0.15">
      <c r="B35" s="222" t="s">
        <v>1617</v>
      </c>
      <c r="C35" s="222"/>
      <c r="D35" s="222"/>
      <c r="E35" s="222"/>
      <c r="F35" s="222"/>
      <c r="G35" s="222"/>
      <c r="H35" s="222"/>
      <c r="I35" s="222"/>
      <c r="J35" s="222"/>
      <c r="K35" s="253">
        <v>4072256536.77001</v>
      </c>
      <c r="L35" s="253"/>
      <c r="M35" s="253"/>
      <c r="N35" s="253"/>
      <c r="O35" s="253"/>
      <c r="P35" s="253"/>
      <c r="Q35" s="253"/>
      <c r="R35" s="253"/>
      <c r="S35" s="253"/>
      <c r="T35" s="253"/>
      <c r="U35" s="253"/>
      <c r="V35" s="224">
        <v>0.26660381443912901</v>
      </c>
      <c r="W35" s="224"/>
      <c r="X35" s="224"/>
      <c r="Y35" s="224"/>
      <c r="Z35" s="224"/>
      <c r="AA35" s="224"/>
      <c r="AB35" s="224"/>
      <c r="AC35" s="224"/>
      <c r="AD35" s="224"/>
      <c r="AE35" s="224"/>
      <c r="AF35" s="226">
        <v>54395</v>
      </c>
      <c r="AG35" s="226"/>
      <c r="AH35" s="226"/>
      <c r="AI35" s="226"/>
      <c r="AJ35" s="226"/>
      <c r="AK35" s="226"/>
      <c r="AL35" s="226"/>
      <c r="AM35" s="226"/>
      <c r="AN35" s="224">
        <v>0.23547211303700399</v>
      </c>
      <c r="AO35" s="224"/>
    </row>
    <row r="36" spans="2:41" s="178" customFormat="1" ht="8.5500000000000007" customHeight="1" x14ac:dyDescent="0.15">
      <c r="B36" s="222" t="s">
        <v>1616</v>
      </c>
      <c r="C36" s="222"/>
      <c r="D36" s="222"/>
      <c r="E36" s="222"/>
      <c r="F36" s="222"/>
      <c r="G36" s="222"/>
      <c r="H36" s="222"/>
      <c r="I36" s="222"/>
      <c r="J36" s="222"/>
      <c r="K36" s="253">
        <v>1672291755.72001</v>
      </c>
      <c r="L36" s="253"/>
      <c r="M36" s="253"/>
      <c r="N36" s="253"/>
      <c r="O36" s="253"/>
      <c r="P36" s="253"/>
      <c r="Q36" s="253"/>
      <c r="R36" s="253"/>
      <c r="S36" s="253"/>
      <c r="T36" s="253"/>
      <c r="U36" s="253"/>
      <c r="V36" s="224">
        <v>0.109482140160966</v>
      </c>
      <c r="W36" s="224"/>
      <c r="X36" s="224"/>
      <c r="Y36" s="224"/>
      <c r="Z36" s="224"/>
      <c r="AA36" s="224"/>
      <c r="AB36" s="224"/>
      <c r="AC36" s="224"/>
      <c r="AD36" s="224"/>
      <c r="AE36" s="224"/>
      <c r="AF36" s="226">
        <v>26620</v>
      </c>
      <c r="AG36" s="226"/>
      <c r="AH36" s="226"/>
      <c r="AI36" s="226"/>
      <c r="AJ36" s="226"/>
      <c r="AK36" s="226"/>
      <c r="AL36" s="226"/>
      <c r="AM36" s="226"/>
      <c r="AN36" s="224">
        <v>0.11523609980779601</v>
      </c>
      <c r="AO36" s="224"/>
    </row>
    <row r="37" spans="2:41" s="178" customFormat="1" ht="8.5500000000000007" customHeight="1" x14ac:dyDescent="0.15">
      <c r="B37" s="222" t="s">
        <v>1614</v>
      </c>
      <c r="C37" s="222"/>
      <c r="D37" s="222"/>
      <c r="E37" s="222"/>
      <c r="F37" s="222"/>
      <c r="G37" s="222"/>
      <c r="H37" s="222"/>
      <c r="I37" s="222"/>
      <c r="J37" s="222"/>
      <c r="K37" s="253">
        <v>987288480.649997</v>
      </c>
      <c r="L37" s="253"/>
      <c r="M37" s="253"/>
      <c r="N37" s="253"/>
      <c r="O37" s="253"/>
      <c r="P37" s="253"/>
      <c r="Q37" s="253"/>
      <c r="R37" s="253"/>
      <c r="S37" s="253"/>
      <c r="T37" s="253"/>
      <c r="U37" s="253"/>
      <c r="V37" s="224">
        <v>6.4636123121525002E-2</v>
      </c>
      <c r="W37" s="224"/>
      <c r="X37" s="224"/>
      <c r="Y37" s="224"/>
      <c r="Z37" s="224"/>
      <c r="AA37" s="224"/>
      <c r="AB37" s="224"/>
      <c r="AC37" s="224"/>
      <c r="AD37" s="224"/>
      <c r="AE37" s="224"/>
      <c r="AF37" s="226">
        <v>17410</v>
      </c>
      <c r="AG37" s="226"/>
      <c r="AH37" s="226"/>
      <c r="AI37" s="226"/>
      <c r="AJ37" s="226"/>
      <c r="AK37" s="226"/>
      <c r="AL37" s="226"/>
      <c r="AM37" s="226"/>
      <c r="AN37" s="224">
        <v>7.5366660317570305E-2</v>
      </c>
      <c r="AO37" s="224"/>
    </row>
    <row r="38" spans="2:41" s="178" customFormat="1" ht="8.5500000000000007" customHeight="1" x14ac:dyDescent="0.15">
      <c r="B38" s="222" t="s">
        <v>1615</v>
      </c>
      <c r="C38" s="222"/>
      <c r="D38" s="222"/>
      <c r="E38" s="222"/>
      <c r="F38" s="222"/>
      <c r="G38" s="222"/>
      <c r="H38" s="222"/>
      <c r="I38" s="222"/>
      <c r="J38" s="222"/>
      <c r="K38" s="253">
        <v>1556962281.1799901</v>
      </c>
      <c r="L38" s="253"/>
      <c r="M38" s="253"/>
      <c r="N38" s="253"/>
      <c r="O38" s="253"/>
      <c r="P38" s="253"/>
      <c r="Q38" s="253"/>
      <c r="R38" s="253"/>
      <c r="S38" s="253"/>
      <c r="T38" s="253"/>
      <c r="U38" s="253"/>
      <c r="V38" s="224">
        <v>0.101931712639516</v>
      </c>
      <c r="W38" s="224"/>
      <c r="X38" s="224"/>
      <c r="Y38" s="224"/>
      <c r="Z38" s="224"/>
      <c r="AA38" s="224"/>
      <c r="AB38" s="224"/>
      <c r="AC38" s="224"/>
      <c r="AD38" s="224"/>
      <c r="AE38" s="224"/>
      <c r="AF38" s="226">
        <v>32958</v>
      </c>
      <c r="AG38" s="226"/>
      <c r="AH38" s="226"/>
      <c r="AI38" s="226"/>
      <c r="AJ38" s="226"/>
      <c r="AK38" s="226"/>
      <c r="AL38" s="226"/>
      <c r="AM38" s="226"/>
      <c r="AN38" s="224">
        <v>0.14267285414971201</v>
      </c>
      <c r="AO38" s="224"/>
    </row>
    <row r="39" spans="2:41" s="178" customFormat="1" ht="8.5500000000000007" customHeight="1" x14ac:dyDescent="0.15">
      <c r="B39" s="222" t="s">
        <v>1634</v>
      </c>
      <c r="C39" s="222"/>
      <c r="D39" s="222"/>
      <c r="E39" s="222"/>
      <c r="F39" s="222"/>
      <c r="G39" s="222"/>
      <c r="H39" s="222"/>
      <c r="I39" s="222"/>
      <c r="J39" s="222"/>
      <c r="K39" s="253">
        <v>612982602.89999902</v>
      </c>
      <c r="L39" s="253"/>
      <c r="M39" s="253"/>
      <c r="N39" s="253"/>
      <c r="O39" s="253"/>
      <c r="P39" s="253"/>
      <c r="Q39" s="253"/>
      <c r="R39" s="253"/>
      <c r="S39" s="253"/>
      <c r="T39" s="253"/>
      <c r="U39" s="253"/>
      <c r="V39" s="224">
        <v>4.01309442669808E-2</v>
      </c>
      <c r="W39" s="224"/>
      <c r="X39" s="224"/>
      <c r="Y39" s="224"/>
      <c r="Z39" s="224"/>
      <c r="AA39" s="224"/>
      <c r="AB39" s="224"/>
      <c r="AC39" s="224"/>
      <c r="AD39" s="224"/>
      <c r="AE39" s="224"/>
      <c r="AF39" s="226">
        <v>15881</v>
      </c>
      <c r="AG39" s="226"/>
      <c r="AH39" s="226"/>
      <c r="AI39" s="226"/>
      <c r="AJ39" s="226"/>
      <c r="AK39" s="226"/>
      <c r="AL39" s="226"/>
      <c r="AM39" s="226"/>
      <c r="AN39" s="224">
        <v>6.8747727312081203E-2</v>
      </c>
      <c r="AO39" s="224"/>
    </row>
    <row r="40" spans="2:41" s="178" customFormat="1" ht="8.5500000000000007" customHeight="1" x14ac:dyDescent="0.15">
      <c r="B40" s="222" t="s">
        <v>1633</v>
      </c>
      <c r="C40" s="222"/>
      <c r="D40" s="222"/>
      <c r="E40" s="222"/>
      <c r="F40" s="222"/>
      <c r="G40" s="222"/>
      <c r="H40" s="222"/>
      <c r="I40" s="222"/>
      <c r="J40" s="222"/>
      <c r="K40" s="253">
        <v>226343954.75</v>
      </c>
      <c r="L40" s="253"/>
      <c r="M40" s="253"/>
      <c r="N40" s="253"/>
      <c r="O40" s="253"/>
      <c r="P40" s="253"/>
      <c r="Q40" s="253"/>
      <c r="R40" s="253"/>
      <c r="S40" s="253"/>
      <c r="T40" s="253"/>
      <c r="U40" s="253"/>
      <c r="V40" s="224">
        <v>1.4818359591719401E-2</v>
      </c>
      <c r="W40" s="224"/>
      <c r="X40" s="224"/>
      <c r="Y40" s="224"/>
      <c r="Z40" s="224"/>
      <c r="AA40" s="224"/>
      <c r="AB40" s="224"/>
      <c r="AC40" s="224"/>
      <c r="AD40" s="224"/>
      <c r="AE40" s="224"/>
      <c r="AF40" s="226">
        <v>6517</v>
      </c>
      <c r="AG40" s="226"/>
      <c r="AH40" s="226"/>
      <c r="AI40" s="226"/>
      <c r="AJ40" s="226"/>
      <c r="AK40" s="226"/>
      <c r="AL40" s="226"/>
      <c r="AM40" s="226"/>
      <c r="AN40" s="224">
        <v>2.8211632699000899E-2</v>
      </c>
      <c r="AO40" s="224"/>
    </row>
    <row r="41" spans="2:41" s="178" customFormat="1" ht="8.5500000000000007" customHeight="1" x14ac:dyDescent="0.15">
      <c r="B41" s="222" t="s">
        <v>1632</v>
      </c>
      <c r="C41" s="222"/>
      <c r="D41" s="222"/>
      <c r="E41" s="222"/>
      <c r="F41" s="222"/>
      <c r="G41" s="222"/>
      <c r="H41" s="222"/>
      <c r="I41" s="222"/>
      <c r="J41" s="222"/>
      <c r="K41" s="253">
        <v>54838842.110000104</v>
      </c>
      <c r="L41" s="253"/>
      <c r="M41" s="253"/>
      <c r="N41" s="253"/>
      <c r="O41" s="253"/>
      <c r="P41" s="253"/>
      <c r="Q41" s="253"/>
      <c r="R41" s="253"/>
      <c r="S41" s="253"/>
      <c r="T41" s="253"/>
      <c r="U41" s="253"/>
      <c r="V41" s="224">
        <v>3.5902071379686402E-3</v>
      </c>
      <c r="W41" s="224"/>
      <c r="X41" s="224"/>
      <c r="Y41" s="224"/>
      <c r="Z41" s="224"/>
      <c r="AA41" s="224"/>
      <c r="AB41" s="224"/>
      <c r="AC41" s="224"/>
      <c r="AD41" s="224"/>
      <c r="AE41" s="224"/>
      <c r="AF41" s="226">
        <v>1416</v>
      </c>
      <c r="AG41" s="226"/>
      <c r="AH41" s="226"/>
      <c r="AI41" s="226"/>
      <c r="AJ41" s="226"/>
      <c r="AK41" s="226"/>
      <c r="AL41" s="226"/>
      <c r="AM41" s="226"/>
      <c r="AN41" s="224">
        <v>6.12976398677079E-3</v>
      </c>
      <c r="AO41" s="224"/>
    </row>
    <row r="42" spans="2:41" s="178" customFormat="1" ht="8.5500000000000007" customHeight="1" x14ac:dyDescent="0.15">
      <c r="B42" s="222" t="s">
        <v>1631</v>
      </c>
      <c r="C42" s="222"/>
      <c r="D42" s="222"/>
      <c r="E42" s="222"/>
      <c r="F42" s="222"/>
      <c r="G42" s="222"/>
      <c r="H42" s="222"/>
      <c r="I42" s="222"/>
      <c r="J42" s="222"/>
      <c r="K42" s="253">
        <v>37409980.350000001</v>
      </c>
      <c r="L42" s="253"/>
      <c r="M42" s="253"/>
      <c r="N42" s="253"/>
      <c r="O42" s="253"/>
      <c r="P42" s="253"/>
      <c r="Q42" s="253"/>
      <c r="R42" s="253"/>
      <c r="S42" s="253"/>
      <c r="T42" s="253"/>
      <c r="U42" s="253"/>
      <c r="V42" s="224">
        <v>2.4491687518570799E-3</v>
      </c>
      <c r="W42" s="224"/>
      <c r="X42" s="224"/>
      <c r="Y42" s="224"/>
      <c r="Z42" s="224"/>
      <c r="AA42" s="224"/>
      <c r="AB42" s="224"/>
      <c r="AC42" s="224"/>
      <c r="AD42" s="224"/>
      <c r="AE42" s="224"/>
      <c r="AF42" s="226">
        <v>1182</v>
      </c>
      <c r="AG42" s="226"/>
      <c r="AH42" s="226"/>
      <c r="AI42" s="226"/>
      <c r="AJ42" s="226"/>
      <c r="AK42" s="226"/>
      <c r="AL42" s="226"/>
      <c r="AM42" s="226"/>
      <c r="AN42" s="224">
        <v>5.1167945143807004E-3</v>
      </c>
      <c r="AO42" s="224"/>
    </row>
    <row r="43" spans="2:41" s="178" customFormat="1" ht="8.5500000000000007" customHeight="1" x14ac:dyDescent="0.15">
      <c r="B43" s="222" t="s">
        <v>1630</v>
      </c>
      <c r="C43" s="222"/>
      <c r="D43" s="222"/>
      <c r="E43" s="222"/>
      <c r="F43" s="222"/>
      <c r="G43" s="222"/>
      <c r="H43" s="222"/>
      <c r="I43" s="222"/>
      <c r="J43" s="222"/>
      <c r="K43" s="253">
        <v>107659824.7</v>
      </c>
      <c r="L43" s="253"/>
      <c r="M43" s="253"/>
      <c r="N43" s="253"/>
      <c r="O43" s="253"/>
      <c r="P43" s="253"/>
      <c r="Q43" s="253"/>
      <c r="R43" s="253"/>
      <c r="S43" s="253"/>
      <c r="T43" s="253"/>
      <c r="U43" s="253"/>
      <c r="V43" s="224">
        <v>7.04830839307436E-3</v>
      </c>
      <c r="W43" s="224"/>
      <c r="X43" s="224"/>
      <c r="Y43" s="224"/>
      <c r="Z43" s="224"/>
      <c r="AA43" s="224"/>
      <c r="AB43" s="224"/>
      <c r="AC43" s="224"/>
      <c r="AD43" s="224"/>
      <c r="AE43" s="224"/>
      <c r="AF43" s="226">
        <v>4491</v>
      </c>
      <c r="AG43" s="226"/>
      <c r="AH43" s="226"/>
      <c r="AI43" s="226"/>
      <c r="AJ43" s="226"/>
      <c r="AK43" s="226"/>
      <c r="AL43" s="226"/>
      <c r="AM43" s="226"/>
      <c r="AN43" s="224">
        <v>1.9441221797025201E-2</v>
      </c>
      <c r="AO43" s="224"/>
    </row>
    <row r="44" spans="2:41" s="178" customFormat="1" ht="8.5500000000000007" customHeight="1" x14ac:dyDescent="0.15">
      <c r="B44" s="222" t="s">
        <v>1629</v>
      </c>
      <c r="C44" s="222"/>
      <c r="D44" s="222"/>
      <c r="E44" s="222"/>
      <c r="F44" s="222"/>
      <c r="G44" s="222"/>
      <c r="H44" s="222"/>
      <c r="I44" s="222"/>
      <c r="J44" s="222"/>
      <c r="K44" s="253">
        <v>199320724.25999999</v>
      </c>
      <c r="L44" s="253"/>
      <c r="M44" s="253"/>
      <c r="N44" s="253"/>
      <c r="O44" s="253"/>
      <c r="P44" s="253"/>
      <c r="Q44" s="253"/>
      <c r="R44" s="253"/>
      <c r="S44" s="253"/>
      <c r="T44" s="253"/>
      <c r="U44" s="253"/>
      <c r="V44" s="224">
        <v>1.3049193955407001E-2</v>
      </c>
      <c r="W44" s="224"/>
      <c r="X44" s="224"/>
      <c r="Y44" s="224"/>
      <c r="Z44" s="224"/>
      <c r="AA44" s="224"/>
      <c r="AB44" s="224"/>
      <c r="AC44" s="224"/>
      <c r="AD44" s="224"/>
      <c r="AE44" s="224"/>
      <c r="AF44" s="226">
        <v>5927</v>
      </c>
      <c r="AG44" s="226"/>
      <c r="AH44" s="226"/>
      <c r="AI44" s="226"/>
      <c r="AJ44" s="226"/>
      <c r="AK44" s="226"/>
      <c r="AL44" s="226"/>
      <c r="AM44" s="226"/>
      <c r="AN44" s="224">
        <v>2.5657564371179699E-2</v>
      </c>
      <c r="AO44" s="224"/>
    </row>
    <row r="45" spans="2:41" s="178" customFormat="1" ht="8.5500000000000007" customHeight="1" x14ac:dyDescent="0.15">
      <c r="B45" s="222" t="s">
        <v>1628</v>
      </c>
      <c r="C45" s="222"/>
      <c r="D45" s="222"/>
      <c r="E45" s="222"/>
      <c r="F45" s="222"/>
      <c r="G45" s="222"/>
      <c r="H45" s="222"/>
      <c r="I45" s="222"/>
      <c r="J45" s="222"/>
      <c r="K45" s="253">
        <v>133563413.86</v>
      </c>
      <c r="L45" s="253"/>
      <c r="M45" s="253"/>
      <c r="N45" s="253"/>
      <c r="O45" s="253"/>
      <c r="P45" s="253"/>
      <c r="Q45" s="253"/>
      <c r="R45" s="253"/>
      <c r="S45" s="253"/>
      <c r="T45" s="253"/>
      <c r="U45" s="253"/>
      <c r="V45" s="224">
        <v>8.7441729869090195E-3</v>
      </c>
      <c r="W45" s="224"/>
      <c r="X45" s="224"/>
      <c r="Y45" s="224"/>
      <c r="Z45" s="224"/>
      <c r="AA45" s="224"/>
      <c r="AB45" s="224"/>
      <c r="AC45" s="224"/>
      <c r="AD45" s="224"/>
      <c r="AE45" s="224"/>
      <c r="AF45" s="226">
        <v>3722</v>
      </c>
      <c r="AG45" s="226"/>
      <c r="AH45" s="226"/>
      <c r="AI45" s="226"/>
      <c r="AJ45" s="226"/>
      <c r="AK45" s="226"/>
      <c r="AL45" s="226"/>
      <c r="AM45" s="226"/>
      <c r="AN45" s="224">
        <v>1.6112275112119299E-2</v>
      </c>
      <c r="AO45" s="224"/>
    </row>
    <row r="46" spans="2:41" s="178" customFormat="1" ht="8.5500000000000007" customHeight="1" x14ac:dyDescent="0.15">
      <c r="B46" s="222" t="s">
        <v>1627</v>
      </c>
      <c r="C46" s="222"/>
      <c r="D46" s="222"/>
      <c r="E46" s="222"/>
      <c r="F46" s="222"/>
      <c r="G46" s="222"/>
      <c r="H46" s="222"/>
      <c r="I46" s="222"/>
      <c r="J46" s="222"/>
      <c r="K46" s="253">
        <v>18915012.469999999</v>
      </c>
      <c r="L46" s="253"/>
      <c r="M46" s="253"/>
      <c r="N46" s="253"/>
      <c r="O46" s="253"/>
      <c r="P46" s="253"/>
      <c r="Q46" s="253"/>
      <c r="R46" s="253"/>
      <c r="S46" s="253"/>
      <c r="T46" s="253"/>
      <c r="U46" s="253"/>
      <c r="V46" s="224">
        <v>1.23833418379518E-3</v>
      </c>
      <c r="W46" s="224"/>
      <c r="X46" s="224"/>
      <c r="Y46" s="224"/>
      <c r="Z46" s="224"/>
      <c r="AA46" s="224"/>
      <c r="AB46" s="224"/>
      <c r="AC46" s="224"/>
      <c r="AD46" s="224"/>
      <c r="AE46" s="224"/>
      <c r="AF46" s="226">
        <v>705</v>
      </c>
      <c r="AG46" s="226"/>
      <c r="AH46" s="226"/>
      <c r="AI46" s="226"/>
      <c r="AJ46" s="226"/>
      <c r="AK46" s="226"/>
      <c r="AL46" s="226"/>
      <c r="AM46" s="226"/>
      <c r="AN46" s="224">
        <v>3.0518952052778301E-3</v>
      </c>
      <c r="AO46" s="224"/>
    </row>
    <row r="47" spans="2:41" s="178" customFormat="1" ht="8.5500000000000007" customHeight="1" x14ac:dyDescent="0.15">
      <c r="B47" s="222" t="s">
        <v>1626</v>
      </c>
      <c r="C47" s="222"/>
      <c r="D47" s="222"/>
      <c r="E47" s="222"/>
      <c r="F47" s="222"/>
      <c r="G47" s="222"/>
      <c r="H47" s="222"/>
      <c r="I47" s="222"/>
      <c r="J47" s="222"/>
      <c r="K47" s="253">
        <v>13042310.76</v>
      </c>
      <c r="L47" s="253"/>
      <c r="M47" s="253"/>
      <c r="N47" s="253"/>
      <c r="O47" s="253"/>
      <c r="P47" s="253"/>
      <c r="Q47" s="253"/>
      <c r="R47" s="253"/>
      <c r="S47" s="253"/>
      <c r="T47" s="253"/>
      <c r="U47" s="253"/>
      <c r="V47" s="224">
        <v>8.5385823960748E-4</v>
      </c>
      <c r="W47" s="224"/>
      <c r="X47" s="224"/>
      <c r="Y47" s="224"/>
      <c r="Z47" s="224"/>
      <c r="AA47" s="224"/>
      <c r="AB47" s="224"/>
      <c r="AC47" s="224"/>
      <c r="AD47" s="224"/>
      <c r="AE47" s="224"/>
      <c r="AF47" s="226">
        <v>292</v>
      </c>
      <c r="AG47" s="226"/>
      <c r="AH47" s="226"/>
      <c r="AI47" s="226"/>
      <c r="AJ47" s="226"/>
      <c r="AK47" s="226"/>
      <c r="AL47" s="226"/>
      <c r="AM47" s="226"/>
      <c r="AN47" s="224">
        <v>1.2640473758030199E-3</v>
      </c>
      <c r="AO47" s="224"/>
    </row>
    <row r="48" spans="2:41" s="178" customFormat="1" ht="8.5500000000000007" customHeight="1" x14ac:dyDescent="0.15">
      <c r="B48" s="222" t="s">
        <v>1625</v>
      </c>
      <c r="C48" s="222"/>
      <c r="D48" s="222"/>
      <c r="E48" s="222"/>
      <c r="F48" s="222"/>
      <c r="G48" s="222"/>
      <c r="H48" s="222"/>
      <c r="I48" s="222"/>
      <c r="J48" s="222"/>
      <c r="K48" s="253">
        <v>11816634.6</v>
      </c>
      <c r="L48" s="253"/>
      <c r="M48" s="253"/>
      <c r="N48" s="253"/>
      <c r="O48" s="253"/>
      <c r="P48" s="253"/>
      <c r="Q48" s="253"/>
      <c r="R48" s="253"/>
      <c r="S48" s="253"/>
      <c r="T48" s="253"/>
      <c r="U48" s="253"/>
      <c r="V48" s="224">
        <v>7.7361527441789397E-4</v>
      </c>
      <c r="W48" s="224"/>
      <c r="X48" s="224"/>
      <c r="Y48" s="224"/>
      <c r="Z48" s="224"/>
      <c r="AA48" s="224"/>
      <c r="AB48" s="224"/>
      <c r="AC48" s="224"/>
      <c r="AD48" s="224"/>
      <c r="AE48" s="224"/>
      <c r="AF48" s="226">
        <v>427</v>
      </c>
      <c r="AG48" s="226"/>
      <c r="AH48" s="226"/>
      <c r="AI48" s="226"/>
      <c r="AJ48" s="226"/>
      <c r="AK48" s="226"/>
      <c r="AL48" s="226"/>
      <c r="AM48" s="226"/>
      <c r="AN48" s="224">
        <v>1.84845284064345E-3</v>
      </c>
      <c r="AO48" s="224"/>
    </row>
    <row r="49" spans="2:44" s="178" customFormat="1" ht="8.5500000000000007" customHeight="1" x14ac:dyDescent="0.15">
      <c r="B49" s="222" t="s">
        <v>1741</v>
      </c>
      <c r="C49" s="222"/>
      <c r="D49" s="222"/>
      <c r="E49" s="222"/>
      <c r="F49" s="222"/>
      <c r="G49" s="222"/>
      <c r="H49" s="222"/>
      <c r="I49" s="222"/>
      <c r="J49" s="222"/>
      <c r="K49" s="253">
        <v>39218665.829999998</v>
      </c>
      <c r="L49" s="253"/>
      <c r="M49" s="253"/>
      <c r="N49" s="253"/>
      <c r="O49" s="253"/>
      <c r="P49" s="253"/>
      <c r="Q49" s="253"/>
      <c r="R49" s="253"/>
      <c r="S49" s="253"/>
      <c r="T49" s="253"/>
      <c r="U49" s="253"/>
      <c r="V49" s="224">
        <v>2.56758036068739E-3</v>
      </c>
      <c r="W49" s="224"/>
      <c r="X49" s="224"/>
      <c r="Y49" s="224"/>
      <c r="Z49" s="224"/>
      <c r="AA49" s="224"/>
      <c r="AB49" s="224"/>
      <c r="AC49" s="224"/>
      <c r="AD49" s="224"/>
      <c r="AE49" s="224"/>
      <c r="AF49" s="226">
        <v>1765</v>
      </c>
      <c r="AG49" s="226"/>
      <c r="AH49" s="226"/>
      <c r="AI49" s="226"/>
      <c r="AJ49" s="226"/>
      <c r="AK49" s="226"/>
      <c r="AL49" s="226"/>
      <c r="AM49" s="226"/>
      <c r="AN49" s="224">
        <v>7.64056033661755E-3</v>
      </c>
      <c r="AO49" s="224"/>
    </row>
    <row r="50" spans="2:44" s="178" customFormat="1" ht="8.5500000000000007" customHeight="1" x14ac:dyDescent="0.15">
      <c r="B50" s="222" t="s">
        <v>1740</v>
      </c>
      <c r="C50" s="222"/>
      <c r="D50" s="222"/>
      <c r="E50" s="222"/>
      <c r="F50" s="222"/>
      <c r="G50" s="222"/>
      <c r="H50" s="222"/>
      <c r="I50" s="222"/>
      <c r="J50" s="222"/>
      <c r="K50" s="253">
        <v>19781762</v>
      </c>
      <c r="L50" s="253"/>
      <c r="M50" s="253"/>
      <c r="N50" s="253"/>
      <c r="O50" s="253"/>
      <c r="P50" s="253"/>
      <c r="Q50" s="253"/>
      <c r="R50" s="253"/>
      <c r="S50" s="253"/>
      <c r="T50" s="253"/>
      <c r="U50" s="253"/>
      <c r="V50" s="224">
        <v>1.2950788237202E-3</v>
      </c>
      <c r="W50" s="224"/>
      <c r="X50" s="224"/>
      <c r="Y50" s="224"/>
      <c r="Z50" s="224"/>
      <c r="AA50" s="224"/>
      <c r="AB50" s="224"/>
      <c r="AC50" s="224"/>
      <c r="AD50" s="224"/>
      <c r="AE50" s="224"/>
      <c r="AF50" s="226">
        <v>1115</v>
      </c>
      <c r="AG50" s="226"/>
      <c r="AH50" s="226"/>
      <c r="AI50" s="226"/>
      <c r="AJ50" s="226"/>
      <c r="AK50" s="226"/>
      <c r="AL50" s="226"/>
      <c r="AM50" s="226"/>
      <c r="AN50" s="224">
        <v>4.82675624664508E-3</v>
      </c>
      <c r="AO50" s="224"/>
    </row>
    <row r="51" spans="2:44" s="178" customFormat="1" ht="8.5500000000000007" customHeight="1" x14ac:dyDescent="0.15">
      <c r="B51" s="222" t="s">
        <v>1739</v>
      </c>
      <c r="C51" s="222"/>
      <c r="D51" s="222"/>
      <c r="E51" s="222"/>
      <c r="F51" s="222"/>
      <c r="G51" s="222"/>
      <c r="H51" s="222"/>
      <c r="I51" s="222"/>
      <c r="J51" s="222"/>
      <c r="K51" s="253">
        <v>3211640.97</v>
      </c>
      <c r="L51" s="253"/>
      <c r="M51" s="253"/>
      <c r="N51" s="253"/>
      <c r="O51" s="253"/>
      <c r="P51" s="253"/>
      <c r="Q51" s="253"/>
      <c r="R51" s="253"/>
      <c r="S51" s="253"/>
      <c r="T51" s="253"/>
      <c r="U51" s="253"/>
      <c r="V51" s="224">
        <v>2.1026075481239801E-4</v>
      </c>
      <c r="W51" s="224"/>
      <c r="X51" s="224"/>
      <c r="Y51" s="224"/>
      <c r="Z51" s="224"/>
      <c r="AA51" s="224"/>
      <c r="AB51" s="224"/>
      <c r="AC51" s="224"/>
      <c r="AD51" s="224"/>
      <c r="AE51" s="224"/>
      <c r="AF51" s="226">
        <v>147</v>
      </c>
      <c r="AG51" s="226"/>
      <c r="AH51" s="226"/>
      <c r="AI51" s="226"/>
      <c r="AJ51" s="226"/>
      <c r="AK51" s="226"/>
      <c r="AL51" s="226"/>
      <c r="AM51" s="226"/>
      <c r="AN51" s="224">
        <v>6.3635261727069698E-4</v>
      </c>
      <c r="AO51" s="224"/>
    </row>
    <row r="52" spans="2:44" s="178" customFormat="1" ht="8.5500000000000007" customHeight="1" x14ac:dyDescent="0.15">
      <c r="B52" s="222" t="s">
        <v>1738</v>
      </c>
      <c r="C52" s="222"/>
      <c r="D52" s="222"/>
      <c r="E52" s="222"/>
      <c r="F52" s="222"/>
      <c r="G52" s="222"/>
      <c r="H52" s="222"/>
      <c r="I52" s="222"/>
      <c r="J52" s="222"/>
      <c r="K52" s="253">
        <v>1282265.5900000001</v>
      </c>
      <c r="L52" s="253"/>
      <c r="M52" s="253"/>
      <c r="N52" s="253"/>
      <c r="O52" s="253"/>
      <c r="P52" s="253"/>
      <c r="Q52" s="253"/>
      <c r="R52" s="253"/>
      <c r="S52" s="253"/>
      <c r="T52" s="253"/>
      <c r="U52" s="253"/>
      <c r="V52" s="224">
        <v>8.3947780384481998E-5</v>
      </c>
      <c r="W52" s="224"/>
      <c r="X52" s="224"/>
      <c r="Y52" s="224"/>
      <c r="Z52" s="224"/>
      <c r="AA52" s="224"/>
      <c r="AB52" s="224"/>
      <c r="AC52" s="224"/>
      <c r="AD52" s="224"/>
      <c r="AE52" s="224"/>
      <c r="AF52" s="226">
        <v>66</v>
      </c>
      <c r="AG52" s="226"/>
      <c r="AH52" s="226"/>
      <c r="AI52" s="226"/>
      <c r="AJ52" s="226"/>
      <c r="AK52" s="226"/>
      <c r="AL52" s="226"/>
      <c r="AM52" s="226"/>
      <c r="AN52" s="224">
        <v>2.8570933836643501E-4</v>
      </c>
      <c r="AO52" s="224"/>
    </row>
    <row r="53" spans="2:44" s="178" customFormat="1" ht="8.5500000000000007" customHeight="1" x14ac:dyDescent="0.15">
      <c r="B53" s="222" t="s">
        <v>1737</v>
      </c>
      <c r="C53" s="222"/>
      <c r="D53" s="222"/>
      <c r="E53" s="222"/>
      <c r="F53" s="222"/>
      <c r="G53" s="222"/>
      <c r="H53" s="222"/>
      <c r="I53" s="222"/>
      <c r="J53" s="222"/>
      <c r="K53" s="253">
        <v>192803.78</v>
      </c>
      <c r="L53" s="253"/>
      <c r="M53" s="253"/>
      <c r="N53" s="253"/>
      <c r="O53" s="253"/>
      <c r="P53" s="253"/>
      <c r="Q53" s="253"/>
      <c r="R53" s="253"/>
      <c r="S53" s="253"/>
      <c r="T53" s="253"/>
      <c r="U53" s="253"/>
      <c r="V53" s="224">
        <v>1.2622540530575999E-5</v>
      </c>
      <c r="W53" s="224"/>
      <c r="X53" s="224"/>
      <c r="Y53" s="224"/>
      <c r="Z53" s="224"/>
      <c r="AA53" s="224"/>
      <c r="AB53" s="224"/>
      <c r="AC53" s="224"/>
      <c r="AD53" s="224"/>
      <c r="AE53" s="224"/>
      <c r="AF53" s="226">
        <v>22</v>
      </c>
      <c r="AG53" s="226"/>
      <c r="AH53" s="226"/>
      <c r="AI53" s="226"/>
      <c r="AJ53" s="226"/>
      <c r="AK53" s="226"/>
      <c r="AL53" s="226"/>
      <c r="AM53" s="226"/>
      <c r="AN53" s="224">
        <v>9.5236446122145106E-5</v>
      </c>
      <c r="AO53" s="224"/>
    </row>
    <row r="54" spans="2:44" s="178" customFormat="1" ht="8.5500000000000007" customHeight="1" x14ac:dyDescent="0.15">
      <c r="B54" s="222" t="s">
        <v>1736</v>
      </c>
      <c r="C54" s="222"/>
      <c r="D54" s="222"/>
      <c r="E54" s="222"/>
      <c r="F54" s="222"/>
      <c r="G54" s="222"/>
      <c r="H54" s="222"/>
      <c r="I54" s="222"/>
      <c r="J54" s="222"/>
      <c r="K54" s="253">
        <v>228788.18</v>
      </c>
      <c r="L54" s="253"/>
      <c r="M54" s="253"/>
      <c r="N54" s="253"/>
      <c r="O54" s="253"/>
      <c r="P54" s="253"/>
      <c r="Q54" s="253"/>
      <c r="R54" s="253"/>
      <c r="S54" s="253"/>
      <c r="T54" s="253"/>
      <c r="U54" s="253"/>
      <c r="V54" s="224">
        <v>1.4978378924763399E-5</v>
      </c>
      <c r="W54" s="224"/>
      <c r="X54" s="224"/>
      <c r="Y54" s="224"/>
      <c r="Z54" s="224"/>
      <c r="AA54" s="224"/>
      <c r="AB54" s="224"/>
      <c r="AC54" s="224"/>
      <c r="AD54" s="224"/>
      <c r="AE54" s="224"/>
      <c r="AF54" s="226">
        <v>32</v>
      </c>
      <c r="AG54" s="226"/>
      <c r="AH54" s="226"/>
      <c r="AI54" s="226"/>
      <c r="AJ54" s="226"/>
      <c r="AK54" s="226"/>
      <c r="AL54" s="226"/>
      <c r="AM54" s="226"/>
      <c r="AN54" s="224">
        <v>1.3852573981402899E-4</v>
      </c>
      <c r="AO54" s="224"/>
    </row>
    <row r="55" spans="2:44" s="178" customFormat="1" ht="8.5500000000000007" customHeight="1" x14ac:dyDescent="0.15">
      <c r="B55" s="222" t="s">
        <v>1735</v>
      </c>
      <c r="C55" s="222"/>
      <c r="D55" s="222"/>
      <c r="E55" s="222"/>
      <c r="F55" s="222"/>
      <c r="G55" s="222"/>
      <c r="H55" s="222"/>
      <c r="I55" s="222"/>
      <c r="J55" s="222"/>
      <c r="K55" s="253">
        <v>431582.29</v>
      </c>
      <c r="L55" s="253"/>
      <c r="M55" s="253"/>
      <c r="N55" s="253"/>
      <c r="O55" s="253"/>
      <c r="P55" s="253"/>
      <c r="Q55" s="253"/>
      <c r="R55" s="253"/>
      <c r="S55" s="253"/>
      <c r="T55" s="253"/>
      <c r="U55" s="253"/>
      <c r="V55" s="224">
        <v>2.8254969626652601E-5</v>
      </c>
      <c r="W55" s="224"/>
      <c r="X55" s="224"/>
      <c r="Y55" s="224"/>
      <c r="Z55" s="224"/>
      <c r="AA55" s="224"/>
      <c r="AB55" s="224"/>
      <c r="AC55" s="224"/>
      <c r="AD55" s="224"/>
      <c r="AE55" s="224"/>
      <c r="AF55" s="226">
        <v>90</v>
      </c>
      <c r="AG55" s="226"/>
      <c r="AH55" s="226"/>
      <c r="AI55" s="226"/>
      <c r="AJ55" s="226"/>
      <c r="AK55" s="226"/>
      <c r="AL55" s="226"/>
      <c r="AM55" s="226"/>
      <c r="AN55" s="224">
        <v>3.8960364322695703E-4</v>
      </c>
      <c r="AO55" s="224"/>
    </row>
    <row r="56" spans="2:44" s="178" customFormat="1" ht="8.5500000000000007" customHeight="1" x14ac:dyDescent="0.15">
      <c r="B56" s="222" t="s">
        <v>1732</v>
      </c>
      <c r="C56" s="222"/>
      <c r="D56" s="222"/>
      <c r="E56" s="222"/>
      <c r="F56" s="222"/>
      <c r="G56" s="222"/>
      <c r="H56" s="222"/>
      <c r="I56" s="222"/>
      <c r="J56" s="222"/>
      <c r="K56" s="253">
        <v>20293.64</v>
      </c>
      <c r="L56" s="253"/>
      <c r="M56" s="253"/>
      <c r="N56" s="253"/>
      <c r="O56" s="253"/>
      <c r="P56" s="253"/>
      <c r="Q56" s="253"/>
      <c r="R56" s="253"/>
      <c r="S56" s="253"/>
      <c r="T56" s="253"/>
      <c r="U56" s="253"/>
      <c r="V56" s="224">
        <v>1.3285906189853701E-6</v>
      </c>
      <c r="W56" s="224"/>
      <c r="X56" s="224"/>
      <c r="Y56" s="224"/>
      <c r="Z56" s="224"/>
      <c r="AA56" s="224"/>
      <c r="AB56" s="224"/>
      <c r="AC56" s="224"/>
      <c r="AD56" s="224"/>
      <c r="AE56" s="224"/>
      <c r="AF56" s="226">
        <v>2</v>
      </c>
      <c r="AG56" s="226"/>
      <c r="AH56" s="226"/>
      <c r="AI56" s="226"/>
      <c r="AJ56" s="226"/>
      <c r="AK56" s="226"/>
      <c r="AL56" s="226"/>
      <c r="AM56" s="226"/>
      <c r="AN56" s="224">
        <v>8.6578587383768303E-6</v>
      </c>
      <c r="AO56" s="224"/>
    </row>
    <row r="57" spans="2:44" s="178" customFormat="1" ht="8.5500000000000007" customHeight="1" x14ac:dyDescent="0.15">
      <c r="B57" s="222" t="s">
        <v>1728</v>
      </c>
      <c r="C57" s="222"/>
      <c r="D57" s="222"/>
      <c r="E57" s="222"/>
      <c r="F57" s="222"/>
      <c r="G57" s="222"/>
      <c r="H57" s="222"/>
      <c r="I57" s="222"/>
      <c r="J57" s="222"/>
      <c r="K57" s="253">
        <v>18648.04</v>
      </c>
      <c r="L57" s="253"/>
      <c r="M57" s="253"/>
      <c r="N57" s="253"/>
      <c r="O57" s="253"/>
      <c r="P57" s="253"/>
      <c r="Q57" s="253"/>
      <c r="R57" s="253"/>
      <c r="S57" s="253"/>
      <c r="T57" s="253"/>
      <c r="U57" s="253"/>
      <c r="V57" s="224">
        <v>1.2208559433627399E-6</v>
      </c>
      <c r="W57" s="224"/>
      <c r="X57" s="224"/>
      <c r="Y57" s="224"/>
      <c r="Z57" s="224"/>
      <c r="AA57" s="224"/>
      <c r="AB57" s="224"/>
      <c r="AC57" s="224"/>
      <c r="AD57" s="224"/>
      <c r="AE57" s="224"/>
      <c r="AF57" s="226">
        <v>3</v>
      </c>
      <c r="AG57" s="226"/>
      <c r="AH57" s="226"/>
      <c r="AI57" s="226"/>
      <c r="AJ57" s="226"/>
      <c r="AK57" s="226"/>
      <c r="AL57" s="226"/>
      <c r="AM57" s="226"/>
      <c r="AN57" s="224">
        <v>1.29867881075652E-5</v>
      </c>
      <c r="AO57" s="224"/>
    </row>
    <row r="58" spans="2:44" s="178" customFormat="1" ht="8.5500000000000007" customHeight="1" x14ac:dyDescent="0.15">
      <c r="B58" s="222" t="s">
        <v>1734</v>
      </c>
      <c r="C58" s="222"/>
      <c r="D58" s="222"/>
      <c r="E58" s="222"/>
      <c r="F58" s="222"/>
      <c r="G58" s="222"/>
      <c r="H58" s="222"/>
      <c r="I58" s="222"/>
      <c r="J58" s="222"/>
      <c r="K58" s="253">
        <v>55439.19</v>
      </c>
      <c r="L58" s="253"/>
      <c r="M58" s="253"/>
      <c r="N58" s="253"/>
      <c r="O58" s="253"/>
      <c r="P58" s="253"/>
      <c r="Q58" s="253"/>
      <c r="R58" s="253"/>
      <c r="S58" s="253"/>
      <c r="T58" s="253"/>
      <c r="U58" s="253"/>
      <c r="V58" s="224">
        <v>3.6295109087451801E-6</v>
      </c>
      <c r="W58" s="224"/>
      <c r="X58" s="224"/>
      <c r="Y58" s="224"/>
      <c r="Z58" s="224"/>
      <c r="AA58" s="224"/>
      <c r="AB58" s="224"/>
      <c r="AC58" s="224"/>
      <c r="AD58" s="224"/>
      <c r="AE58" s="224"/>
      <c r="AF58" s="226">
        <v>5</v>
      </c>
      <c r="AG58" s="226"/>
      <c r="AH58" s="226"/>
      <c r="AI58" s="226"/>
      <c r="AJ58" s="226"/>
      <c r="AK58" s="226"/>
      <c r="AL58" s="226"/>
      <c r="AM58" s="226"/>
      <c r="AN58" s="224">
        <v>2.16446468459421E-5</v>
      </c>
      <c r="AO58" s="224"/>
    </row>
    <row r="59" spans="2:44" s="178" customFormat="1" ht="8.5500000000000007" customHeight="1" x14ac:dyDescent="0.15">
      <c r="B59" s="222" t="s">
        <v>1733</v>
      </c>
      <c r="C59" s="222"/>
      <c r="D59" s="222"/>
      <c r="E59" s="222"/>
      <c r="F59" s="222"/>
      <c r="G59" s="222"/>
      <c r="H59" s="222"/>
      <c r="I59" s="222"/>
      <c r="J59" s="222"/>
      <c r="K59" s="253">
        <v>97790.26</v>
      </c>
      <c r="L59" s="253"/>
      <c r="M59" s="253"/>
      <c r="N59" s="253"/>
      <c r="O59" s="253"/>
      <c r="P59" s="253"/>
      <c r="Q59" s="253"/>
      <c r="R59" s="253"/>
      <c r="S59" s="253"/>
      <c r="T59" s="253"/>
      <c r="U59" s="253"/>
      <c r="V59" s="224">
        <v>6.4021645236704804E-6</v>
      </c>
      <c r="W59" s="224"/>
      <c r="X59" s="224"/>
      <c r="Y59" s="224"/>
      <c r="Z59" s="224"/>
      <c r="AA59" s="224"/>
      <c r="AB59" s="224"/>
      <c r="AC59" s="224"/>
      <c r="AD59" s="224"/>
      <c r="AE59" s="224"/>
      <c r="AF59" s="226">
        <v>4</v>
      </c>
      <c r="AG59" s="226"/>
      <c r="AH59" s="226"/>
      <c r="AI59" s="226"/>
      <c r="AJ59" s="226"/>
      <c r="AK59" s="226"/>
      <c r="AL59" s="226"/>
      <c r="AM59" s="226"/>
      <c r="AN59" s="224">
        <v>1.7315717476753701E-5</v>
      </c>
      <c r="AO59" s="224"/>
    </row>
    <row r="60" spans="2:44" s="178" customFormat="1" ht="10.199999999999999" customHeight="1" x14ac:dyDescent="0.15">
      <c r="B60" s="255"/>
      <c r="C60" s="255"/>
      <c r="D60" s="255"/>
      <c r="E60" s="255"/>
      <c r="F60" s="255"/>
      <c r="G60" s="255"/>
      <c r="H60" s="255"/>
      <c r="I60" s="255"/>
      <c r="J60" s="255"/>
      <c r="K60" s="251">
        <v>15274562163.85</v>
      </c>
      <c r="L60" s="251"/>
      <c r="M60" s="251"/>
      <c r="N60" s="251"/>
      <c r="O60" s="251"/>
      <c r="P60" s="251"/>
      <c r="Q60" s="251"/>
      <c r="R60" s="251"/>
      <c r="S60" s="251"/>
      <c r="T60" s="251"/>
      <c r="U60" s="251"/>
      <c r="V60" s="249">
        <v>1</v>
      </c>
      <c r="W60" s="249"/>
      <c r="X60" s="249"/>
      <c r="Y60" s="249"/>
      <c r="Z60" s="249"/>
      <c r="AA60" s="249"/>
      <c r="AB60" s="249"/>
      <c r="AC60" s="249"/>
      <c r="AD60" s="249"/>
      <c r="AE60" s="249"/>
      <c r="AF60" s="250">
        <v>231004</v>
      </c>
      <c r="AG60" s="250"/>
      <c r="AH60" s="250"/>
      <c r="AI60" s="250"/>
      <c r="AJ60" s="250"/>
      <c r="AK60" s="250"/>
      <c r="AL60" s="250"/>
      <c r="AM60" s="250"/>
      <c r="AN60" s="249">
        <v>1</v>
      </c>
      <c r="AO60" s="249"/>
    </row>
    <row r="61" spans="2:44" s="178" customFormat="1" ht="6.3" customHeight="1" x14ac:dyDescent="0.15"/>
    <row r="62" spans="2:44" s="178" customFormat="1" ht="15.3" customHeight="1" x14ac:dyDescent="0.15">
      <c r="B62" s="207" t="s">
        <v>1745</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row>
    <row r="63" spans="2:44" s="178" customFormat="1" ht="7.65" customHeight="1" x14ac:dyDescent="0.15"/>
    <row r="64" spans="2:44" s="178" customFormat="1" ht="10.65" customHeight="1" x14ac:dyDescent="0.15">
      <c r="B64" s="200" t="s">
        <v>1623</v>
      </c>
      <c r="C64" s="200"/>
      <c r="D64" s="200"/>
      <c r="E64" s="200"/>
      <c r="F64" s="200"/>
      <c r="G64" s="200"/>
      <c r="H64" s="200"/>
      <c r="I64" s="200"/>
      <c r="J64" s="200"/>
      <c r="K64" s="200"/>
      <c r="L64" s="200" t="s">
        <v>1609</v>
      </c>
      <c r="M64" s="200"/>
      <c r="N64" s="200"/>
      <c r="O64" s="200"/>
      <c r="P64" s="200"/>
      <c r="Q64" s="200"/>
      <c r="R64" s="200"/>
      <c r="S64" s="200"/>
      <c r="T64" s="200"/>
      <c r="U64" s="200"/>
      <c r="V64" s="200" t="s">
        <v>1607</v>
      </c>
      <c r="W64" s="200"/>
      <c r="X64" s="200"/>
      <c r="Y64" s="200"/>
      <c r="Z64" s="200"/>
      <c r="AA64" s="200"/>
      <c r="AB64" s="200"/>
      <c r="AC64" s="200"/>
      <c r="AD64" s="200"/>
      <c r="AE64" s="200"/>
      <c r="AF64" s="200" t="s">
        <v>1608</v>
      </c>
      <c r="AG64" s="200"/>
      <c r="AH64" s="200"/>
      <c r="AI64" s="200"/>
      <c r="AJ64" s="200"/>
      <c r="AK64" s="200" t="s">
        <v>1607</v>
      </c>
      <c r="AL64" s="200"/>
      <c r="AM64" s="200"/>
      <c r="AN64" s="200"/>
      <c r="AO64" s="200"/>
      <c r="AP64" s="200"/>
      <c r="AQ64" s="200"/>
    </row>
    <row r="65" spans="2:43" s="178" customFormat="1" ht="8.5500000000000007" customHeight="1" x14ac:dyDescent="0.15">
      <c r="B65" s="222" t="s">
        <v>1744</v>
      </c>
      <c r="C65" s="222"/>
      <c r="D65" s="222"/>
      <c r="E65" s="222"/>
      <c r="F65" s="222"/>
      <c r="G65" s="222"/>
      <c r="H65" s="222"/>
      <c r="I65" s="222"/>
      <c r="J65" s="222"/>
      <c r="K65" s="222"/>
      <c r="L65" s="253">
        <v>1040000</v>
      </c>
      <c r="M65" s="253"/>
      <c r="N65" s="253"/>
      <c r="O65" s="253"/>
      <c r="P65" s="253"/>
      <c r="Q65" s="253"/>
      <c r="R65" s="253"/>
      <c r="S65" s="253"/>
      <c r="T65" s="253"/>
      <c r="U65" s="253"/>
      <c r="V65" s="224">
        <v>6.8087058001658896E-5</v>
      </c>
      <c r="W65" s="224"/>
      <c r="X65" s="224"/>
      <c r="Y65" s="224"/>
      <c r="Z65" s="224"/>
      <c r="AA65" s="224"/>
      <c r="AB65" s="224"/>
      <c r="AC65" s="224"/>
      <c r="AD65" s="224"/>
      <c r="AE65" s="224"/>
      <c r="AF65" s="226">
        <v>758</v>
      </c>
      <c r="AG65" s="226"/>
      <c r="AH65" s="226"/>
      <c r="AI65" s="226"/>
      <c r="AJ65" s="226"/>
      <c r="AK65" s="224">
        <v>3.2813284618448198E-3</v>
      </c>
      <c r="AL65" s="224"/>
      <c r="AM65" s="224"/>
      <c r="AN65" s="224"/>
      <c r="AO65" s="224"/>
      <c r="AP65" s="224"/>
      <c r="AQ65" s="224"/>
    </row>
    <row r="66" spans="2:43" s="178" customFormat="1" ht="8.5500000000000007" customHeight="1" x14ac:dyDescent="0.15">
      <c r="B66" s="222" t="s">
        <v>1742</v>
      </c>
      <c r="C66" s="222"/>
      <c r="D66" s="222"/>
      <c r="E66" s="222"/>
      <c r="F66" s="222"/>
      <c r="G66" s="222"/>
      <c r="H66" s="222"/>
      <c r="I66" s="222"/>
      <c r="J66" s="222"/>
      <c r="K66" s="222"/>
      <c r="L66" s="253">
        <v>155834030.78000101</v>
      </c>
      <c r="M66" s="253"/>
      <c r="N66" s="253"/>
      <c r="O66" s="253"/>
      <c r="P66" s="253"/>
      <c r="Q66" s="253"/>
      <c r="R66" s="253"/>
      <c r="S66" s="253"/>
      <c r="T66" s="253"/>
      <c r="U66" s="253"/>
      <c r="V66" s="224">
        <v>1.0202192973413699E-2</v>
      </c>
      <c r="W66" s="224"/>
      <c r="X66" s="224"/>
      <c r="Y66" s="224"/>
      <c r="Z66" s="224"/>
      <c r="AA66" s="224"/>
      <c r="AB66" s="224"/>
      <c r="AC66" s="224"/>
      <c r="AD66" s="224"/>
      <c r="AE66" s="224"/>
      <c r="AF66" s="226">
        <v>6510</v>
      </c>
      <c r="AG66" s="226"/>
      <c r="AH66" s="226"/>
      <c r="AI66" s="226"/>
      <c r="AJ66" s="226"/>
      <c r="AK66" s="224">
        <v>2.81813301934166E-2</v>
      </c>
      <c r="AL66" s="224"/>
      <c r="AM66" s="224"/>
      <c r="AN66" s="224"/>
      <c r="AO66" s="224"/>
      <c r="AP66" s="224"/>
      <c r="AQ66" s="224"/>
    </row>
    <row r="67" spans="2:43" s="178" customFormat="1" ht="8.5500000000000007" customHeight="1" x14ac:dyDescent="0.15">
      <c r="B67" s="222" t="s">
        <v>1620</v>
      </c>
      <c r="C67" s="222"/>
      <c r="D67" s="222"/>
      <c r="E67" s="222"/>
      <c r="F67" s="222"/>
      <c r="G67" s="222"/>
      <c r="H67" s="222"/>
      <c r="I67" s="222"/>
      <c r="J67" s="222"/>
      <c r="K67" s="222"/>
      <c r="L67" s="253">
        <v>183108970.59999999</v>
      </c>
      <c r="M67" s="253"/>
      <c r="N67" s="253"/>
      <c r="O67" s="253"/>
      <c r="P67" s="253"/>
      <c r="Q67" s="253"/>
      <c r="R67" s="253"/>
      <c r="S67" s="253"/>
      <c r="T67" s="253"/>
      <c r="U67" s="253"/>
      <c r="V67" s="224">
        <v>1.19878375979483E-2</v>
      </c>
      <c r="W67" s="224"/>
      <c r="X67" s="224"/>
      <c r="Y67" s="224"/>
      <c r="Z67" s="224"/>
      <c r="AA67" s="224"/>
      <c r="AB67" s="224"/>
      <c r="AC67" s="224"/>
      <c r="AD67" s="224"/>
      <c r="AE67" s="224"/>
      <c r="AF67" s="226">
        <v>8038</v>
      </c>
      <c r="AG67" s="226"/>
      <c r="AH67" s="226"/>
      <c r="AI67" s="226"/>
      <c r="AJ67" s="226"/>
      <c r="AK67" s="224">
        <v>3.4795934269536498E-2</v>
      </c>
      <c r="AL67" s="224"/>
      <c r="AM67" s="224"/>
      <c r="AN67" s="224"/>
      <c r="AO67" s="224"/>
      <c r="AP67" s="224"/>
      <c r="AQ67" s="224"/>
    </row>
    <row r="68" spans="2:43" s="178" customFormat="1" ht="8.5500000000000007" customHeight="1" x14ac:dyDescent="0.15">
      <c r="B68" s="222" t="s">
        <v>1619</v>
      </c>
      <c r="C68" s="222"/>
      <c r="D68" s="222"/>
      <c r="E68" s="222"/>
      <c r="F68" s="222"/>
      <c r="G68" s="222"/>
      <c r="H68" s="222"/>
      <c r="I68" s="222"/>
      <c r="J68" s="222"/>
      <c r="K68" s="222"/>
      <c r="L68" s="253">
        <v>265815427.84</v>
      </c>
      <c r="M68" s="253"/>
      <c r="N68" s="253"/>
      <c r="O68" s="253"/>
      <c r="P68" s="253"/>
      <c r="Q68" s="253"/>
      <c r="R68" s="253"/>
      <c r="S68" s="253"/>
      <c r="T68" s="253"/>
      <c r="U68" s="253"/>
      <c r="V68" s="224">
        <v>1.7402490820267201E-2</v>
      </c>
      <c r="W68" s="224"/>
      <c r="X68" s="224"/>
      <c r="Y68" s="224"/>
      <c r="Z68" s="224"/>
      <c r="AA68" s="224"/>
      <c r="AB68" s="224"/>
      <c r="AC68" s="224"/>
      <c r="AD68" s="224"/>
      <c r="AE68" s="224"/>
      <c r="AF68" s="226">
        <v>10624</v>
      </c>
      <c r="AG68" s="226"/>
      <c r="AH68" s="226"/>
      <c r="AI68" s="226"/>
      <c r="AJ68" s="226"/>
      <c r="AK68" s="224">
        <v>4.5990545618257703E-2</v>
      </c>
      <c r="AL68" s="224"/>
      <c r="AM68" s="224"/>
      <c r="AN68" s="224"/>
      <c r="AO68" s="224"/>
      <c r="AP68" s="224"/>
      <c r="AQ68" s="224"/>
    </row>
    <row r="69" spans="2:43" s="178" customFormat="1" ht="8.5500000000000007" customHeight="1" x14ac:dyDescent="0.15">
      <c r="B69" s="222" t="s">
        <v>1618</v>
      </c>
      <c r="C69" s="222"/>
      <c r="D69" s="222"/>
      <c r="E69" s="222"/>
      <c r="F69" s="222"/>
      <c r="G69" s="222"/>
      <c r="H69" s="222"/>
      <c r="I69" s="222"/>
      <c r="J69" s="222"/>
      <c r="K69" s="222"/>
      <c r="L69" s="253">
        <v>248826099.69</v>
      </c>
      <c r="M69" s="253"/>
      <c r="N69" s="253"/>
      <c r="O69" s="253"/>
      <c r="P69" s="253"/>
      <c r="Q69" s="253"/>
      <c r="R69" s="253"/>
      <c r="S69" s="253"/>
      <c r="T69" s="253"/>
      <c r="U69" s="253"/>
      <c r="V69" s="224">
        <v>1.62902279633842E-2</v>
      </c>
      <c r="W69" s="224"/>
      <c r="X69" s="224"/>
      <c r="Y69" s="224"/>
      <c r="Z69" s="224"/>
      <c r="AA69" s="224"/>
      <c r="AB69" s="224"/>
      <c r="AC69" s="224"/>
      <c r="AD69" s="224"/>
      <c r="AE69" s="224"/>
      <c r="AF69" s="226">
        <v>7820</v>
      </c>
      <c r="AG69" s="226"/>
      <c r="AH69" s="226"/>
      <c r="AI69" s="226"/>
      <c r="AJ69" s="226"/>
      <c r="AK69" s="224">
        <v>3.3852227667053397E-2</v>
      </c>
      <c r="AL69" s="224"/>
      <c r="AM69" s="224"/>
      <c r="AN69" s="224"/>
      <c r="AO69" s="224"/>
      <c r="AP69" s="224"/>
      <c r="AQ69" s="224"/>
    </row>
    <row r="70" spans="2:43" s="178" customFormat="1" ht="8.5500000000000007" customHeight="1" x14ac:dyDescent="0.15">
      <c r="B70" s="222" t="s">
        <v>1617</v>
      </c>
      <c r="C70" s="222"/>
      <c r="D70" s="222"/>
      <c r="E70" s="222"/>
      <c r="F70" s="222"/>
      <c r="G70" s="222"/>
      <c r="H70" s="222"/>
      <c r="I70" s="222"/>
      <c r="J70" s="222"/>
      <c r="K70" s="222"/>
      <c r="L70" s="253">
        <v>294433744.70999998</v>
      </c>
      <c r="M70" s="253"/>
      <c r="N70" s="253"/>
      <c r="O70" s="253"/>
      <c r="P70" s="253"/>
      <c r="Q70" s="253"/>
      <c r="R70" s="253"/>
      <c r="S70" s="253"/>
      <c r="T70" s="253"/>
      <c r="U70" s="253"/>
      <c r="V70" s="224">
        <v>1.92760840901109E-2</v>
      </c>
      <c r="W70" s="224"/>
      <c r="X70" s="224"/>
      <c r="Y70" s="224"/>
      <c r="Z70" s="224"/>
      <c r="AA70" s="224"/>
      <c r="AB70" s="224"/>
      <c r="AC70" s="224"/>
      <c r="AD70" s="224"/>
      <c r="AE70" s="224"/>
      <c r="AF70" s="226">
        <v>9980</v>
      </c>
      <c r="AG70" s="226"/>
      <c r="AH70" s="226"/>
      <c r="AI70" s="226"/>
      <c r="AJ70" s="226"/>
      <c r="AK70" s="224">
        <v>4.3202715104500397E-2</v>
      </c>
      <c r="AL70" s="224"/>
      <c r="AM70" s="224"/>
      <c r="AN70" s="224"/>
      <c r="AO70" s="224"/>
      <c r="AP70" s="224"/>
      <c r="AQ70" s="224"/>
    </row>
    <row r="71" spans="2:43" s="178" customFormat="1" ht="8.5500000000000007" customHeight="1" x14ac:dyDescent="0.15">
      <c r="B71" s="222" t="s">
        <v>1616</v>
      </c>
      <c r="C71" s="222"/>
      <c r="D71" s="222"/>
      <c r="E71" s="222"/>
      <c r="F71" s="222"/>
      <c r="G71" s="222"/>
      <c r="H71" s="222"/>
      <c r="I71" s="222"/>
      <c r="J71" s="222"/>
      <c r="K71" s="222"/>
      <c r="L71" s="253">
        <v>503121948.97000098</v>
      </c>
      <c r="M71" s="253"/>
      <c r="N71" s="253"/>
      <c r="O71" s="253"/>
      <c r="P71" s="253"/>
      <c r="Q71" s="253"/>
      <c r="R71" s="253"/>
      <c r="S71" s="253"/>
      <c r="T71" s="253"/>
      <c r="U71" s="253"/>
      <c r="V71" s="224">
        <v>3.2938551270604001E-2</v>
      </c>
      <c r="W71" s="224"/>
      <c r="X71" s="224"/>
      <c r="Y71" s="224"/>
      <c r="Z71" s="224"/>
      <c r="AA71" s="224"/>
      <c r="AB71" s="224"/>
      <c r="AC71" s="224"/>
      <c r="AD71" s="224"/>
      <c r="AE71" s="224"/>
      <c r="AF71" s="226">
        <v>14671</v>
      </c>
      <c r="AG71" s="226"/>
      <c r="AH71" s="226"/>
      <c r="AI71" s="226"/>
      <c r="AJ71" s="226"/>
      <c r="AK71" s="224">
        <v>6.3509722775363195E-2</v>
      </c>
      <c r="AL71" s="224"/>
      <c r="AM71" s="224"/>
      <c r="AN71" s="224"/>
      <c r="AO71" s="224"/>
      <c r="AP71" s="224"/>
      <c r="AQ71" s="224"/>
    </row>
    <row r="72" spans="2:43" s="178" customFormat="1" ht="8.5500000000000007" customHeight="1" x14ac:dyDescent="0.15">
      <c r="B72" s="222" t="s">
        <v>1614</v>
      </c>
      <c r="C72" s="222"/>
      <c r="D72" s="222"/>
      <c r="E72" s="222"/>
      <c r="F72" s="222"/>
      <c r="G72" s="222"/>
      <c r="H72" s="222"/>
      <c r="I72" s="222"/>
      <c r="J72" s="222"/>
      <c r="K72" s="222"/>
      <c r="L72" s="253">
        <v>363227574.91000098</v>
      </c>
      <c r="M72" s="253"/>
      <c r="N72" s="253"/>
      <c r="O72" s="253"/>
      <c r="P72" s="253"/>
      <c r="Q72" s="253"/>
      <c r="R72" s="253"/>
      <c r="S72" s="253"/>
      <c r="T72" s="253"/>
      <c r="U72" s="253"/>
      <c r="V72" s="224">
        <v>2.3779900923749198E-2</v>
      </c>
      <c r="W72" s="224"/>
      <c r="X72" s="224"/>
      <c r="Y72" s="224"/>
      <c r="Z72" s="224"/>
      <c r="AA72" s="224"/>
      <c r="AB72" s="224"/>
      <c r="AC72" s="224"/>
      <c r="AD72" s="224"/>
      <c r="AE72" s="224"/>
      <c r="AF72" s="226">
        <v>9361</v>
      </c>
      <c r="AG72" s="226"/>
      <c r="AH72" s="226"/>
      <c r="AI72" s="226"/>
      <c r="AJ72" s="226"/>
      <c r="AK72" s="224">
        <v>4.0523107824972697E-2</v>
      </c>
      <c r="AL72" s="224"/>
      <c r="AM72" s="224"/>
      <c r="AN72" s="224"/>
      <c r="AO72" s="224"/>
      <c r="AP72" s="224"/>
      <c r="AQ72" s="224"/>
    </row>
    <row r="73" spans="2:43" s="178" customFormat="1" ht="8.5500000000000007" customHeight="1" x14ac:dyDescent="0.15">
      <c r="B73" s="222" t="s">
        <v>1615</v>
      </c>
      <c r="C73" s="222"/>
      <c r="D73" s="222"/>
      <c r="E73" s="222"/>
      <c r="F73" s="222"/>
      <c r="G73" s="222"/>
      <c r="H73" s="222"/>
      <c r="I73" s="222"/>
      <c r="J73" s="222"/>
      <c r="K73" s="222"/>
      <c r="L73" s="253">
        <v>469656201.510001</v>
      </c>
      <c r="M73" s="253"/>
      <c r="N73" s="253"/>
      <c r="O73" s="253"/>
      <c r="P73" s="253"/>
      <c r="Q73" s="253"/>
      <c r="R73" s="253"/>
      <c r="S73" s="253"/>
      <c r="T73" s="253"/>
      <c r="U73" s="253"/>
      <c r="V73" s="224">
        <v>3.07476048394714E-2</v>
      </c>
      <c r="W73" s="224"/>
      <c r="X73" s="224"/>
      <c r="Y73" s="224"/>
      <c r="Z73" s="224"/>
      <c r="AA73" s="224"/>
      <c r="AB73" s="224"/>
      <c r="AC73" s="224"/>
      <c r="AD73" s="224"/>
      <c r="AE73" s="224"/>
      <c r="AF73" s="226">
        <v>10697</v>
      </c>
      <c r="AG73" s="226"/>
      <c r="AH73" s="226"/>
      <c r="AI73" s="226"/>
      <c r="AJ73" s="226"/>
      <c r="AK73" s="224">
        <v>4.6306557462208402E-2</v>
      </c>
      <c r="AL73" s="224"/>
      <c r="AM73" s="224"/>
      <c r="AN73" s="224"/>
      <c r="AO73" s="224"/>
      <c r="AP73" s="224"/>
      <c r="AQ73" s="224"/>
    </row>
    <row r="74" spans="2:43" s="178" customFormat="1" ht="8.5500000000000007" customHeight="1" x14ac:dyDescent="0.15">
      <c r="B74" s="222" t="s">
        <v>1634</v>
      </c>
      <c r="C74" s="222"/>
      <c r="D74" s="222"/>
      <c r="E74" s="222"/>
      <c r="F74" s="222"/>
      <c r="G74" s="222"/>
      <c r="H74" s="222"/>
      <c r="I74" s="222"/>
      <c r="J74" s="222"/>
      <c r="K74" s="222"/>
      <c r="L74" s="253">
        <v>496531593.68999797</v>
      </c>
      <c r="M74" s="253"/>
      <c r="N74" s="253"/>
      <c r="O74" s="253"/>
      <c r="P74" s="253"/>
      <c r="Q74" s="253"/>
      <c r="R74" s="253"/>
      <c r="S74" s="253"/>
      <c r="T74" s="253"/>
      <c r="U74" s="253"/>
      <c r="V74" s="224">
        <v>3.2507091749256797E-2</v>
      </c>
      <c r="W74" s="224"/>
      <c r="X74" s="224"/>
      <c r="Y74" s="224"/>
      <c r="Z74" s="224"/>
      <c r="AA74" s="224"/>
      <c r="AB74" s="224"/>
      <c r="AC74" s="224"/>
      <c r="AD74" s="224"/>
      <c r="AE74" s="224"/>
      <c r="AF74" s="226">
        <v>9355</v>
      </c>
      <c r="AG74" s="226"/>
      <c r="AH74" s="226"/>
      <c r="AI74" s="226"/>
      <c r="AJ74" s="226"/>
      <c r="AK74" s="224">
        <v>4.0497134248757602E-2</v>
      </c>
      <c r="AL74" s="224"/>
      <c r="AM74" s="224"/>
      <c r="AN74" s="224"/>
      <c r="AO74" s="224"/>
      <c r="AP74" s="224"/>
      <c r="AQ74" s="224"/>
    </row>
    <row r="75" spans="2:43" s="178" customFormat="1" ht="8.5500000000000007" customHeight="1" x14ac:dyDescent="0.15">
      <c r="B75" s="222" t="s">
        <v>1633</v>
      </c>
      <c r="C75" s="222"/>
      <c r="D75" s="222"/>
      <c r="E75" s="222"/>
      <c r="F75" s="222"/>
      <c r="G75" s="222"/>
      <c r="H75" s="222"/>
      <c r="I75" s="222"/>
      <c r="J75" s="222"/>
      <c r="K75" s="222"/>
      <c r="L75" s="253">
        <v>527839818.64999998</v>
      </c>
      <c r="M75" s="253"/>
      <c r="N75" s="253"/>
      <c r="O75" s="253"/>
      <c r="P75" s="253"/>
      <c r="Q75" s="253"/>
      <c r="R75" s="253"/>
      <c r="S75" s="253"/>
      <c r="T75" s="253"/>
      <c r="U75" s="253"/>
      <c r="V75" s="224">
        <v>3.4556788796161197E-2</v>
      </c>
      <c r="W75" s="224"/>
      <c r="X75" s="224"/>
      <c r="Y75" s="224"/>
      <c r="Z75" s="224"/>
      <c r="AA75" s="224"/>
      <c r="AB75" s="224"/>
      <c r="AC75" s="224"/>
      <c r="AD75" s="224"/>
      <c r="AE75" s="224"/>
      <c r="AF75" s="226">
        <v>9594</v>
      </c>
      <c r="AG75" s="226"/>
      <c r="AH75" s="226"/>
      <c r="AI75" s="226"/>
      <c r="AJ75" s="226"/>
      <c r="AK75" s="224">
        <v>4.1531748367993601E-2</v>
      </c>
      <c r="AL75" s="224"/>
      <c r="AM75" s="224"/>
      <c r="AN75" s="224"/>
      <c r="AO75" s="224"/>
      <c r="AP75" s="224"/>
      <c r="AQ75" s="224"/>
    </row>
    <row r="76" spans="2:43" s="178" customFormat="1" ht="8.5500000000000007" customHeight="1" x14ac:dyDescent="0.15">
      <c r="B76" s="222" t="s">
        <v>1632</v>
      </c>
      <c r="C76" s="222"/>
      <c r="D76" s="222"/>
      <c r="E76" s="222"/>
      <c r="F76" s="222"/>
      <c r="G76" s="222"/>
      <c r="H76" s="222"/>
      <c r="I76" s="222"/>
      <c r="J76" s="222"/>
      <c r="K76" s="222"/>
      <c r="L76" s="253">
        <v>822682502.68000102</v>
      </c>
      <c r="M76" s="253"/>
      <c r="N76" s="253"/>
      <c r="O76" s="253"/>
      <c r="P76" s="253"/>
      <c r="Q76" s="253"/>
      <c r="R76" s="253"/>
      <c r="S76" s="253"/>
      <c r="T76" s="253"/>
      <c r="U76" s="253"/>
      <c r="V76" s="224">
        <v>5.3859645458579901E-2</v>
      </c>
      <c r="W76" s="224"/>
      <c r="X76" s="224"/>
      <c r="Y76" s="224"/>
      <c r="Z76" s="224"/>
      <c r="AA76" s="224"/>
      <c r="AB76" s="224"/>
      <c r="AC76" s="224"/>
      <c r="AD76" s="224"/>
      <c r="AE76" s="224"/>
      <c r="AF76" s="226">
        <v>13805</v>
      </c>
      <c r="AG76" s="226"/>
      <c r="AH76" s="226"/>
      <c r="AI76" s="226"/>
      <c r="AJ76" s="226"/>
      <c r="AK76" s="224">
        <v>5.9760869941645998E-2</v>
      </c>
      <c r="AL76" s="224"/>
      <c r="AM76" s="224"/>
      <c r="AN76" s="224"/>
      <c r="AO76" s="224"/>
      <c r="AP76" s="224"/>
      <c r="AQ76" s="224"/>
    </row>
    <row r="77" spans="2:43" s="178" customFormat="1" ht="8.5500000000000007" customHeight="1" x14ac:dyDescent="0.15">
      <c r="B77" s="222" t="s">
        <v>1631</v>
      </c>
      <c r="C77" s="222"/>
      <c r="D77" s="222"/>
      <c r="E77" s="222"/>
      <c r="F77" s="222"/>
      <c r="G77" s="222"/>
      <c r="H77" s="222"/>
      <c r="I77" s="222"/>
      <c r="J77" s="222"/>
      <c r="K77" s="222"/>
      <c r="L77" s="253">
        <v>599543028.31000102</v>
      </c>
      <c r="M77" s="253"/>
      <c r="N77" s="253"/>
      <c r="O77" s="253"/>
      <c r="P77" s="253"/>
      <c r="Q77" s="253"/>
      <c r="R77" s="253"/>
      <c r="S77" s="253"/>
      <c r="T77" s="253"/>
      <c r="U77" s="253"/>
      <c r="V77" s="224">
        <v>3.9251077829839699E-2</v>
      </c>
      <c r="W77" s="224"/>
      <c r="X77" s="224"/>
      <c r="Y77" s="224"/>
      <c r="Z77" s="224"/>
      <c r="AA77" s="224"/>
      <c r="AB77" s="224"/>
      <c r="AC77" s="224"/>
      <c r="AD77" s="224"/>
      <c r="AE77" s="224"/>
      <c r="AF77" s="226">
        <v>9602</v>
      </c>
      <c r="AG77" s="226"/>
      <c r="AH77" s="226"/>
      <c r="AI77" s="226"/>
      <c r="AJ77" s="226"/>
      <c r="AK77" s="224">
        <v>4.1566379802947098E-2</v>
      </c>
      <c r="AL77" s="224"/>
      <c r="AM77" s="224"/>
      <c r="AN77" s="224"/>
      <c r="AO77" s="224"/>
      <c r="AP77" s="224"/>
      <c r="AQ77" s="224"/>
    </row>
    <row r="78" spans="2:43" s="178" customFormat="1" ht="8.5500000000000007" customHeight="1" x14ac:dyDescent="0.15">
      <c r="B78" s="222" t="s">
        <v>1630</v>
      </c>
      <c r="C78" s="222"/>
      <c r="D78" s="222"/>
      <c r="E78" s="222"/>
      <c r="F78" s="222"/>
      <c r="G78" s="222"/>
      <c r="H78" s="222"/>
      <c r="I78" s="222"/>
      <c r="J78" s="222"/>
      <c r="K78" s="222"/>
      <c r="L78" s="253">
        <v>760594077.92000103</v>
      </c>
      <c r="M78" s="253"/>
      <c r="N78" s="253"/>
      <c r="O78" s="253"/>
      <c r="P78" s="253"/>
      <c r="Q78" s="253"/>
      <c r="R78" s="253"/>
      <c r="S78" s="253"/>
      <c r="T78" s="253"/>
      <c r="U78" s="253"/>
      <c r="V78" s="224">
        <v>4.9794820287555198E-2</v>
      </c>
      <c r="W78" s="224"/>
      <c r="X78" s="224"/>
      <c r="Y78" s="224"/>
      <c r="Z78" s="224"/>
      <c r="AA78" s="224"/>
      <c r="AB78" s="224"/>
      <c r="AC78" s="224"/>
      <c r="AD78" s="224"/>
      <c r="AE78" s="224"/>
      <c r="AF78" s="226">
        <v>10882</v>
      </c>
      <c r="AG78" s="226"/>
      <c r="AH78" s="226"/>
      <c r="AI78" s="226"/>
      <c r="AJ78" s="226"/>
      <c r="AK78" s="224">
        <v>4.7107409395508303E-2</v>
      </c>
      <c r="AL78" s="224"/>
      <c r="AM78" s="224"/>
      <c r="AN78" s="224"/>
      <c r="AO78" s="224"/>
      <c r="AP78" s="224"/>
      <c r="AQ78" s="224"/>
    </row>
    <row r="79" spans="2:43" s="178" customFormat="1" ht="8.5500000000000007" customHeight="1" x14ac:dyDescent="0.15">
      <c r="B79" s="222" t="s">
        <v>1629</v>
      </c>
      <c r="C79" s="222"/>
      <c r="D79" s="222"/>
      <c r="E79" s="222"/>
      <c r="F79" s="222"/>
      <c r="G79" s="222"/>
      <c r="H79" s="222"/>
      <c r="I79" s="222"/>
      <c r="J79" s="222"/>
      <c r="K79" s="222"/>
      <c r="L79" s="253">
        <v>674707376.07999802</v>
      </c>
      <c r="M79" s="253"/>
      <c r="N79" s="253"/>
      <c r="O79" s="253"/>
      <c r="P79" s="253"/>
      <c r="Q79" s="253"/>
      <c r="R79" s="253"/>
      <c r="S79" s="253"/>
      <c r="T79" s="253"/>
      <c r="U79" s="253"/>
      <c r="V79" s="224">
        <v>4.4171961778178802E-2</v>
      </c>
      <c r="W79" s="224"/>
      <c r="X79" s="224"/>
      <c r="Y79" s="224"/>
      <c r="Z79" s="224"/>
      <c r="AA79" s="224"/>
      <c r="AB79" s="224"/>
      <c r="AC79" s="224"/>
      <c r="AD79" s="224"/>
      <c r="AE79" s="224"/>
      <c r="AF79" s="226">
        <v>9289</v>
      </c>
      <c r="AG79" s="226"/>
      <c r="AH79" s="226"/>
      <c r="AI79" s="226"/>
      <c r="AJ79" s="226"/>
      <c r="AK79" s="224">
        <v>4.0211424910391202E-2</v>
      </c>
      <c r="AL79" s="224"/>
      <c r="AM79" s="224"/>
      <c r="AN79" s="224"/>
      <c r="AO79" s="224"/>
      <c r="AP79" s="224"/>
      <c r="AQ79" s="224"/>
    </row>
    <row r="80" spans="2:43" s="178" customFormat="1" ht="8.5500000000000007" customHeight="1" x14ac:dyDescent="0.15">
      <c r="B80" s="222" t="s">
        <v>1628</v>
      </c>
      <c r="C80" s="222"/>
      <c r="D80" s="222"/>
      <c r="E80" s="222"/>
      <c r="F80" s="222"/>
      <c r="G80" s="222"/>
      <c r="H80" s="222"/>
      <c r="I80" s="222"/>
      <c r="J80" s="222"/>
      <c r="K80" s="222"/>
      <c r="L80" s="253">
        <v>788957488.13999701</v>
      </c>
      <c r="M80" s="253"/>
      <c r="N80" s="253"/>
      <c r="O80" s="253"/>
      <c r="P80" s="253"/>
      <c r="Q80" s="253"/>
      <c r="R80" s="253"/>
      <c r="S80" s="253"/>
      <c r="T80" s="253"/>
      <c r="U80" s="253"/>
      <c r="V80" s="224">
        <v>5.1651725245991501E-2</v>
      </c>
      <c r="W80" s="224"/>
      <c r="X80" s="224"/>
      <c r="Y80" s="224"/>
      <c r="Z80" s="224"/>
      <c r="AA80" s="224"/>
      <c r="AB80" s="224"/>
      <c r="AC80" s="224"/>
      <c r="AD80" s="224"/>
      <c r="AE80" s="224"/>
      <c r="AF80" s="226">
        <v>10294</v>
      </c>
      <c r="AG80" s="226"/>
      <c r="AH80" s="226"/>
      <c r="AI80" s="226"/>
      <c r="AJ80" s="226"/>
      <c r="AK80" s="224">
        <v>4.4561998926425497E-2</v>
      </c>
      <c r="AL80" s="224"/>
      <c r="AM80" s="224"/>
      <c r="AN80" s="224"/>
      <c r="AO80" s="224"/>
      <c r="AP80" s="224"/>
      <c r="AQ80" s="224"/>
    </row>
    <row r="81" spans="2:43" s="178" customFormat="1" ht="8.5500000000000007" customHeight="1" x14ac:dyDescent="0.15">
      <c r="B81" s="222" t="s">
        <v>1627</v>
      </c>
      <c r="C81" s="222"/>
      <c r="D81" s="222"/>
      <c r="E81" s="222"/>
      <c r="F81" s="222"/>
      <c r="G81" s="222"/>
      <c r="H81" s="222"/>
      <c r="I81" s="222"/>
      <c r="J81" s="222"/>
      <c r="K81" s="222"/>
      <c r="L81" s="253">
        <v>1343768838.1100099</v>
      </c>
      <c r="M81" s="253"/>
      <c r="N81" s="253"/>
      <c r="O81" s="253"/>
      <c r="P81" s="253"/>
      <c r="Q81" s="253"/>
      <c r="R81" s="253"/>
      <c r="S81" s="253"/>
      <c r="T81" s="253"/>
      <c r="U81" s="253"/>
      <c r="V81" s="224">
        <v>8.7974295020401896E-2</v>
      </c>
      <c r="W81" s="224"/>
      <c r="X81" s="224"/>
      <c r="Y81" s="224"/>
      <c r="Z81" s="224"/>
      <c r="AA81" s="224"/>
      <c r="AB81" s="224"/>
      <c r="AC81" s="224"/>
      <c r="AD81" s="224"/>
      <c r="AE81" s="224"/>
      <c r="AF81" s="226">
        <v>16164</v>
      </c>
      <c r="AG81" s="226"/>
      <c r="AH81" s="226"/>
      <c r="AI81" s="226"/>
      <c r="AJ81" s="226"/>
      <c r="AK81" s="224">
        <v>6.9972814323561505E-2</v>
      </c>
      <c r="AL81" s="224"/>
      <c r="AM81" s="224"/>
      <c r="AN81" s="224"/>
      <c r="AO81" s="224"/>
      <c r="AP81" s="224"/>
      <c r="AQ81" s="224"/>
    </row>
    <row r="82" spans="2:43" s="178" customFormat="1" ht="8.5500000000000007" customHeight="1" x14ac:dyDescent="0.15">
      <c r="B82" s="222" t="s">
        <v>1626</v>
      </c>
      <c r="C82" s="222"/>
      <c r="D82" s="222"/>
      <c r="E82" s="222"/>
      <c r="F82" s="222"/>
      <c r="G82" s="222"/>
      <c r="H82" s="222"/>
      <c r="I82" s="222"/>
      <c r="J82" s="222"/>
      <c r="K82" s="222"/>
      <c r="L82" s="253">
        <v>966470034.44999802</v>
      </c>
      <c r="M82" s="253"/>
      <c r="N82" s="253"/>
      <c r="O82" s="253"/>
      <c r="P82" s="253"/>
      <c r="Q82" s="253"/>
      <c r="R82" s="253"/>
      <c r="S82" s="253"/>
      <c r="T82" s="253"/>
      <c r="U82" s="253"/>
      <c r="V82" s="224">
        <v>6.3273174319675302E-2</v>
      </c>
      <c r="W82" s="224"/>
      <c r="X82" s="224"/>
      <c r="Y82" s="224"/>
      <c r="Z82" s="224"/>
      <c r="AA82" s="224"/>
      <c r="AB82" s="224"/>
      <c r="AC82" s="224"/>
      <c r="AD82" s="224"/>
      <c r="AE82" s="224"/>
      <c r="AF82" s="226">
        <v>11462</v>
      </c>
      <c r="AG82" s="226"/>
      <c r="AH82" s="226"/>
      <c r="AI82" s="226"/>
      <c r="AJ82" s="226"/>
      <c r="AK82" s="224">
        <v>4.9618188429637597E-2</v>
      </c>
      <c r="AL82" s="224"/>
      <c r="AM82" s="224"/>
      <c r="AN82" s="224"/>
      <c r="AO82" s="224"/>
      <c r="AP82" s="224"/>
      <c r="AQ82" s="224"/>
    </row>
    <row r="83" spans="2:43" s="178" customFormat="1" ht="8.5500000000000007" customHeight="1" x14ac:dyDescent="0.15">
      <c r="B83" s="222" t="s">
        <v>1625</v>
      </c>
      <c r="C83" s="222"/>
      <c r="D83" s="222"/>
      <c r="E83" s="222"/>
      <c r="F83" s="222"/>
      <c r="G83" s="222"/>
      <c r="H83" s="222"/>
      <c r="I83" s="222"/>
      <c r="J83" s="222"/>
      <c r="K83" s="222"/>
      <c r="L83" s="253">
        <v>1071981730.08</v>
      </c>
      <c r="M83" s="253"/>
      <c r="N83" s="253"/>
      <c r="O83" s="253"/>
      <c r="P83" s="253"/>
      <c r="Q83" s="253"/>
      <c r="R83" s="253"/>
      <c r="S83" s="253"/>
      <c r="T83" s="253"/>
      <c r="U83" s="253"/>
      <c r="V83" s="224">
        <v>7.0180848300649704E-2</v>
      </c>
      <c r="W83" s="224"/>
      <c r="X83" s="224"/>
      <c r="Y83" s="224"/>
      <c r="Z83" s="224"/>
      <c r="AA83" s="224"/>
      <c r="AB83" s="224"/>
      <c r="AC83" s="224"/>
      <c r="AD83" s="224"/>
      <c r="AE83" s="224"/>
      <c r="AF83" s="226">
        <v>11255</v>
      </c>
      <c r="AG83" s="226"/>
      <c r="AH83" s="226"/>
      <c r="AI83" s="226"/>
      <c r="AJ83" s="226"/>
      <c r="AK83" s="224">
        <v>4.87221000502156E-2</v>
      </c>
      <c r="AL83" s="224"/>
      <c r="AM83" s="224"/>
      <c r="AN83" s="224"/>
      <c r="AO83" s="224"/>
      <c r="AP83" s="224"/>
      <c r="AQ83" s="224"/>
    </row>
    <row r="84" spans="2:43" s="178" customFormat="1" ht="8.5500000000000007" customHeight="1" x14ac:dyDescent="0.15">
      <c r="B84" s="222" t="s">
        <v>1741</v>
      </c>
      <c r="C84" s="222"/>
      <c r="D84" s="222"/>
      <c r="E84" s="222"/>
      <c r="F84" s="222"/>
      <c r="G84" s="222"/>
      <c r="H84" s="222"/>
      <c r="I84" s="222"/>
      <c r="J84" s="222"/>
      <c r="K84" s="222"/>
      <c r="L84" s="253">
        <v>651221390.75999904</v>
      </c>
      <c r="M84" s="253"/>
      <c r="N84" s="253"/>
      <c r="O84" s="253"/>
      <c r="P84" s="253"/>
      <c r="Q84" s="253"/>
      <c r="R84" s="253"/>
      <c r="S84" s="253"/>
      <c r="T84" s="253"/>
      <c r="U84" s="253"/>
      <c r="V84" s="224">
        <v>4.2634373658266403E-2</v>
      </c>
      <c r="W84" s="224"/>
      <c r="X84" s="224"/>
      <c r="Y84" s="224"/>
      <c r="Z84" s="224"/>
      <c r="AA84" s="224"/>
      <c r="AB84" s="224"/>
      <c r="AC84" s="224"/>
      <c r="AD84" s="224"/>
      <c r="AE84" s="224"/>
      <c r="AF84" s="226">
        <v>7033</v>
      </c>
      <c r="AG84" s="226"/>
      <c r="AH84" s="226"/>
      <c r="AI84" s="226"/>
      <c r="AJ84" s="226"/>
      <c r="AK84" s="224">
        <v>3.0445360253502099E-2</v>
      </c>
      <c r="AL84" s="224"/>
      <c r="AM84" s="224"/>
      <c r="AN84" s="224"/>
      <c r="AO84" s="224"/>
      <c r="AP84" s="224"/>
      <c r="AQ84" s="224"/>
    </row>
    <row r="85" spans="2:43" s="178" customFormat="1" ht="8.5500000000000007" customHeight="1" x14ac:dyDescent="0.15">
      <c r="B85" s="222" t="s">
        <v>1740</v>
      </c>
      <c r="C85" s="222"/>
      <c r="D85" s="222"/>
      <c r="E85" s="222"/>
      <c r="F85" s="222"/>
      <c r="G85" s="222"/>
      <c r="H85" s="222"/>
      <c r="I85" s="222"/>
      <c r="J85" s="222"/>
      <c r="K85" s="222"/>
      <c r="L85" s="253">
        <v>589257472.17999995</v>
      </c>
      <c r="M85" s="253"/>
      <c r="N85" s="253"/>
      <c r="O85" s="253"/>
      <c r="P85" s="253"/>
      <c r="Q85" s="253"/>
      <c r="R85" s="253"/>
      <c r="S85" s="253"/>
      <c r="T85" s="253"/>
      <c r="U85" s="253"/>
      <c r="V85" s="224">
        <v>3.85776996982986E-2</v>
      </c>
      <c r="W85" s="224"/>
      <c r="X85" s="224"/>
      <c r="Y85" s="224"/>
      <c r="Z85" s="224"/>
      <c r="AA85" s="224"/>
      <c r="AB85" s="224"/>
      <c r="AC85" s="224"/>
      <c r="AD85" s="224"/>
      <c r="AE85" s="224"/>
      <c r="AF85" s="226">
        <v>6117</v>
      </c>
      <c r="AG85" s="226"/>
      <c r="AH85" s="226"/>
      <c r="AI85" s="226"/>
      <c r="AJ85" s="226"/>
      <c r="AK85" s="224">
        <v>2.6480060951325501E-2</v>
      </c>
      <c r="AL85" s="224"/>
      <c r="AM85" s="224"/>
      <c r="AN85" s="224"/>
      <c r="AO85" s="224"/>
      <c r="AP85" s="224"/>
      <c r="AQ85" s="224"/>
    </row>
    <row r="86" spans="2:43" s="178" customFormat="1" ht="8.5500000000000007" customHeight="1" x14ac:dyDescent="0.15">
      <c r="B86" s="222" t="s">
        <v>1739</v>
      </c>
      <c r="C86" s="222"/>
      <c r="D86" s="222"/>
      <c r="E86" s="222"/>
      <c r="F86" s="222"/>
      <c r="G86" s="222"/>
      <c r="H86" s="222"/>
      <c r="I86" s="222"/>
      <c r="J86" s="222"/>
      <c r="K86" s="222"/>
      <c r="L86" s="253">
        <v>1240491691.7999899</v>
      </c>
      <c r="M86" s="253"/>
      <c r="N86" s="253"/>
      <c r="O86" s="253"/>
      <c r="P86" s="253"/>
      <c r="Q86" s="253"/>
      <c r="R86" s="253"/>
      <c r="S86" s="253"/>
      <c r="T86" s="253"/>
      <c r="U86" s="253"/>
      <c r="V86" s="224">
        <v>8.1212913240540502E-2</v>
      </c>
      <c r="W86" s="224"/>
      <c r="X86" s="224"/>
      <c r="Y86" s="224"/>
      <c r="Z86" s="224"/>
      <c r="AA86" s="224"/>
      <c r="AB86" s="224"/>
      <c r="AC86" s="224"/>
      <c r="AD86" s="224"/>
      <c r="AE86" s="224"/>
      <c r="AF86" s="226">
        <v>11190</v>
      </c>
      <c r="AG86" s="226"/>
      <c r="AH86" s="226"/>
      <c r="AI86" s="226"/>
      <c r="AJ86" s="226"/>
      <c r="AK86" s="224">
        <v>4.8440719641218301E-2</v>
      </c>
      <c r="AL86" s="224"/>
      <c r="AM86" s="224"/>
      <c r="AN86" s="224"/>
      <c r="AO86" s="224"/>
      <c r="AP86" s="224"/>
      <c r="AQ86" s="224"/>
    </row>
    <row r="87" spans="2:43" s="178" customFormat="1" ht="8.5500000000000007" customHeight="1" x14ac:dyDescent="0.15">
      <c r="B87" s="222" t="s">
        <v>1738</v>
      </c>
      <c r="C87" s="222"/>
      <c r="D87" s="222"/>
      <c r="E87" s="222"/>
      <c r="F87" s="222"/>
      <c r="G87" s="222"/>
      <c r="H87" s="222"/>
      <c r="I87" s="222"/>
      <c r="J87" s="222"/>
      <c r="K87" s="222"/>
      <c r="L87" s="253">
        <v>941973493.49000299</v>
      </c>
      <c r="M87" s="253"/>
      <c r="N87" s="253"/>
      <c r="O87" s="253"/>
      <c r="P87" s="253"/>
      <c r="Q87" s="253"/>
      <c r="R87" s="253"/>
      <c r="S87" s="253"/>
      <c r="T87" s="253"/>
      <c r="U87" s="253"/>
      <c r="V87" s="224">
        <v>6.1669426814691501E-2</v>
      </c>
      <c r="W87" s="224"/>
      <c r="X87" s="224"/>
      <c r="Y87" s="224"/>
      <c r="Z87" s="224"/>
      <c r="AA87" s="224"/>
      <c r="AB87" s="224"/>
      <c r="AC87" s="224"/>
      <c r="AD87" s="224"/>
      <c r="AE87" s="224"/>
      <c r="AF87" s="226">
        <v>7311</v>
      </c>
      <c r="AG87" s="226"/>
      <c r="AH87" s="226"/>
      <c r="AI87" s="226"/>
      <c r="AJ87" s="226"/>
      <c r="AK87" s="224">
        <v>3.1648802618136497E-2</v>
      </c>
      <c r="AL87" s="224"/>
      <c r="AM87" s="224"/>
      <c r="AN87" s="224"/>
      <c r="AO87" s="224"/>
      <c r="AP87" s="224"/>
      <c r="AQ87" s="224"/>
    </row>
    <row r="88" spans="2:43" s="178" customFormat="1" ht="8.5500000000000007" customHeight="1" x14ac:dyDescent="0.15">
      <c r="B88" s="222" t="s">
        <v>1737</v>
      </c>
      <c r="C88" s="222"/>
      <c r="D88" s="222"/>
      <c r="E88" s="222"/>
      <c r="F88" s="222"/>
      <c r="G88" s="222"/>
      <c r="H88" s="222"/>
      <c r="I88" s="222"/>
      <c r="J88" s="222"/>
      <c r="K88" s="222"/>
      <c r="L88" s="253">
        <v>758772160.48000002</v>
      </c>
      <c r="M88" s="253"/>
      <c r="N88" s="253"/>
      <c r="O88" s="253"/>
      <c r="P88" s="253"/>
      <c r="Q88" s="253"/>
      <c r="R88" s="253"/>
      <c r="S88" s="253"/>
      <c r="T88" s="253"/>
      <c r="U88" s="253"/>
      <c r="V88" s="224">
        <v>4.9675542404467102E-2</v>
      </c>
      <c r="W88" s="224"/>
      <c r="X88" s="224"/>
      <c r="Y88" s="224"/>
      <c r="Z88" s="224"/>
      <c r="AA88" s="224"/>
      <c r="AB88" s="224"/>
      <c r="AC88" s="224"/>
      <c r="AD88" s="224"/>
      <c r="AE88" s="224"/>
      <c r="AF88" s="226">
        <v>5152</v>
      </c>
      <c r="AG88" s="226"/>
      <c r="AH88" s="226"/>
      <c r="AI88" s="226"/>
      <c r="AJ88" s="226"/>
      <c r="AK88" s="224">
        <v>2.2302644110058702E-2</v>
      </c>
      <c r="AL88" s="224"/>
      <c r="AM88" s="224"/>
      <c r="AN88" s="224"/>
      <c r="AO88" s="224"/>
      <c r="AP88" s="224"/>
      <c r="AQ88" s="224"/>
    </row>
    <row r="89" spans="2:43" s="178" customFormat="1" ht="8.5500000000000007" customHeight="1" x14ac:dyDescent="0.15">
      <c r="B89" s="222" t="s">
        <v>1736</v>
      </c>
      <c r="C89" s="222"/>
      <c r="D89" s="222"/>
      <c r="E89" s="222"/>
      <c r="F89" s="222"/>
      <c r="G89" s="222"/>
      <c r="H89" s="222"/>
      <c r="I89" s="222"/>
      <c r="J89" s="222"/>
      <c r="K89" s="222"/>
      <c r="L89" s="253">
        <v>299565454.81</v>
      </c>
      <c r="M89" s="253"/>
      <c r="N89" s="253"/>
      <c r="O89" s="253"/>
      <c r="P89" s="253"/>
      <c r="Q89" s="253"/>
      <c r="R89" s="253"/>
      <c r="S89" s="253"/>
      <c r="T89" s="253"/>
      <c r="U89" s="253"/>
      <c r="V89" s="224">
        <v>1.96120485547518E-2</v>
      </c>
      <c r="W89" s="224"/>
      <c r="X89" s="224"/>
      <c r="Y89" s="224"/>
      <c r="Z89" s="224"/>
      <c r="AA89" s="224"/>
      <c r="AB89" s="224"/>
      <c r="AC89" s="224"/>
      <c r="AD89" s="224"/>
      <c r="AE89" s="224"/>
      <c r="AF89" s="226">
        <v>2186</v>
      </c>
      <c r="AG89" s="226"/>
      <c r="AH89" s="226"/>
      <c r="AI89" s="226"/>
      <c r="AJ89" s="226"/>
      <c r="AK89" s="224">
        <v>9.4630396010458705E-3</v>
      </c>
      <c r="AL89" s="224"/>
      <c r="AM89" s="224"/>
      <c r="AN89" s="224"/>
      <c r="AO89" s="224"/>
      <c r="AP89" s="224"/>
      <c r="AQ89" s="224"/>
    </row>
    <row r="90" spans="2:43" s="178" customFormat="1" ht="8.5500000000000007" customHeight="1" x14ac:dyDescent="0.15">
      <c r="B90" s="222" t="s">
        <v>1735</v>
      </c>
      <c r="C90" s="222"/>
      <c r="D90" s="222"/>
      <c r="E90" s="222"/>
      <c r="F90" s="222"/>
      <c r="G90" s="222"/>
      <c r="H90" s="222"/>
      <c r="I90" s="222"/>
      <c r="J90" s="222"/>
      <c r="K90" s="222"/>
      <c r="L90" s="253">
        <v>156435126.15000001</v>
      </c>
      <c r="M90" s="253"/>
      <c r="N90" s="253"/>
      <c r="O90" s="253"/>
      <c r="P90" s="253"/>
      <c r="Q90" s="253"/>
      <c r="R90" s="253"/>
      <c r="S90" s="253"/>
      <c r="T90" s="253"/>
      <c r="U90" s="253"/>
      <c r="V90" s="224">
        <v>1.02415456804537E-2</v>
      </c>
      <c r="W90" s="224"/>
      <c r="X90" s="224"/>
      <c r="Y90" s="224"/>
      <c r="Z90" s="224"/>
      <c r="AA90" s="224"/>
      <c r="AB90" s="224"/>
      <c r="AC90" s="224"/>
      <c r="AD90" s="224"/>
      <c r="AE90" s="224"/>
      <c r="AF90" s="226">
        <v>1117</v>
      </c>
      <c r="AG90" s="226"/>
      <c r="AH90" s="226"/>
      <c r="AI90" s="226"/>
      <c r="AJ90" s="226"/>
      <c r="AK90" s="224">
        <v>4.8354141053834603E-3</v>
      </c>
      <c r="AL90" s="224"/>
      <c r="AM90" s="224"/>
      <c r="AN90" s="224"/>
      <c r="AO90" s="224"/>
      <c r="AP90" s="224"/>
      <c r="AQ90" s="224"/>
    </row>
    <row r="91" spans="2:43" s="178" customFormat="1" ht="8.5500000000000007" customHeight="1" x14ac:dyDescent="0.15">
      <c r="B91" s="222" t="s">
        <v>1734</v>
      </c>
      <c r="C91" s="222"/>
      <c r="D91" s="222"/>
      <c r="E91" s="222"/>
      <c r="F91" s="222"/>
      <c r="G91" s="222"/>
      <c r="H91" s="222"/>
      <c r="I91" s="222"/>
      <c r="J91" s="222"/>
      <c r="K91" s="222"/>
      <c r="L91" s="253">
        <v>18119266.719999999</v>
      </c>
      <c r="M91" s="253"/>
      <c r="N91" s="253"/>
      <c r="O91" s="253"/>
      <c r="P91" s="253"/>
      <c r="Q91" s="253"/>
      <c r="R91" s="253"/>
      <c r="S91" s="253"/>
      <c r="T91" s="253"/>
      <c r="U91" s="253"/>
      <c r="V91" s="224">
        <v>1.1862380424155501E-3</v>
      </c>
      <c r="W91" s="224"/>
      <c r="X91" s="224"/>
      <c r="Y91" s="224"/>
      <c r="Z91" s="224"/>
      <c r="AA91" s="224"/>
      <c r="AB91" s="224"/>
      <c r="AC91" s="224"/>
      <c r="AD91" s="224"/>
      <c r="AE91" s="224"/>
      <c r="AF91" s="226">
        <v>148</v>
      </c>
      <c r="AG91" s="226"/>
      <c r="AH91" s="226"/>
      <c r="AI91" s="226"/>
      <c r="AJ91" s="226"/>
      <c r="AK91" s="224">
        <v>6.4068154663988498E-4</v>
      </c>
      <c r="AL91" s="224"/>
      <c r="AM91" s="224"/>
      <c r="AN91" s="224"/>
      <c r="AO91" s="224"/>
      <c r="AP91" s="224"/>
      <c r="AQ91" s="224"/>
    </row>
    <row r="92" spans="2:43" s="178" customFormat="1" ht="8.5500000000000007" customHeight="1" x14ac:dyDescent="0.15">
      <c r="B92" s="222" t="s">
        <v>1733</v>
      </c>
      <c r="C92" s="222"/>
      <c r="D92" s="222"/>
      <c r="E92" s="222"/>
      <c r="F92" s="222"/>
      <c r="G92" s="222"/>
      <c r="H92" s="222"/>
      <c r="I92" s="222"/>
      <c r="J92" s="222"/>
      <c r="K92" s="222"/>
      <c r="L92" s="253">
        <v>8656370.5199999996</v>
      </c>
      <c r="M92" s="253"/>
      <c r="N92" s="253"/>
      <c r="O92" s="253"/>
      <c r="P92" s="253"/>
      <c r="Q92" s="253"/>
      <c r="R92" s="253"/>
      <c r="S92" s="253"/>
      <c r="T92" s="253"/>
      <c r="U92" s="253"/>
      <c r="V92" s="224">
        <v>5.6671807853758704E-4</v>
      </c>
      <c r="W92" s="224"/>
      <c r="X92" s="224"/>
      <c r="Y92" s="224"/>
      <c r="Z92" s="224"/>
      <c r="AA92" s="224"/>
      <c r="AB92" s="224"/>
      <c r="AC92" s="224"/>
      <c r="AD92" s="224"/>
      <c r="AE92" s="224"/>
      <c r="AF92" s="226">
        <v>81</v>
      </c>
      <c r="AG92" s="226"/>
      <c r="AH92" s="226"/>
      <c r="AI92" s="226"/>
      <c r="AJ92" s="226"/>
      <c r="AK92" s="224">
        <v>3.50643278904261E-4</v>
      </c>
      <c r="AL92" s="224"/>
      <c r="AM92" s="224"/>
      <c r="AN92" s="224"/>
      <c r="AO92" s="224"/>
      <c r="AP92" s="224"/>
      <c r="AQ92" s="224"/>
    </row>
    <row r="93" spans="2:43" s="178" customFormat="1" ht="8.5500000000000007" customHeight="1" x14ac:dyDescent="0.15">
      <c r="B93" s="222" t="s">
        <v>1732</v>
      </c>
      <c r="C93" s="222"/>
      <c r="D93" s="222"/>
      <c r="E93" s="222"/>
      <c r="F93" s="222"/>
      <c r="G93" s="222"/>
      <c r="H93" s="222"/>
      <c r="I93" s="222"/>
      <c r="J93" s="222"/>
      <c r="K93" s="222"/>
      <c r="L93" s="253">
        <v>58599267.200000003</v>
      </c>
      <c r="M93" s="253"/>
      <c r="N93" s="253"/>
      <c r="O93" s="253"/>
      <c r="P93" s="253"/>
      <c r="Q93" s="253"/>
      <c r="R93" s="253"/>
      <c r="S93" s="253"/>
      <c r="T93" s="253"/>
      <c r="U93" s="253"/>
      <c r="V93" s="224">
        <v>3.8363958699049101E-3</v>
      </c>
      <c r="W93" s="224"/>
      <c r="X93" s="224"/>
      <c r="Y93" s="224"/>
      <c r="Z93" s="224"/>
      <c r="AA93" s="224"/>
      <c r="AB93" s="224"/>
      <c r="AC93" s="224"/>
      <c r="AD93" s="224"/>
      <c r="AE93" s="224"/>
      <c r="AF93" s="226">
        <v>401</v>
      </c>
      <c r="AG93" s="226"/>
      <c r="AH93" s="226"/>
      <c r="AI93" s="226"/>
      <c r="AJ93" s="226"/>
      <c r="AK93" s="224">
        <v>1.7359006770445501E-3</v>
      </c>
      <c r="AL93" s="224"/>
      <c r="AM93" s="224"/>
      <c r="AN93" s="224"/>
      <c r="AO93" s="224"/>
      <c r="AP93" s="224"/>
      <c r="AQ93" s="224"/>
    </row>
    <row r="94" spans="2:43" s="178" customFormat="1" ht="8.5500000000000007" customHeight="1" x14ac:dyDescent="0.15">
      <c r="B94" s="222" t="s">
        <v>1731</v>
      </c>
      <c r="C94" s="222"/>
      <c r="D94" s="222"/>
      <c r="E94" s="222"/>
      <c r="F94" s="222"/>
      <c r="G94" s="222"/>
      <c r="H94" s="222"/>
      <c r="I94" s="222"/>
      <c r="J94" s="222"/>
      <c r="K94" s="222"/>
      <c r="L94" s="253">
        <v>11292799.949999999</v>
      </c>
      <c r="M94" s="253"/>
      <c r="N94" s="253"/>
      <c r="O94" s="253"/>
      <c r="P94" s="253"/>
      <c r="Q94" s="253"/>
      <c r="R94" s="253"/>
      <c r="S94" s="253"/>
      <c r="T94" s="253"/>
      <c r="U94" s="253"/>
      <c r="V94" s="224">
        <v>7.39320697304597E-4</v>
      </c>
      <c r="W94" s="224"/>
      <c r="X94" s="224"/>
      <c r="Y94" s="224"/>
      <c r="Z94" s="224"/>
      <c r="AA94" s="224"/>
      <c r="AB94" s="224"/>
      <c r="AC94" s="224"/>
      <c r="AD94" s="224"/>
      <c r="AE94" s="224"/>
      <c r="AF94" s="226">
        <v>92</v>
      </c>
      <c r="AG94" s="226"/>
      <c r="AH94" s="226"/>
      <c r="AI94" s="226"/>
      <c r="AJ94" s="226"/>
      <c r="AK94" s="224">
        <v>3.98261501965334E-4</v>
      </c>
      <c r="AL94" s="224"/>
      <c r="AM94" s="224"/>
      <c r="AN94" s="224"/>
      <c r="AO94" s="224"/>
      <c r="AP94" s="224"/>
      <c r="AQ94" s="224"/>
    </row>
    <row r="95" spans="2:43" s="178" customFormat="1" ht="8.5500000000000007" customHeight="1" x14ac:dyDescent="0.15">
      <c r="B95" s="222" t="s">
        <v>1730</v>
      </c>
      <c r="C95" s="222"/>
      <c r="D95" s="222"/>
      <c r="E95" s="222"/>
      <c r="F95" s="222"/>
      <c r="G95" s="222"/>
      <c r="H95" s="222"/>
      <c r="I95" s="222"/>
      <c r="J95" s="222"/>
      <c r="K95" s="222"/>
      <c r="L95" s="253">
        <v>2037182.67</v>
      </c>
      <c r="M95" s="253"/>
      <c r="N95" s="253"/>
      <c r="O95" s="253"/>
      <c r="P95" s="253"/>
      <c r="Q95" s="253"/>
      <c r="R95" s="253"/>
      <c r="S95" s="253"/>
      <c r="T95" s="253"/>
      <c r="U95" s="253"/>
      <c r="V95" s="224">
        <v>1.33370937127177E-4</v>
      </c>
      <c r="W95" s="224"/>
      <c r="X95" s="224"/>
      <c r="Y95" s="224"/>
      <c r="Z95" s="224"/>
      <c r="AA95" s="224"/>
      <c r="AB95" s="224"/>
      <c r="AC95" s="224"/>
      <c r="AD95" s="224"/>
      <c r="AE95" s="224"/>
      <c r="AF95" s="226">
        <v>15</v>
      </c>
      <c r="AG95" s="226"/>
      <c r="AH95" s="226"/>
      <c r="AI95" s="226"/>
      <c r="AJ95" s="226"/>
      <c r="AK95" s="224">
        <v>6.4933940537826194E-5</v>
      </c>
      <c r="AL95" s="224"/>
      <c r="AM95" s="224"/>
      <c r="AN95" s="224"/>
      <c r="AO95" s="224"/>
      <c r="AP95" s="224"/>
      <c r="AQ95" s="224"/>
    </row>
    <row r="96" spans="2:43" s="178" customFormat="1" ht="10.65" customHeight="1" x14ac:dyDescent="0.15">
      <c r="B96" s="255"/>
      <c r="C96" s="255"/>
      <c r="D96" s="255"/>
      <c r="E96" s="255"/>
      <c r="F96" s="255"/>
      <c r="G96" s="255"/>
      <c r="H96" s="255"/>
      <c r="I96" s="255"/>
      <c r="J96" s="255"/>
      <c r="K96" s="255"/>
      <c r="L96" s="251">
        <v>15274562163.85</v>
      </c>
      <c r="M96" s="251"/>
      <c r="N96" s="251"/>
      <c r="O96" s="251"/>
      <c r="P96" s="251"/>
      <c r="Q96" s="251"/>
      <c r="R96" s="251"/>
      <c r="S96" s="251"/>
      <c r="T96" s="251"/>
      <c r="U96" s="251"/>
      <c r="V96" s="249">
        <v>1</v>
      </c>
      <c r="W96" s="249"/>
      <c r="X96" s="249"/>
      <c r="Y96" s="249"/>
      <c r="Z96" s="249"/>
      <c r="AA96" s="249"/>
      <c r="AB96" s="249"/>
      <c r="AC96" s="249"/>
      <c r="AD96" s="249"/>
      <c r="AE96" s="249"/>
      <c r="AF96" s="250">
        <v>231004</v>
      </c>
      <c r="AG96" s="250"/>
      <c r="AH96" s="250"/>
      <c r="AI96" s="250"/>
      <c r="AJ96" s="250"/>
      <c r="AK96" s="249">
        <v>1</v>
      </c>
      <c r="AL96" s="249"/>
      <c r="AM96" s="249"/>
      <c r="AN96" s="249"/>
      <c r="AO96" s="249"/>
      <c r="AP96" s="249"/>
      <c r="AQ96" s="249"/>
    </row>
    <row r="97" spans="2:44" s="178" customFormat="1" ht="7.2" customHeight="1" x14ac:dyDescent="0.15"/>
    <row r="98" spans="2:44" s="178" customFormat="1" ht="15.3" customHeight="1" x14ac:dyDescent="0.15">
      <c r="B98" s="207" t="s">
        <v>1743</v>
      </c>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row>
    <row r="99" spans="2:44" s="178" customFormat="1" ht="7.2" customHeight="1" x14ac:dyDescent="0.15"/>
    <row r="100" spans="2:44" s="178" customFormat="1" ht="10.199999999999999" customHeight="1" x14ac:dyDescent="0.15">
      <c r="B100" s="200" t="s">
        <v>1623</v>
      </c>
      <c r="C100" s="200"/>
      <c r="D100" s="200"/>
      <c r="E100" s="200"/>
      <c r="F100" s="200"/>
      <c r="G100" s="200"/>
      <c r="H100" s="200"/>
      <c r="I100" s="200"/>
      <c r="J100" s="200"/>
      <c r="K100" s="200" t="s">
        <v>1609</v>
      </c>
      <c r="L100" s="200"/>
      <c r="M100" s="200"/>
      <c r="N100" s="200"/>
      <c r="O100" s="200"/>
      <c r="P100" s="200"/>
      <c r="Q100" s="200"/>
      <c r="R100" s="200"/>
      <c r="S100" s="200"/>
      <c r="T100" s="200"/>
      <c r="U100" s="200"/>
      <c r="V100" s="200" t="s">
        <v>1607</v>
      </c>
      <c r="W100" s="200"/>
      <c r="X100" s="200"/>
      <c r="Y100" s="200"/>
      <c r="Z100" s="200"/>
      <c r="AA100" s="200"/>
      <c r="AB100" s="200"/>
      <c r="AC100" s="200"/>
      <c r="AD100" s="200"/>
      <c r="AE100" s="200"/>
      <c r="AF100" s="200" t="s">
        <v>1608</v>
      </c>
      <c r="AG100" s="200"/>
      <c r="AH100" s="200"/>
      <c r="AI100" s="200"/>
      <c r="AJ100" s="200"/>
      <c r="AK100" s="200" t="s">
        <v>1607</v>
      </c>
      <c r="AL100" s="200"/>
      <c r="AM100" s="200"/>
      <c r="AN100" s="200"/>
      <c r="AO100" s="200"/>
    </row>
    <row r="101" spans="2:44" s="178" customFormat="1" ht="8.5500000000000007" customHeight="1" x14ac:dyDescent="0.15">
      <c r="B101" s="222" t="s">
        <v>1742</v>
      </c>
      <c r="C101" s="222"/>
      <c r="D101" s="222"/>
      <c r="E101" s="222"/>
      <c r="F101" s="222"/>
      <c r="G101" s="222"/>
      <c r="H101" s="222"/>
      <c r="I101" s="222"/>
      <c r="J101" s="222"/>
      <c r="K101" s="253">
        <v>928000</v>
      </c>
      <c r="L101" s="253"/>
      <c r="M101" s="253"/>
      <c r="N101" s="253"/>
      <c r="O101" s="253"/>
      <c r="P101" s="253"/>
      <c r="Q101" s="253"/>
      <c r="R101" s="253"/>
      <c r="S101" s="253"/>
      <c r="T101" s="253"/>
      <c r="U101" s="253"/>
      <c r="V101" s="224">
        <v>6.0754605601480403E-5</v>
      </c>
      <c r="W101" s="224"/>
      <c r="X101" s="224"/>
      <c r="Y101" s="224"/>
      <c r="Z101" s="224"/>
      <c r="AA101" s="224"/>
      <c r="AB101" s="224"/>
      <c r="AC101" s="224"/>
      <c r="AD101" s="224"/>
      <c r="AE101" s="224"/>
      <c r="AF101" s="226">
        <v>13</v>
      </c>
      <c r="AG101" s="226"/>
      <c r="AH101" s="226"/>
      <c r="AI101" s="226"/>
      <c r="AJ101" s="226"/>
      <c r="AK101" s="224">
        <v>5.6276081799449397E-5</v>
      </c>
      <c r="AL101" s="224"/>
      <c r="AM101" s="224"/>
      <c r="AN101" s="224"/>
      <c r="AO101" s="224"/>
    </row>
    <row r="102" spans="2:44" s="178" customFormat="1" ht="8.5500000000000007" customHeight="1" x14ac:dyDescent="0.15">
      <c r="B102" s="222" t="s">
        <v>1620</v>
      </c>
      <c r="C102" s="222"/>
      <c r="D102" s="222"/>
      <c r="E102" s="222"/>
      <c r="F102" s="222"/>
      <c r="G102" s="222"/>
      <c r="H102" s="222"/>
      <c r="I102" s="222"/>
      <c r="J102" s="222"/>
      <c r="K102" s="253">
        <v>13538577.939999999</v>
      </c>
      <c r="L102" s="253"/>
      <c r="M102" s="253"/>
      <c r="N102" s="253"/>
      <c r="O102" s="253"/>
      <c r="P102" s="253"/>
      <c r="Q102" s="253"/>
      <c r="R102" s="253"/>
      <c r="S102" s="253"/>
      <c r="T102" s="253"/>
      <c r="U102" s="253"/>
      <c r="V102" s="224">
        <v>8.8634802063534805E-4</v>
      </c>
      <c r="W102" s="224"/>
      <c r="X102" s="224"/>
      <c r="Y102" s="224"/>
      <c r="Z102" s="224"/>
      <c r="AA102" s="224"/>
      <c r="AB102" s="224"/>
      <c r="AC102" s="224"/>
      <c r="AD102" s="224"/>
      <c r="AE102" s="224"/>
      <c r="AF102" s="226">
        <v>109</v>
      </c>
      <c r="AG102" s="226"/>
      <c r="AH102" s="226"/>
      <c r="AI102" s="226"/>
      <c r="AJ102" s="226"/>
      <c r="AK102" s="224">
        <v>4.7185330124153697E-4</v>
      </c>
      <c r="AL102" s="224"/>
      <c r="AM102" s="224"/>
      <c r="AN102" s="224"/>
      <c r="AO102" s="224"/>
    </row>
    <row r="103" spans="2:44" s="178" customFormat="1" ht="8.5500000000000007" customHeight="1" x14ac:dyDescent="0.15">
      <c r="B103" s="222" t="s">
        <v>1619</v>
      </c>
      <c r="C103" s="222"/>
      <c r="D103" s="222"/>
      <c r="E103" s="222"/>
      <c r="F103" s="222"/>
      <c r="G103" s="222"/>
      <c r="H103" s="222"/>
      <c r="I103" s="222"/>
      <c r="J103" s="222"/>
      <c r="K103" s="253">
        <v>26822693.129999999</v>
      </c>
      <c r="L103" s="253"/>
      <c r="M103" s="253"/>
      <c r="N103" s="253"/>
      <c r="O103" s="253"/>
      <c r="P103" s="253"/>
      <c r="Q103" s="253"/>
      <c r="R103" s="253"/>
      <c r="S103" s="253"/>
      <c r="T103" s="253"/>
      <c r="U103" s="253"/>
      <c r="V103" s="224">
        <v>1.7560367912529001E-3</v>
      </c>
      <c r="W103" s="224"/>
      <c r="X103" s="224"/>
      <c r="Y103" s="224"/>
      <c r="Z103" s="224"/>
      <c r="AA103" s="224"/>
      <c r="AB103" s="224"/>
      <c r="AC103" s="224"/>
      <c r="AD103" s="224"/>
      <c r="AE103" s="224"/>
      <c r="AF103" s="226">
        <v>202</v>
      </c>
      <c r="AG103" s="226"/>
      <c r="AH103" s="226"/>
      <c r="AI103" s="226"/>
      <c r="AJ103" s="226"/>
      <c r="AK103" s="224">
        <v>8.7444373257605898E-4</v>
      </c>
      <c r="AL103" s="224"/>
      <c r="AM103" s="224"/>
      <c r="AN103" s="224"/>
      <c r="AO103" s="224"/>
    </row>
    <row r="104" spans="2:44" s="178" customFormat="1" ht="8.5500000000000007" customHeight="1" x14ac:dyDescent="0.15">
      <c r="B104" s="222" t="s">
        <v>1618</v>
      </c>
      <c r="C104" s="222"/>
      <c r="D104" s="222"/>
      <c r="E104" s="222"/>
      <c r="F104" s="222"/>
      <c r="G104" s="222"/>
      <c r="H104" s="222"/>
      <c r="I104" s="222"/>
      <c r="J104" s="222"/>
      <c r="K104" s="253">
        <v>15921230.300000001</v>
      </c>
      <c r="L104" s="253"/>
      <c r="M104" s="253"/>
      <c r="N104" s="253"/>
      <c r="O104" s="253"/>
      <c r="P104" s="253"/>
      <c r="Q104" s="253"/>
      <c r="R104" s="253"/>
      <c r="S104" s="253"/>
      <c r="T104" s="253"/>
      <c r="U104" s="253"/>
      <c r="V104" s="224">
        <v>1.04233627970565E-3</v>
      </c>
      <c r="W104" s="224"/>
      <c r="X104" s="224"/>
      <c r="Y104" s="224"/>
      <c r="Z104" s="224"/>
      <c r="AA104" s="224"/>
      <c r="AB104" s="224"/>
      <c r="AC104" s="224"/>
      <c r="AD104" s="224"/>
      <c r="AE104" s="224"/>
      <c r="AF104" s="226">
        <v>178</v>
      </c>
      <c r="AG104" s="226"/>
      <c r="AH104" s="226"/>
      <c r="AI104" s="226"/>
      <c r="AJ104" s="226"/>
      <c r="AK104" s="224">
        <v>7.7054942771553696E-4</v>
      </c>
      <c r="AL104" s="224"/>
      <c r="AM104" s="224"/>
      <c r="AN104" s="224"/>
      <c r="AO104" s="224"/>
    </row>
    <row r="105" spans="2:44" s="178" customFormat="1" ht="8.5500000000000007" customHeight="1" x14ac:dyDescent="0.15">
      <c r="B105" s="222" t="s">
        <v>1617</v>
      </c>
      <c r="C105" s="222"/>
      <c r="D105" s="222"/>
      <c r="E105" s="222"/>
      <c r="F105" s="222"/>
      <c r="G105" s="222"/>
      <c r="H105" s="222"/>
      <c r="I105" s="222"/>
      <c r="J105" s="222"/>
      <c r="K105" s="253">
        <v>304398032.06</v>
      </c>
      <c r="L105" s="253"/>
      <c r="M105" s="253"/>
      <c r="N105" s="253"/>
      <c r="O105" s="253"/>
      <c r="P105" s="253"/>
      <c r="Q105" s="253"/>
      <c r="R105" s="253"/>
      <c r="S105" s="253"/>
      <c r="T105" s="253"/>
      <c r="U105" s="253"/>
      <c r="V105" s="224">
        <v>1.9928429292750099E-2</v>
      </c>
      <c r="W105" s="224"/>
      <c r="X105" s="224"/>
      <c r="Y105" s="224"/>
      <c r="Z105" s="224"/>
      <c r="AA105" s="224"/>
      <c r="AB105" s="224"/>
      <c r="AC105" s="224"/>
      <c r="AD105" s="224"/>
      <c r="AE105" s="224"/>
      <c r="AF105" s="226">
        <v>2110</v>
      </c>
      <c r="AG105" s="226"/>
      <c r="AH105" s="226"/>
      <c r="AI105" s="226"/>
      <c r="AJ105" s="226"/>
      <c r="AK105" s="224">
        <v>9.1340409689875494E-3</v>
      </c>
      <c r="AL105" s="224"/>
      <c r="AM105" s="224"/>
      <c r="AN105" s="224"/>
      <c r="AO105" s="224"/>
    </row>
    <row r="106" spans="2:44" s="178" customFormat="1" ht="8.5500000000000007" customHeight="1" x14ac:dyDescent="0.15">
      <c r="B106" s="222" t="s">
        <v>1616</v>
      </c>
      <c r="C106" s="222"/>
      <c r="D106" s="222"/>
      <c r="E106" s="222"/>
      <c r="F106" s="222"/>
      <c r="G106" s="222"/>
      <c r="H106" s="222"/>
      <c r="I106" s="222"/>
      <c r="J106" s="222"/>
      <c r="K106" s="253">
        <v>19711227.789999999</v>
      </c>
      <c r="L106" s="253"/>
      <c r="M106" s="253"/>
      <c r="N106" s="253"/>
      <c r="O106" s="253"/>
      <c r="P106" s="253"/>
      <c r="Q106" s="253"/>
      <c r="R106" s="253"/>
      <c r="S106" s="253"/>
      <c r="T106" s="253"/>
      <c r="U106" s="253"/>
      <c r="V106" s="224">
        <v>1.2904610671361999E-3</v>
      </c>
      <c r="W106" s="224"/>
      <c r="X106" s="224"/>
      <c r="Y106" s="224"/>
      <c r="Z106" s="224"/>
      <c r="AA106" s="224"/>
      <c r="AB106" s="224"/>
      <c r="AC106" s="224"/>
      <c r="AD106" s="224"/>
      <c r="AE106" s="224"/>
      <c r="AF106" s="226">
        <v>625</v>
      </c>
      <c r="AG106" s="226"/>
      <c r="AH106" s="226"/>
      <c r="AI106" s="226"/>
      <c r="AJ106" s="226"/>
      <c r="AK106" s="224">
        <v>2.70558085574276E-3</v>
      </c>
      <c r="AL106" s="224"/>
      <c r="AM106" s="224"/>
      <c r="AN106" s="224"/>
      <c r="AO106" s="224"/>
    </row>
    <row r="107" spans="2:44" s="178" customFormat="1" ht="8.5500000000000007" customHeight="1" x14ac:dyDescent="0.15">
      <c r="B107" s="222" t="s">
        <v>1614</v>
      </c>
      <c r="C107" s="222"/>
      <c r="D107" s="222"/>
      <c r="E107" s="222"/>
      <c r="F107" s="222"/>
      <c r="G107" s="222"/>
      <c r="H107" s="222"/>
      <c r="I107" s="222"/>
      <c r="J107" s="222"/>
      <c r="K107" s="253">
        <v>36844389.390000001</v>
      </c>
      <c r="L107" s="253"/>
      <c r="M107" s="253"/>
      <c r="N107" s="253"/>
      <c r="O107" s="253"/>
      <c r="P107" s="253"/>
      <c r="Q107" s="253"/>
      <c r="R107" s="253"/>
      <c r="S107" s="253"/>
      <c r="T107" s="253"/>
      <c r="U107" s="253"/>
      <c r="V107" s="224">
        <v>2.41214045906985E-3</v>
      </c>
      <c r="W107" s="224"/>
      <c r="X107" s="224"/>
      <c r="Y107" s="224"/>
      <c r="Z107" s="224"/>
      <c r="AA107" s="224"/>
      <c r="AB107" s="224"/>
      <c r="AC107" s="224"/>
      <c r="AD107" s="224"/>
      <c r="AE107" s="224"/>
      <c r="AF107" s="226">
        <v>983</v>
      </c>
      <c r="AG107" s="226"/>
      <c r="AH107" s="226"/>
      <c r="AI107" s="226"/>
      <c r="AJ107" s="226"/>
      <c r="AK107" s="224">
        <v>4.25533756991221E-3</v>
      </c>
      <c r="AL107" s="224"/>
      <c r="AM107" s="224"/>
      <c r="AN107" s="224"/>
      <c r="AO107" s="224"/>
    </row>
    <row r="108" spans="2:44" s="178" customFormat="1" ht="8.5500000000000007" customHeight="1" x14ac:dyDescent="0.15">
      <c r="B108" s="222" t="s">
        <v>1615</v>
      </c>
      <c r="C108" s="222"/>
      <c r="D108" s="222"/>
      <c r="E108" s="222"/>
      <c r="F108" s="222"/>
      <c r="G108" s="222"/>
      <c r="H108" s="222"/>
      <c r="I108" s="222"/>
      <c r="J108" s="222"/>
      <c r="K108" s="253">
        <v>49745474.450000003</v>
      </c>
      <c r="L108" s="253"/>
      <c r="M108" s="253"/>
      <c r="N108" s="253"/>
      <c r="O108" s="253"/>
      <c r="P108" s="253"/>
      <c r="Q108" s="253"/>
      <c r="R108" s="253"/>
      <c r="S108" s="253"/>
      <c r="T108" s="253"/>
      <c r="U108" s="253"/>
      <c r="V108" s="224">
        <v>3.2567528886511599E-3</v>
      </c>
      <c r="W108" s="224"/>
      <c r="X108" s="224"/>
      <c r="Y108" s="224"/>
      <c r="Z108" s="224"/>
      <c r="AA108" s="224"/>
      <c r="AB108" s="224"/>
      <c r="AC108" s="224"/>
      <c r="AD108" s="224"/>
      <c r="AE108" s="224"/>
      <c r="AF108" s="226">
        <v>1788</v>
      </c>
      <c r="AG108" s="226"/>
      <c r="AH108" s="226"/>
      <c r="AI108" s="226"/>
      <c r="AJ108" s="226"/>
      <c r="AK108" s="224">
        <v>7.7401257121088802E-3</v>
      </c>
      <c r="AL108" s="224"/>
      <c r="AM108" s="224"/>
      <c r="AN108" s="224"/>
      <c r="AO108" s="224"/>
    </row>
    <row r="109" spans="2:44" s="178" customFormat="1" ht="8.5500000000000007" customHeight="1" x14ac:dyDescent="0.15">
      <c r="B109" s="222" t="s">
        <v>1634</v>
      </c>
      <c r="C109" s="222"/>
      <c r="D109" s="222"/>
      <c r="E109" s="222"/>
      <c r="F109" s="222"/>
      <c r="G109" s="222"/>
      <c r="H109" s="222"/>
      <c r="I109" s="222"/>
      <c r="J109" s="222"/>
      <c r="K109" s="253">
        <v>62413905.780000098</v>
      </c>
      <c r="L109" s="253"/>
      <c r="M109" s="253"/>
      <c r="N109" s="253"/>
      <c r="O109" s="253"/>
      <c r="P109" s="253"/>
      <c r="Q109" s="253"/>
      <c r="R109" s="253"/>
      <c r="S109" s="253"/>
      <c r="T109" s="253"/>
      <c r="U109" s="253"/>
      <c r="V109" s="224">
        <v>4.0861338682239897E-3</v>
      </c>
      <c r="W109" s="224"/>
      <c r="X109" s="224"/>
      <c r="Y109" s="224"/>
      <c r="Z109" s="224"/>
      <c r="AA109" s="224"/>
      <c r="AB109" s="224"/>
      <c r="AC109" s="224"/>
      <c r="AD109" s="224"/>
      <c r="AE109" s="224"/>
      <c r="AF109" s="226">
        <v>2632</v>
      </c>
      <c r="AG109" s="226"/>
      <c r="AH109" s="226"/>
      <c r="AI109" s="226"/>
      <c r="AJ109" s="226"/>
      <c r="AK109" s="224">
        <v>1.13937420997039E-2</v>
      </c>
      <c r="AL109" s="224"/>
      <c r="AM109" s="224"/>
      <c r="AN109" s="224"/>
      <c r="AO109" s="224"/>
    </row>
    <row r="110" spans="2:44" s="178" customFormat="1" ht="8.5500000000000007" customHeight="1" x14ac:dyDescent="0.15">
      <c r="B110" s="222" t="s">
        <v>1633</v>
      </c>
      <c r="C110" s="222"/>
      <c r="D110" s="222"/>
      <c r="E110" s="222"/>
      <c r="F110" s="222"/>
      <c r="G110" s="222"/>
      <c r="H110" s="222"/>
      <c r="I110" s="222"/>
      <c r="J110" s="222"/>
      <c r="K110" s="253">
        <v>942385473.189996</v>
      </c>
      <c r="L110" s="253"/>
      <c r="M110" s="253"/>
      <c r="N110" s="253"/>
      <c r="O110" s="253"/>
      <c r="P110" s="253"/>
      <c r="Q110" s="253"/>
      <c r="R110" s="253"/>
      <c r="S110" s="253"/>
      <c r="T110" s="253"/>
      <c r="U110" s="253"/>
      <c r="V110" s="224">
        <v>6.1696398435584797E-2</v>
      </c>
      <c r="W110" s="224"/>
      <c r="X110" s="224"/>
      <c r="Y110" s="224"/>
      <c r="Z110" s="224"/>
      <c r="AA110" s="224"/>
      <c r="AB110" s="224"/>
      <c r="AC110" s="224"/>
      <c r="AD110" s="224"/>
      <c r="AE110" s="224"/>
      <c r="AF110" s="226">
        <v>32263</v>
      </c>
      <c r="AG110" s="226"/>
      <c r="AH110" s="226"/>
      <c r="AI110" s="226"/>
      <c r="AJ110" s="226"/>
      <c r="AK110" s="224">
        <v>0.13966424823812601</v>
      </c>
      <c r="AL110" s="224"/>
      <c r="AM110" s="224"/>
      <c r="AN110" s="224"/>
      <c r="AO110" s="224"/>
    </row>
    <row r="111" spans="2:44" s="178" customFormat="1" ht="8.5500000000000007" customHeight="1" x14ac:dyDescent="0.15">
      <c r="B111" s="222" t="s">
        <v>1632</v>
      </c>
      <c r="C111" s="222"/>
      <c r="D111" s="222"/>
      <c r="E111" s="222"/>
      <c r="F111" s="222"/>
      <c r="G111" s="222"/>
      <c r="H111" s="222"/>
      <c r="I111" s="222"/>
      <c r="J111" s="222"/>
      <c r="K111" s="253">
        <v>96013332.790000096</v>
      </c>
      <c r="L111" s="253"/>
      <c r="M111" s="253"/>
      <c r="N111" s="253"/>
      <c r="O111" s="253"/>
      <c r="P111" s="253"/>
      <c r="Q111" s="253"/>
      <c r="R111" s="253"/>
      <c r="S111" s="253"/>
      <c r="T111" s="253"/>
      <c r="U111" s="253"/>
      <c r="V111" s="224">
        <v>6.28583207558205E-3</v>
      </c>
      <c r="W111" s="224"/>
      <c r="X111" s="224"/>
      <c r="Y111" s="224"/>
      <c r="Z111" s="224"/>
      <c r="AA111" s="224"/>
      <c r="AB111" s="224"/>
      <c r="AC111" s="224"/>
      <c r="AD111" s="224"/>
      <c r="AE111" s="224"/>
      <c r="AF111" s="226">
        <v>4478</v>
      </c>
      <c r="AG111" s="226"/>
      <c r="AH111" s="226"/>
      <c r="AI111" s="226"/>
      <c r="AJ111" s="226"/>
      <c r="AK111" s="224">
        <v>1.9384945715225699E-2</v>
      </c>
      <c r="AL111" s="224"/>
      <c r="AM111" s="224"/>
      <c r="AN111" s="224"/>
      <c r="AO111" s="224"/>
    </row>
    <row r="112" spans="2:44" s="178" customFormat="1" ht="8.5500000000000007" customHeight="1" x14ac:dyDescent="0.15">
      <c r="B112" s="222" t="s">
        <v>1631</v>
      </c>
      <c r="C112" s="222"/>
      <c r="D112" s="222"/>
      <c r="E112" s="222"/>
      <c r="F112" s="222"/>
      <c r="G112" s="222"/>
      <c r="H112" s="222"/>
      <c r="I112" s="222"/>
      <c r="J112" s="222"/>
      <c r="K112" s="253">
        <v>186280660.16</v>
      </c>
      <c r="L112" s="253"/>
      <c r="M112" s="253"/>
      <c r="N112" s="253"/>
      <c r="O112" s="253"/>
      <c r="P112" s="253"/>
      <c r="Q112" s="253"/>
      <c r="R112" s="253"/>
      <c r="S112" s="253"/>
      <c r="T112" s="253"/>
      <c r="U112" s="253"/>
      <c r="V112" s="224">
        <v>1.2195482800866599E-2</v>
      </c>
      <c r="W112" s="224"/>
      <c r="X112" s="224"/>
      <c r="Y112" s="224"/>
      <c r="Z112" s="224"/>
      <c r="AA112" s="224"/>
      <c r="AB112" s="224"/>
      <c r="AC112" s="224"/>
      <c r="AD112" s="224"/>
      <c r="AE112" s="224"/>
      <c r="AF112" s="226">
        <v>4756</v>
      </c>
      <c r="AG112" s="226"/>
      <c r="AH112" s="226"/>
      <c r="AI112" s="226"/>
      <c r="AJ112" s="226"/>
      <c r="AK112" s="224">
        <v>2.05883880798601E-2</v>
      </c>
      <c r="AL112" s="224"/>
      <c r="AM112" s="224"/>
      <c r="AN112" s="224"/>
      <c r="AO112" s="224"/>
    </row>
    <row r="113" spans="2:41" s="178" customFormat="1" ht="8.5500000000000007" customHeight="1" x14ac:dyDescent="0.15">
      <c r="B113" s="222" t="s">
        <v>1630</v>
      </c>
      <c r="C113" s="222"/>
      <c r="D113" s="222"/>
      <c r="E113" s="222"/>
      <c r="F113" s="222"/>
      <c r="G113" s="222"/>
      <c r="H113" s="222"/>
      <c r="I113" s="222"/>
      <c r="J113" s="222"/>
      <c r="K113" s="253">
        <v>582849467.86000204</v>
      </c>
      <c r="L113" s="253"/>
      <c r="M113" s="253"/>
      <c r="N113" s="253"/>
      <c r="O113" s="253"/>
      <c r="P113" s="253"/>
      <c r="Q113" s="253"/>
      <c r="R113" s="253"/>
      <c r="S113" s="253"/>
      <c r="T113" s="253"/>
      <c r="U113" s="253"/>
      <c r="V113" s="224">
        <v>3.8158178388865503E-2</v>
      </c>
      <c r="W113" s="224"/>
      <c r="X113" s="224"/>
      <c r="Y113" s="224"/>
      <c r="Z113" s="224"/>
      <c r="AA113" s="224"/>
      <c r="AB113" s="224"/>
      <c r="AC113" s="224"/>
      <c r="AD113" s="224"/>
      <c r="AE113" s="224"/>
      <c r="AF113" s="226">
        <v>13616</v>
      </c>
      <c r="AG113" s="226"/>
      <c r="AH113" s="226"/>
      <c r="AI113" s="226"/>
      <c r="AJ113" s="226"/>
      <c r="AK113" s="224">
        <v>5.8942702290869398E-2</v>
      </c>
      <c r="AL113" s="224"/>
      <c r="AM113" s="224"/>
      <c r="AN113" s="224"/>
      <c r="AO113" s="224"/>
    </row>
    <row r="114" spans="2:41" s="178" customFormat="1" ht="8.5500000000000007" customHeight="1" x14ac:dyDescent="0.15">
      <c r="B114" s="222" t="s">
        <v>1629</v>
      </c>
      <c r="C114" s="222"/>
      <c r="D114" s="222"/>
      <c r="E114" s="222"/>
      <c r="F114" s="222"/>
      <c r="G114" s="222"/>
      <c r="H114" s="222"/>
      <c r="I114" s="222"/>
      <c r="J114" s="222"/>
      <c r="K114" s="253">
        <v>117251272.91</v>
      </c>
      <c r="L114" s="253"/>
      <c r="M114" s="253"/>
      <c r="N114" s="253"/>
      <c r="O114" s="253"/>
      <c r="P114" s="253"/>
      <c r="Q114" s="253"/>
      <c r="R114" s="253"/>
      <c r="S114" s="253"/>
      <c r="T114" s="253"/>
      <c r="U114" s="253"/>
      <c r="V114" s="224">
        <v>7.6762444417226303E-3</v>
      </c>
      <c r="W114" s="224"/>
      <c r="X114" s="224"/>
      <c r="Y114" s="224"/>
      <c r="Z114" s="224"/>
      <c r="AA114" s="224"/>
      <c r="AB114" s="224"/>
      <c r="AC114" s="224"/>
      <c r="AD114" s="224"/>
      <c r="AE114" s="224"/>
      <c r="AF114" s="226">
        <v>2628</v>
      </c>
      <c r="AG114" s="226"/>
      <c r="AH114" s="226"/>
      <c r="AI114" s="226"/>
      <c r="AJ114" s="226"/>
      <c r="AK114" s="224">
        <v>1.1376426382227099E-2</v>
      </c>
      <c r="AL114" s="224"/>
      <c r="AM114" s="224"/>
      <c r="AN114" s="224"/>
      <c r="AO114" s="224"/>
    </row>
    <row r="115" spans="2:41" s="178" customFormat="1" ht="8.5500000000000007" customHeight="1" x14ac:dyDescent="0.15">
      <c r="B115" s="222" t="s">
        <v>1628</v>
      </c>
      <c r="C115" s="222"/>
      <c r="D115" s="222"/>
      <c r="E115" s="222"/>
      <c r="F115" s="222"/>
      <c r="G115" s="222"/>
      <c r="H115" s="222"/>
      <c r="I115" s="222"/>
      <c r="J115" s="222"/>
      <c r="K115" s="253">
        <v>1642449114.7799799</v>
      </c>
      <c r="L115" s="253"/>
      <c r="M115" s="253"/>
      <c r="N115" s="253"/>
      <c r="O115" s="253"/>
      <c r="P115" s="253"/>
      <c r="Q115" s="253"/>
      <c r="R115" s="253"/>
      <c r="S115" s="253"/>
      <c r="T115" s="253"/>
      <c r="U115" s="253"/>
      <c r="V115" s="224">
        <v>0.107528392444999</v>
      </c>
      <c r="W115" s="224"/>
      <c r="X115" s="224"/>
      <c r="Y115" s="224"/>
      <c r="Z115" s="224"/>
      <c r="AA115" s="224"/>
      <c r="AB115" s="224"/>
      <c r="AC115" s="224"/>
      <c r="AD115" s="224"/>
      <c r="AE115" s="224"/>
      <c r="AF115" s="226">
        <v>31287</v>
      </c>
      <c r="AG115" s="226"/>
      <c r="AH115" s="226"/>
      <c r="AI115" s="226"/>
      <c r="AJ115" s="226"/>
      <c r="AK115" s="224">
        <v>0.13543921317379801</v>
      </c>
      <c r="AL115" s="224"/>
      <c r="AM115" s="224"/>
      <c r="AN115" s="224"/>
      <c r="AO115" s="224"/>
    </row>
    <row r="116" spans="2:41" s="178" customFormat="1" ht="8.5500000000000007" customHeight="1" x14ac:dyDescent="0.15">
      <c r="B116" s="222" t="s">
        <v>1627</v>
      </c>
      <c r="C116" s="222"/>
      <c r="D116" s="222"/>
      <c r="E116" s="222"/>
      <c r="F116" s="222"/>
      <c r="G116" s="222"/>
      <c r="H116" s="222"/>
      <c r="I116" s="222"/>
      <c r="J116" s="222"/>
      <c r="K116" s="253">
        <v>167599365.93000001</v>
      </c>
      <c r="L116" s="253"/>
      <c r="M116" s="253"/>
      <c r="N116" s="253"/>
      <c r="O116" s="253"/>
      <c r="P116" s="253"/>
      <c r="Q116" s="253"/>
      <c r="R116" s="253"/>
      <c r="S116" s="253"/>
      <c r="T116" s="253"/>
      <c r="U116" s="253"/>
      <c r="V116" s="224">
        <v>1.09724497587665E-2</v>
      </c>
      <c r="W116" s="224"/>
      <c r="X116" s="224"/>
      <c r="Y116" s="224"/>
      <c r="Z116" s="224"/>
      <c r="AA116" s="224"/>
      <c r="AB116" s="224"/>
      <c r="AC116" s="224"/>
      <c r="AD116" s="224"/>
      <c r="AE116" s="224"/>
      <c r="AF116" s="226">
        <v>3138</v>
      </c>
      <c r="AG116" s="226"/>
      <c r="AH116" s="226"/>
      <c r="AI116" s="226"/>
      <c r="AJ116" s="226"/>
      <c r="AK116" s="224">
        <v>1.35841803605132E-2</v>
      </c>
      <c r="AL116" s="224"/>
      <c r="AM116" s="224"/>
      <c r="AN116" s="224"/>
      <c r="AO116" s="224"/>
    </row>
    <row r="117" spans="2:41" s="178" customFormat="1" ht="8.5500000000000007" customHeight="1" x14ac:dyDescent="0.15">
      <c r="B117" s="222" t="s">
        <v>1626</v>
      </c>
      <c r="C117" s="222"/>
      <c r="D117" s="222"/>
      <c r="E117" s="222"/>
      <c r="F117" s="222"/>
      <c r="G117" s="222"/>
      <c r="H117" s="222"/>
      <c r="I117" s="222"/>
      <c r="J117" s="222"/>
      <c r="K117" s="253">
        <v>232782207.52000001</v>
      </c>
      <c r="L117" s="253"/>
      <c r="M117" s="253"/>
      <c r="N117" s="253"/>
      <c r="O117" s="253"/>
      <c r="P117" s="253"/>
      <c r="Q117" s="253"/>
      <c r="R117" s="253"/>
      <c r="S117" s="253"/>
      <c r="T117" s="253"/>
      <c r="U117" s="253"/>
      <c r="V117" s="224">
        <v>1.5239861216508201E-2</v>
      </c>
      <c r="W117" s="224"/>
      <c r="X117" s="224"/>
      <c r="Y117" s="224"/>
      <c r="Z117" s="224"/>
      <c r="AA117" s="224"/>
      <c r="AB117" s="224"/>
      <c r="AC117" s="224"/>
      <c r="AD117" s="224"/>
      <c r="AE117" s="224"/>
      <c r="AF117" s="226">
        <v>3700</v>
      </c>
      <c r="AG117" s="226"/>
      <c r="AH117" s="226"/>
      <c r="AI117" s="226"/>
      <c r="AJ117" s="226"/>
      <c r="AK117" s="224">
        <v>1.6017038665997099E-2</v>
      </c>
      <c r="AL117" s="224"/>
      <c r="AM117" s="224"/>
      <c r="AN117" s="224"/>
      <c r="AO117" s="224"/>
    </row>
    <row r="118" spans="2:41" s="178" customFormat="1" ht="8.5500000000000007" customHeight="1" x14ac:dyDescent="0.15">
      <c r="B118" s="222" t="s">
        <v>1625</v>
      </c>
      <c r="C118" s="222"/>
      <c r="D118" s="222"/>
      <c r="E118" s="222"/>
      <c r="F118" s="222"/>
      <c r="G118" s="222"/>
      <c r="H118" s="222"/>
      <c r="I118" s="222"/>
      <c r="J118" s="222"/>
      <c r="K118" s="253">
        <v>852761522.15999806</v>
      </c>
      <c r="L118" s="253"/>
      <c r="M118" s="253"/>
      <c r="N118" s="253"/>
      <c r="O118" s="253"/>
      <c r="P118" s="253"/>
      <c r="Q118" s="253"/>
      <c r="R118" s="253"/>
      <c r="S118" s="253"/>
      <c r="T118" s="253"/>
      <c r="U118" s="253"/>
      <c r="V118" s="224">
        <v>5.5828868481625903E-2</v>
      </c>
      <c r="W118" s="224"/>
      <c r="X118" s="224"/>
      <c r="Y118" s="224"/>
      <c r="Z118" s="224"/>
      <c r="AA118" s="224"/>
      <c r="AB118" s="224"/>
      <c r="AC118" s="224"/>
      <c r="AD118" s="224"/>
      <c r="AE118" s="224"/>
      <c r="AF118" s="226">
        <v>12993</v>
      </c>
      <c r="AG118" s="226"/>
      <c r="AH118" s="226"/>
      <c r="AI118" s="226"/>
      <c r="AJ118" s="226"/>
      <c r="AK118" s="224">
        <v>5.6245779293864998E-2</v>
      </c>
      <c r="AL118" s="224"/>
      <c r="AM118" s="224"/>
      <c r="AN118" s="224"/>
      <c r="AO118" s="224"/>
    </row>
    <row r="119" spans="2:41" s="178" customFormat="1" ht="8.5500000000000007" customHeight="1" x14ac:dyDescent="0.15">
      <c r="B119" s="222" t="s">
        <v>1741</v>
      </c>
      <c r="C119" s="222"/>
      <c r="D119" s="222"/>
      <c r="E119" s="222"/>
      <c r="F119" s="222"/>
      <c r="G119" s="222"/>
      <c r="H119" s="222"/>
      <c r="I119" s="222"/>
      <c r="J119" s="222"/>
      <c r="K119" s="253">
        <v>173457998.53000101</v>
      </c>
      <c r="L119" s="253"/>
      <c r="M119" s="253"/>
      <c r="N119" s="253"/>
      <c r="O119" s="253"/>
      <c r="P119" s="253"/>
      <c r="Q119" s="253"/>
      <c r="R119" s="253"/>
      <c r="S119" s="253"/>
      <c r="T119" s="253"/>
      <c r="U119" s="253"/>
      <c r="V119" s="224">
        <v>1.1356004621888301E-2</v>
      </c>
      <c r="W119" s="224"/>
      <c r="X119" s="224"/>
      <c r="Y119" s="224"/>
      <c r="Z119" s="224"/>
      <c r="AA119" s="224"/>
      <c r="AB119" s="224"/>
      <c r="AC119" s="224"/>
      <c r="AD119" s="224"/>
      <c r="AE119" s="224"/>
      <c r="AF119" s="226">
        <v>2986</v>
      </c>
      <c r="AG119" s="226"/>
      <c r="AH119" s="226"/>
      <c r="AI119" s="226"/>
      <c r="AJ119" s="226"/>
      <c r="AK119" s="224">
        <v>1.29261830963966E-2</v>
      </c>
      <c r="AL119" s="224"/>
      <c r="AM119" s="224"/>
      <c r="AN119" s="224"/>
      <c r="AO119" s="224"/>
    </row>
    <row r="120" spans="2:41" s="178" customFormat="1" ht="8.5500000000000007" customHeight="1" x14ac:dyDescent="0.15">
      <c r="B120" s="222" t="s">
        <v>1740</v>
      </c>
      <c r="C120" s="222"/>
      <c r="D120" s="222"/>
      <c r="E120" s="222"/>
      <c r="F120" s="222"/>
      <c r="G120" s="222"/>
      <c r="H120" s="222"/>
      <c r="I120" s="222"/>
      <c r="J120" s="222"/>
      <c r="K120" s="253">
        <v>3826380007.7800002</v>
      </c>
      <c r="L120" s="253"/>
      <c r="M120" s="253"/>
      <c r="N120" s="253"/>
      <c r="O120" s="253"/>
      <c r="P120" s="253"/>
      <c r="Q120" s="253"/>
      <c r="R120" s="253"/>
      <c r="S120" s="253"/>
      <c r="T120" s="253"/>
      <c r="U120" s="253"/>
      <c r="V120" s="224">
        <v>0.25050668992894698</v>
      </c>
      <c r="W120" s="224"/>
      <c r="X120" s="224"/>
      <c r="Y120" s="224"/>
      <c r="Z120" s="224"/>
      <c r="AA120" s="224"/>
      <c r="AB120" s="224"/>
      <c r="AC120" s="224"/>
      <c r="AD120" s="224"/>
      <c r="AE120" s="224"/>
      <c r="AF120" s="226">
        <v>49602</v>
      </c>
      <c r="AG120" s="226"/>
      <c r="AH120" s="226"/>
      <c r="AI120" s="226"/>
      <c r="AJ120" s="226"/>
      <c r="AK120" s="224">
        <v>0.214723554570484</v>
      </c>
      <c r="AL120" s="224"/>
      <c r="AM120" s="224"/>
      <c r="AN120" s="224"/>
      <c r="AO120" s="224"/>
    </row>
    <row r="121" spans="2:41" s="178" customFormat="1" ht="8.5500000000000007" customHeight="1" x14ac:dyDescent="0.15">
      <c r="B121" s="222" t="s">
        <v>1739</v>
      </c>
      <c r="C121" s="222"/>
      <c r="D121" s="222"/>
      <c r="E121" s="222"/>
      <c r="F121" s="222"/>
      <c r="G121" s="222"/>
      <c r="H121" s="222"/>
      <c r="I121" s="222"/>
      <c r="J121" s="222"/>
      <c r="K121" s="253">
        <v>295107956.05999899</v>
      </c>
      <c r="L121" s="253"/>
      <c r="M121" s="253"/>
      <c r="N121" s="253"/>
      <c r="O121" s="253"/>
      <c r="P121" s="253"/>
      <c r="Q121" s="253"/>
      <c r="R121" s="253"/>
      <c r="S121" s="253"/>
      <c r="T121" s="253"/>
      <c r="U121" s="253"/>
      <c r="V121" s="224">
        <v>1.9320223577892499E-2</v>
      </c>
      <c r="W121" s="224"/>
      <c r="X121" s="224"/>
      <c r="Y121" s="224"/>
      <c r="Z121" s="224"/>
      <c r="AA121" s="224"/>
      <c r="AB121" s="224"/>
      <c r="AC121" s="224"/>
      <c r="AD121" s="224"/>
      <c r="AE121" s="224"/>
      <c r="AF121" s="226">
        <v>4246</v>
      </c>
      <c r="AG121" s="226"/>
      <c r="AH121" s="226"/>
      <c r="AI121" s="226"/>
      <c r="AJ121" s="226"/>
      <c r="AK121" s="224">
        <v>1.8380634101573999E-2</v>
      </c>
      <c r="AL121" s="224"/>
      <c r="AM121" s="224"/>
      <c r="AN121" s="224"/>
      <c r="AO121" s="224"/>
    </row>
    <row r="122" spans="2:41" s="178" customFormat="1" ht="8.5500000000000007" customHeight="1" x14ac:dyDescent="0.15">
      <c r="B122" s="222" t="s">
        <v>1738</v>
      </c>
      <c r="C122" s="222"/>
      <c r="D122" s="222"/>
      <c r="E122" s="222"/>
      <c r="F122" s="222"/>
      <c r="G122" s="222"/>
      <c r="H122" s="222"/>
      <c r="I122" s="222"/>
      <c r="J122" s="222"/>
      <c r="K122" s="253">
        <v>170557770.88</v>
      </c>
      <c r="L122" s="253"/>
      <c r="M122" s="253"/>
      <c r="N122" s="253"/>
      <c r="O122" s="253"/>
      <c r="P122" s="253"/>
      <c r="Q122" s="253"/>
      <c r="R122" s="253"/>
      <c r="S122" s="253"/>
      <c r="T122" s="253"/>
      <c r="U122" s="253"/>
      <c r="V122" s="224">
        <v>1.1166131575519499E-2</v>
      </c>
      <c r="W122" s="224"/>
      <c r="X122" s="224"/>
      <c r="Y122" s="224"/>
      <c r="Z122" s="224"/>
      <c r="AA122" s="224"/>
      <c r="AB122" s="224"/>
      <c r="AC122" s="224"/>
      <c r="AD122" s="224"/>
      <c r="AE122" s="224"/>
      <c r="AF122" s="226">
        <v>2632</v>
      </c>
      <c r="AG122" s="226"/>
      <c r="AH122" s="226"/>
      <c r="AI122" s="226"/>
      <c r="AJ122" s="226"/>
      <c r="AK122" s="224">
        <v>1.13937420997039E-2</v>
      </c>
      <c r="AL122" s="224"/>
      <c r="AM122" s="224"/>
      <c r="AN122" s="224"/>
      <c r="AO122" s="224"/>
    </row>
    <row r="123" spans="2:41" s="178" customFormat="1" ht="8.5500000000000007" customHeight="1" x14ac:dyDescent="0.15">
      <c r="B123" s="222" t="s">
        <v>1737</v>
      </c>
      <c r="C123" s="222"/>
      <c r="D123" s="222"/>
      <c r="E123" s="222"/>
      <c r="F123" s="222"/>
      <c r="G123" s="222"/>
      <c r="H123" s="222"/>
      <c r="I123" s="222"/>
      <c r="J123" s="222"/>
      <c r="K123" s="253">
        <v>189792818.41999999</v>
      </c>
      <c r="L123" s="253"/>
      <c r="M123" s="253"/>
      <c r="N123" s="253"/>
      <c r="O123" s="253"/>
      <c r="P123" s="253"/>
      <c r="Q123" s="253"/>
      <c r="R123" s="253"/>
      <c r="S123" s="253"/>
      <c r="T123" s="253"/>
      <c r="U123" s="253"/>
      <c r="V123" s="224">
        <v>1.24254179192893E-2</v>
      </c>
      <c r="W123" s="224"/>
      <c r="X123" s="224"/>
      <c r="Y123" s="224"/>
      <c r="Z123" s="224"/>
      <c r="AA123" s="224"/>
      <c r="AB123" s="224"/>
      <c r="AC123" s="224"/>
      <c r="AD123" s="224"/>
      <c r="AE123" s="224"/>
      <c r="AF123" s="226">
        <v>2610</v>
      </c>
      <c r="AG123" s="226"/>
      <c r="AH123" s="226"/>
      <c r="AI123" s="226"/>
      <c r="AJ123" s="226"/>
      <c r="AK123" s="224">
        <v>1.12985056535818E-2</v>
      </c>
      <c r="AL123" s="224"/>
      <c r="AM123" s="224"/>
      <c r="AN123" s="224"/>
      <c r="AO123" s="224"/>
    </row>
    <row r="124" spans="2:41" s="178" customFormat="1" ht="8.5500000000000007" customHeight="1" x14ac:dyDescent="0.15">
      <c r="B124" s="222" t="s">
        <v>1736</v>
      </c>
      <c r="C124" s="222"/>
      <c r="D124" s="222"/>
      <c r="E124" s="222"/>
      <c r="F124" s="222"/>
      <c r="G124" s="222"/>
      <c r="H124" s="222"/>
      <c r="I124" s="222"/>
      <c r="J124" s="222"/>
      <c r="K124" s="253">
        <v>118203498.68000001</v>
      </c>
      <c r="L124" s="253"/>
      <c r="M124" s="253"/>
      <c r="N124" s="253"/>
      <c r="O124" s="253"/>
      <c r="P124" s="253"/>
      <c r="Q124" s="253"/>
      <c r="R124" s="253"/>
      <c r="S124" s="253"/>
      <c r="T124" s="253"/>
      <c r="U124" s="253"/>
      <c r="V124" s="224">
        <v>7.7385850679078799E-3</v>
      </c>
      <c r="W124" s="224"/>
      <c r="X124" s="224"/>
      <c r="Y124" s="224"/>
      <c r="Z124" s="224"/>
      <c r="AA124" s="224"/>
      <c r="AB124" s="224"/>
      <c r="AC124" s="224"/>
      <c r="AD124" s="224"/>
      <c r="AE124" s="224"/>
      <c r="AF124" s="226">
        <v>1690</v>
      </c>
      <c r="AG124" s="226"/>
      <c r="AH124" s="226"/>
      <c r="AI124" s="226"/>
      <c r="AJ124" s="226"/>
      <c r="AK124" s="224">
        <v>7.3158906339284204E-3</v>
      </c>
      <c r="AL124" s="224"/>
      <c r="AM124" s="224"/>
      <c r="AN124" s="224"/>
      <c r="AO124" s="224"/>
    </row>
    <row r="125" spans="2:41" s="178" customFormat="1" ht="8.5500000000000007" customHeight="1" x14ac:dyDescent="0.15">
      <c r="B125" s="222" t="s">
        <v>1735</v>
      </c>
      <c r="C125" s="222"/>
      <c r="D125" s="222"/>
      <c r="E125" s="222"/>
      <c r="F125" s="222"/>
      <c r="G125" s="222"/>
      <c r="H125" s="222"/>
      <c r="I125" s="222"/>
      <c r="J125" s="222"/>
      <c r="K125" s="253">
        <v>4289676869.7399902</v>
      </c>
      <c r="L125" s="253"/>
      <c r="M125" s="253"/>
      <c r="N125" s="253"/>
      <c r="O125" s="253"/>
      <c r="P125" s="253"/>
      <c r="Q125" s="253"/>
      <c r="R125" s="253"/>
      <c r="S125" s="253"/>
      <c r="T125" s="253"/>
      <c r="U125" s="253"/>
      <c r="V125" s="224">
        <v>0.28083795945996298</v>
      </c>
      <c r="W125" s="224"/>
      <c r="X125" s="224"/>
      <c r="Y125" s="224"/>
      <c r="Z125" s="224"/>
      <c r="AA125" s="224"/>
      <c r="AB125" s="224"/>
      <c r="AC125" s="224"/>
      <c r="AD125" s="224"/>
      <c r="AE125" s="224"/>
      <c r="AF125" s="226">
        <v>39923</v>
      </c>
      <c r="AG125" s="226"/>
      <c r="AH125" s="226"/>
      <c r="AI125" s="226"/>
      <c r="AJ125" s="226"/>
      <c r="AK125" s="224">
        <v>0.17282384720610899</v>
      </c>
      <c r="AL125" s="224"/>
      <c r="AM125" s="224"/>
      <c r="AN125" s="224"/>
      <c r="AO125" s="224"/>
    </row>
    <row r="126" spans="2:41" s="178" customFormat="1" ht="8.5500000000000007" customHeight="1" x14ac:dyDescent="0.15">
      <c r="B126" s="222" t="s">
        <v>1734</v>
      </c>
      <c r="C126" s="222"/>
      <c r="D126" s="222"/>
      <c r="E126" s="222"/>
      <c r="F126" s="222"/>
      <c r="G126" s="222"/>
      <c r="H126" s="222"/>
      <c r="I126" s="222"/>
      <c r="J126" s="222"/>
      <c r="K126" s="253">
        <v>436656597.85000002</v>
      </c>
      <c r="L126" s="253"/>
      <c r="M126" s="253"/>
      <c r="N126" s="253"/>
      <c r="O126" s="253"/>
      <c r="P126" s="253"/>
      <c r="Q126" s="253"/>
      <c r="R126" s="253"/>
      <c r="S126" s="253"/>
      <c r="T126" s="253"/>
      <c r="U126" s="253"/>
      <c r="V126" s="224">
        <v>2.8587176062134699E-2</v>
      </c>
      <c r="W126" s="224"/>
      <c r="X126" s="224"/>
      <c r="Y126" s="224"/>
      <c r="Z126" s="224"/>
      <c r="AA126" s="224"/>
      <c r="AB126" s="224"/>
      <c r="AC126" s="224"/>
      <c r="AD126" s="224"/>
      <c r="AE126" s="224"/>
      <c r="AF126" s="226">
        <v>4673</v>
      </c>
      <c r="AG126" s="226"/>
      <c r="AH126" s="226"/>
      <c r="AI126" s="226"/>
      <c r="AJ126" s="226"/>
      <c r="AK126" s="224">
        <v>2.0229086942217499E-2</v>
      </c>
      <c r="AL126" s="224"/>
      <c r="AM126" s="224"/>
      <c r="AN126" s="224"/>
      <c r="AO126" s="224"/>
    </row>
    <row r="127" spans="2:41" s="178" customFormat="1" ht="8.5500000000000007" customHeight="1" x14ac:dyDescent="0.15">
      <c r="B127" s="222" t="s">
        <v>1733</v>
      </c>
      <c r="C127" s="222"/>
      <c r="D127" s="222"/>
      <c r="E127" s="222"/>
      <c r="F127" s="222"/>
      <c r="G127" s="222"/>
      <c r="H127" s="222"/>
      <c r="I127" s="222"/>
      <c r="J127" s="222"/>
      <c r="K127" s="253">
        <v>36091357.649999999</v>
      </c>
      <c r="L127" s="253"/>
      <c r="M127" s="253"/>
      <c r="N127" s="253"/>
      <c r="O127" s="253"/>
      <c r="P127" s="253"/>
      <c r="Q127" s="253"/>
      <c r="R127" s="253"/>
      <c r="S127" s="253"/>
      <c r="T127" s="253"/>
      <c r="U127" s="253"/>
      <c r="V127" s="224">
        <v>2.36284073237901E-3</v>
      </c>
      <c r="W127" s="224"/>
      <c r="X127" s="224"/>
      <c r="Y127" s="224"/>
      <c r="Z127" s="224"/>
      <c r="AA127" s="224"/>
      <c r="AB127" s="224"/>
      <c r="AC127" s="224"/>
      <c r="AD127" s="224"/>
      <c r="AE127" s="224"/>
      <c r="AF127" s="226">
        <v>385</v>
      </c>
      <c r="AG127" s="226"/>
      <c r="AH127" s="226"/>
      <c r="AI127" s="226"/>
      <c r="AJ127" s="226"/>
      <c r="AK127" s="224">
        <v>1.6666378071375401E-3</v>
      </c>
      <c r="AL127" s="224"/>
      <c r="AM127" s="224"/>
      <c r="AN127" s="224"/>
      <c r="AO127" s="224"/>
    </row>
    <row r="128" spans="2:41" s="178" customFormat="1" ht="8.5500000000000007" customHeight="1" x14ac:dyDescent="0.15">
      <c r="B128" s="222" t="s">
        <v>1732</v>
      </c>
      <c r="C128" s="222"/>
      <c r="D128" s="222"/>
      <c r="E128" s="222"/>
      <c r="F128" s="222"/>
      <c r="G128" s="222"/>
      <c r="H128" s="222"/>
      <c r="I128" s="222"/>
      <c r="J128" s="222"/>
      <c r="K128" s="253">
        <v>13395478.789999999</v>
      </c>
      <c r="L128" s="253"/>
      <c r="M128" s="253"/>
      <c r="N128" s="253"/>
      <c r="O128" s="253"/>
      <c r="P128" s="253"/>
      <c r="Q128" s="253"/>
      <c r="R128" s="253"/>
      <c r="S128" s="253"/>
      <c r="T128" s="253"/>
      <c r="U128" s="253"/>
      <c r="V128" s="224">
        <v>8.7697955897569695E-4</v>
      </c>
      <c r="W128" s="224"/>
      <c r="X128" s="224"/>
      <c r="Y128" s="224"/>
      <c r="Z128" s="224"/>
      <c r="AA128" s="224"/>
      <c r="AB128" s="224"/>
      <c r="AC128" s="224"/>
      <c r="AD128" s="224"/>
      <c r="AE128" s="224"/>
      <c r="AF128" s="226">
        <v>165</v>
      </c>
      <c r="AG128" s="226"/>
      <c r="AH128" s="226"/>
      <c r="AI128" s="226"/>
      <c r="AJ128" s="226"/>
      <c r="AK128" s="224">
        <v>7.1427334591608795E-4</v>
      </c>
      <c r="AL128" s="224"/>
      <c r="AM128" s="224"/>
      <c r="AN128" s="224"/>
      <c r="AO128" s="224"/>
    </row>
    <row r="129" spans="2:44" s="178" customFormat="1" ht="8.5500000000000007" customHeight="1" x14ac:dyDescent="0.15">
      <c r="B129" s="222" t="s">
        <v>1731</v>
      </c>
      <c r="C129" s="222"/>
      <c r="D129" s="222"/>
      <c r="E129" s="222"/>
      <c r="F129" s="222"/>
      <c r="G129" s="222"/>
      <c r="H129" s="222"/>
      <c r="I129" s="222"/>
      <c r="J129" s="222"/>
      <c r="K129" s="253">
        <v>48235684.590000004</v>
      </c>
      <c r="L129" s="253"/>
      <c r="M129" s="253"/>
      <c r="N129" s="253"/>
      <c r="O129" s="253"/>
      <c r="P129" s="253"/>
      <c r="Q129" s="253"/>
      <c r="R129" s="253"/>
      <c r="S129" s="253"/>
      <c r="T129" s="253"/>
      <c r="U129" s="253"/>
      <c r="V129" s="224">
        <v>3.15790947541256E-3</v>
      </c>
      <c r="W129" s="224"/>
      <c r="X129" s="224"/>
      <c r="Y129" s="224"/>
      <c r="Z129" s="224"/>
      <c r="AA129" s="224"/>
      <c r="AB129" s="224"/>
      <c r="AC129" s="224"/>
      <c r="AD129" s="224"/>
      <c r="AE129" s="224"/>
      <c r="AF129" s="226">
        <v>452</v>
      </c>
      <c r="AG129" s="226"/>
      <c r="AH129" s="226"/>
      <c r="AI129" s="226"/>
      <c r="AJ129" s="226"/>
      <c r="AK129" s="224">
        <v>1.9566760748731598E-3</v>
      </c>
      <c r="AL129" s="224"/>
      <c r="AM129" s="224"/>
      <c r="AN129" s="224"/>
      <c r="AO129" s="224"/>
    </row>
    <row r="130" spans="2:44" s="178" customFormat="1" ht="8.5500000000000007" customHeight="1" x14ac:dyDescent="0.15">
      <c r="B130" s="222" t="s">
        <v>1730</v>
      </c>
      <c r="C130" s="222"/>
      <c r="D130" s="222"/>
      <c r="E130" s="222"/>
      <c r="F130" s="222"/>
      <c r="G130" s="222"/>
      <c r="H130" s="222"/>
      <c r="I130" s="222"/>
      <c r="J130" s="222"/>
      <c r="K130" s="253">
        <v>297122671.94000101</v>
      </c>
      <c r="L130" s="253"/>
      <c r="M130" s="253"/>
      <c r="N130" s="253"/>
      <c r="O130" s="253"/>
      <c r="P130" s="253"/>
      <c r="Q130" s="253"/>
      <c r="R130" s="253"/>
      <c r="S130" s="253"/>
      <c r="T130" s="253"/>
      <c r="U130" s="253"/>
      <c r="V130" s="224">
        <v>1.9452123651910298E-2</v>
      </c>
      <c r="W130" s="224"/>
      <c r="X130" s="224"/>
      <c r="Y130" s="224"/>
      <c r="Z130" s="224"/>
      <c r="AA130" s="224"/>
      <c r="AB130" s="224"/>
      <c r="AC130" s="224"/>
      <c r="AD130" s="224"/>
      <c r="AE130" s="224"/>
      <c r="AF130" s="226">
        <v>3750</v>
      </c>
      <c r="AG130" s="226"/>
      <c r="AH130" s="226"/>
      <c r="AI130" s="226"/>
      <c r="AJ130" s="226"/>
      <c r="AK130" s="224">
        <v>1.62334851344565E-2</v>
      </c>
      <c r="AL130" s="224"/>
      <c r="AM130" s="224"/>
      <c r="AN130" s="224"/>
      <c r="AO130" s="224"/>
    </row>
    <row r="131" spans="2:44" s="178" customFormat="1" ht="8.5500000000000007" customHeight="1" x14ac:dyDescent="0.15">
      <c r="B131" s="222" t="s">
        <v>1729</v>
      </c>
      <c r="C131" s="222"/>
      <c r="D131" s="222"/>
      <c r="E131" s="222"/>
      <c r="F131" s="222"/>
      <c r="G131" s="222"/>
      <c r="H131" s="222"/>
      <c r="I131" s="222"/>
      <c r="J131" s="222"/>
      <c r="K131" s="253">
        <v>25186467.030000001</v>
      </c>
      <c r="L131" s="253"/>
      <c r="M131" s="253"/>
      <c r="N131" s="253"/>
      <c r="O131" s="253"/>
      <c r="P131" s="253"/>
      <c r="Q131" s="253"/>
      <c r="R131" s="253"/>
      <c r="S131" s="253"/>
      <c r="T131" s="253"/>
      <c r="U131" s="253"/>
      <c r="V131" s="224">
        <v>1.6489158091619999E-3</v>
      </c>
      <c r="W131" s="224"/>
      <c r="X131" s="224"/>
      <c r="Y131" s="224"/>
      <c r="Z131" s="224"/>
      <c r="AA131" s="224"/>
      <c r="AB131" s="224"/>
      <c r="AC131" s="224"/>
      <c r="AD131" s="224"/>
      <c r="AE131" s="224"/>
      <c r="AF131" s="226">
        <v>334</v>
      </c>
      <c r="AG131" s="226"/>
      <c r="AH131" s="226"/>
      <c r="AI131" s="226"/>
      <c r="AJ131" s="226"/>
      <c r="AK131" s="224">
        <v>1.4458624093089301E-3</v>
      </c>
      <c r="AL131" s="224"/>
      <c r="AM131" s="224"/>
      <c r="AN131" s="224"/>
      <c r="AO131" s="224"/>
    </row>
    <row r="132" spans="2:44" s="178" customFormat="1" ht="8.5500000000000007" customHeight="1" x14ac:dyDescent="0.15">
      <c r="B132" s="222" t="s">
        <v>1728</v>
      </c>
      <c r="C132" s="222"/>
      <c r="D132" s="222"/>
      <c r="E132" s="222"/>
      <c r="F132" s="222"/>
      <c r="G132" s="222"/>
      <c r="H132" s="222"/>
      <c r="I132" s="222"/>
      <c r="J132" s="222"/>
      <c r="K132" s="253">
        <v>0</v>
      </c>
      <c r="L132" s="253"/>
      <c r="M132" s="253"/>
      <c r="N132" s="253"/>
      <c r="O132" s="253"/>
      <c r="P132" s="253"/>
      <c r="Q132" s="253"/>
      <c r="R132" s="253"/>
      <c r="S132" s="253"/>
      <c r="T132" s="253"/>
      <c r="U132" s="253"/>
      <c r="V132" s="224">
        <v>0</v>
      </c>
      <c r="W132" s="224"/>
      <c r="X132" s="224"/>
      <c r="Y132" s="224"/>
      <c r="Z132" s="224"/>
      <c r="AA132" s="224"/>
      <c r="AB132" s="224"/>
      <c r="AC132" s="224"/>
      <c r="AD132" s="224"/>
      <c r="AE132" s="224"/>
      <c r="AF132" s="226">
        <v>1</v>
      </c>
      <c r="AG132" s="226"/>
      <c r="AH132" s="226"/>
      <c r="AI132" s="226"/>
      <c r="AJ132" s="226"/>
      <c r="AK132" s="224">
        <v>4.3289293691884101E-6</v>
      </c>
      <c r="AL132" s="224"/>
      <c r="AM132" s="224"/>
      <c r="AN132" s="224"/>
      <c r="AO132" s="224"/>
    </row>
    <row r="133" spans="2:44" s="178" customFormat="1" ht="8.5500000000000007" customHeight="1" x14ac:dyDescent="0.15">
      <c r="B133" s="222" t="s">
        <v>1727</v>
      </c>
      <c r="C133" s="222"/>
      <c r="D133" s="222"/>
      <c r="E133" s="222"/>
      <c r="F133" s="222"/>
      <c r="G133" s="222"/>
      <c r="H133" s="222"/>
      <c r="I133" s="222"/>
      <c r="J133" s="222"/>
      <c r="K133" s="253">
        <v>186169.33</v>
      </c>
      <c r="L133" s="253"/>
      <c r="M133" s="253"/>
      <c r="N133" s="253"/>
      <c r="O133" s="253"/>
      <c r="P133" s="253"/>
      <c r="Q133" s="253"/>
      <c r="R133" s="253"/>
      <c r="S133" s="253"/>
      <c r="T133" s="253"/>
      <c r="U133" s="253"/>
      <c r="V133" s="224">
        <v>1.2188194201769199E-5</v>
      </c>
      <c r="W133" s="224"/>
      <c r="X133" s="224"/>
      <c r="Y133" s="224"/>
      <c r="Z133" s="224"/>
      <c r="AA133" s="224"/>
      <c r="AB133" s="224"/>
      <c r="AC133" s="224"/>
      <c r="AD133" s="224"/>
      <c r="AE133" s="224"/>
      <c r="AF133" s="226">
        <v>2</v>
      </c>
      <c r="AG133" s="226"/>
      <c r="AH133" s="226"/>
      <c r="AI133" s="226"/>
      <c r="AJ133" s="226"/>
      <c r="AK133" s="224">
        <v>8.6578587383768303E-6</v>
      </c>
      <c r="AL133" s="224"/>
      <c r="AM133" s="224"/>
      <c r="AN133" s="224"/>
      <c r="AO133" s="224"/>
    </row>
    <row r="134" spans="2:44" s="178" customFormat="1" ht="8.5500000000000007" customHeight="1" x14ac:dyDescent="0.15">
      <c r="B134" s="222" t="s">
        <v>1726</v>
      </c>
      <c r="C134" s="222"/>
      <c r="D134" s="222"/>
      <c r="E134" s="222"/>
      <c r="F134" s="222"/>
      <c r="G134" s="222"/>
      <c r="H134" s="222"/>
      <c r="I134" s="222"/>
      <c r="J134" s="222"/>
      <c r="K134" s="253">
        <v>98950.07</v>
      </c>
      <c r="L134" s="253"/>
      <c r="M134" s="253"/>
      <c r="N134" s="253"/>
      <c r="O134" s="253"/>
      <c r="P134" s="253"/>
      <c r="Q134" s="253"/>
      <c r="R134" s="253"/>
      <c r="S134" s="253"/>
      <c r="T134" s="253"/>
      <c r="U134" s="253"/>
      <c r="V134" s="224">
        <v>6.4780953416906002E-6</v>
      </c>
      <c r="W134" s="224"/>
      <c r="X134" s="224"/>
      <c r="Y134" s="224"/>
      <c r="Z134" s="224"/>
      <c r="AA134" s="224"/>
      <c r="AB134" s="224"/>
      <c r="AC134" s="224"/>
      <c r="AD134" s="224"/>
      <c r="AE134" s="224"/>
      <c r="AF134" s="226">
        <v>2</v>
      </c>
      <c r="AG134" s="226"/>
      <c r="AH134" s="226"/>
      <c r="AI134" s="226"/>
      <c r="AJ134" s="226"/>
      <c r="AK134" s="224">
        <v>8.6578587383768303E-6</v>
      </c>
      <c r="AL134" s="224"/>
      <c r="AM134" s="224"/>
      <c r="AN134" s="224"/>
      <c r="AO134" s="224"/>
    </row>
    <row r="135" spans="2:44" s="178" customFormat="1" ht="8.5500000000000007" customHeight="1" x14ac:dyDescent="0.15">
      <c r="B135" s="222" t="s">
        <v>1725</v>
      </c>
      <c r="C135" s="222"/>
      <c r="D135" s="222"/>
      <c r="E135" s="222"/>
      <c r="F135" s="222"/>
      <c r="G135" s="222"/>
      <c r="H135" s="222"/>
      <c r="I135" s="222"/>
      <c r="J135" s="222"/>
      <c r="K135" s="253">
        <v>107041.84</v>
      </c>
      <c r="L135" s="253"/>
      <c r="M135" s="253"/>
      <c r="N135" s="253"/>
      <c r="O135" s="253"/>
      <c r="P135" s="253"/>
      <c r="Q135" s="253"/>
      <c r="R135" s="253"/>
      <c r="S135" s="253"/>
      <c r="T135" s="253"/>
      <c r="U135" s="253"/>
      <c r="V135" s="224">
        <v>7.0078499698887599E-6</v>
      </c>
      <c r="W135" s="224"/>
      <c r="X135" s="224"/>
      <c r="Y135" s="224"/>
      <c r="Z135" s="224"/>
      <c r="AA135" s="224"/>
      <c r="AB135" s="224"/>
      <c r="AC135" s="224"/>
      <c r="AD135" s="224"/>
      <c r="AE135" s="224"/>
      <c r="AF135" s="226">
        <v>1</v>
      </c>
      <c r="AG135" s="226"/>
      <c r="AH135" s="226"/>
      <c r="AI135" s="226"/>
      <c r="AJ135" s="226"/>
      <c r="AK135" s="224">
        <v>4.3289293691884101E-6</v>
      </c>
      <c r="AL135" s="224"/>
      <c r="AM135" s="224"/>
      <c r="AN135" s="224"/>
      <c r="AO135" s="224"/>
    </row>
    <row r="136" spans="2:44" s="178" customFormat="1" ht="8.5500000000000007" customHeight="1" x14ac:dyDescent="0.15">
      <c r="B136" s="222" t="s">
        <v>1724</v>
      </c>
      <c r="C136" s="222"/>
      <c r="D136" s="222"/>
      <c r="E136" s="222"/>
      <c r="F136" s="222"/>
      <c r="G136" s="222"/>
      <c r="H136" s="222"/>
      <c r="I136" s="222"/>
      <c r="J136" s="222"/>
      <c r="K136" s="253">
        <v>335325.21000000002</v>
      </c>
      <c r="L136" s="253"/>
      <c r="M136" s="253"/>
      <c r="N136" s="253"/>
      <c r="O136" s="253"/>
      <c r="P136" s="253"/>
      <c r="Q136" s="253"/>
      <c r="R136" s="253"/>
      <c r="S136" s="253"/>
      <c r="T136" s="253"/>
      <c r="U136" s="253"/>
      <c r="V136" s="224">
        <v>2.1953179829508199E-5</v>
      </c>
      <c r="W136" s="224"/>
      <c r="X136" s="224"/>
      <c r="Y136" s="224"/>
      <c r="Z136" s="224"/>
      <c r="AA136" s="224"/>
      <c r="AB136" s="224"/>
      <c r="AC136" s="224"/>
      <c r="AD136" s="224"/>
      <c r="AE136" s="224"/>
      <c r="AF136" s="226">
        <v>5</v>
      </c>
      <c r="AG136" s="226"/>
      <c r="AH136" s="226"/>
      <c r="AI136" s="226"/>
      <c r="AJ136" s="226"/>
      <c r="AK136" s="224">
        <v>2.16446468459421E-5</v>
      </c>
      <c r="AL136" s="224"/>
      <c r="AM136" s="224"/>
      <c r="AN136" s="224"/>
      <c r="AO136" s="224"/>
    </row>
    <row r="137" spans="2:44" s="178" customFormat="1" ht="8.5500000000000007" customHeight="1" x14ac:dyDescent="0.15">
      <c r="B137" s="222" t="s">
        <v>1723</v>
      </c>
      <c r="C137" s="222"/>
      <c r="D137" s="222"/>
      <c r="E137" s="222"/>
      <c r="F137" s="222"/>
      <c r="G137" s="222"/>
      <c r="H137" s="222"/>
      <c r="I137" s="222"/>
      <c r="J137" s="222"/>
      <c r="K137" s="253">
        <v>3183821.87</v>
      </c>
      <c r="L137" s="253"/>
      <c r="M137" s="253"/>
      <c r="N137" s="253"/>
      <c r="O137" s="253"/>
      <c r="P137" s="253"/>
      <c r="Q137" s="253"/>
      <c r="R137" s="253"/>
      <c r="S137" s="253"/>
      <c r="T137" s="253"/>
      <c r="U137" s="253"/>
      <c r="V137" s="224">
        <v>2.0843948493234701E-4</v>
      </c>
      <c r="W137" s="224"/>
      <c r="X137" s="224"/>
      <c r="Y137" s="224"/>
      <c r="Z137" s="224"/>
      <c r="AA137" s="224"/>
      <c r="AB137" s="224"/>
      <c r="AC137" s="224"/>
      <c r="AD137" s="224"/>
      <c r="AE137" s="224"/>
      <c r="AF137" s="226">
        <v>41</v>
      </c>
      <c r="AG137" s="226"/>
      <c r="AH137" s="226"/>
      <c r="AI137" s="226"/>
      <c r="AJ137" s="226"/>
      <c r="AK137" s="224">
        <v>1.7748610413672499E-4</v>
      </c>
      <c r="AL137" s="224"/>
      <c r="AM137" s="224"/>
      <c r="AN137" s="224"/>
      <c r="AO137" s="224"/>
    </row>
    <row r="138" spans="2:44" s="178" customFormat="1" ht="8.5500000000000007" customHeight="1" x14ac:dyDescent="0.15">
      <c r="B138" s="222" t="s">
        <v>1722</v>
      </c>
      <c r="C138" s="222"/>
      <c r="D138" s="222"/>
      <c r="E138" s="222"/>
      <c r="F138" s="222"/>
      <c r="G138" s="222"/>
      <c r="H138" s="222"/>
      <c r="I138" s="222"/>
      <c r="J138" s="222"/>
      <c r="K138" s="253">
        <v>85955.02</v>
      </c>
      <c r="L138" s="253"/>
      <c r="M138" s="253"/>
      <c r="N138" s="253"/>
      <c r="O138" s="253"/>
      <c r="P138" s="253"/>
      <c r="Q138" s="253"/>
      <c r="R138" s="253"/>
      <c r="S138" s="253"/>
      <c r="T138" s="253"/>
      <c r="U138" s="253"/>
      <c r="V138" s="224">
        <v>5.6273311848786196E-6</v>
      </c>
      <c r="W138" s="224"/>
      <c r="X138" s="224"/>
      <c r="Y138" s="224"/>
      <c r="Z138" s="224"/>
      <c r="AA138" s="224"/>
      <c r="AB138" s="224"/>
      <c r="AC138" s="224"/>
      <c r="AD138" s="224"/>
      <c r="AE138" s="224"/>
      <c r="AF138" s="226">
        <v>4</v>
      </c>
      <c r="AG138" s="226"/>
      <c r="AH138" s="226"/>
      <c r="AI138" s="226"/>
      <c r="AJ138" s="226"/>
      <c r="AK138" s="224">
        <v>1.7315717476753701E-5</v>
      </c>
      <c r="AL138" s="224"/>
      <c r="AM138" s="224"/>
      <c r="AN138" s="224"/>
      <c r="AO138" s="224"/>
    </row>
    <row r="139" spans="2:44" s="178" customFormat="1" ht="8.5500000000000007" customHeight="1" x14ac:dyDescent="0.15">
      <c r="B139" s="222" t="s">
        <v>1721</v>
      </c>
      <c r="C139" s="222"/>
      <c r="D139" s="222"/>
      <c r="E139" s="222"/>
      <c r="F139" s="222"/>
      <c r="G139" s="222"/>
      <c r="H139" s="222"/>
      <c r="I139" s="222"/>
      <c r="J139" s="222"/>
      <c r="K139" s="253">
        <v>3774.43</v>
      </c>
      <c r="L139" s="253"/>
      <c r="M139" s="253"/>
      <c r="N139" s="253"/>
      <c r="O139" s="253"/>
      <c r="P139" s="253"/>
      <c r="Q139" s="253"/>
      <c r="R139" s="253"/>
      <c r="S139" s="253"/>
      <c r="T139" s="253"/>
      <c r="U139" s="253"/>
      <c r="V139" s="224">
        <v>2.4710560993577098E-7</v>
      </c>
      <c r="W139" s="224"/>
      <c r="X139" s="224"/>
      <c r="Y139" s="224"/>
      <c r="Z139" s="224"/>
      <c r="AA139" s="224"/>
      <c r="AB139" s="224"/>
      <c r="AC139" s="224"/>
      <c r="AD139" s="224"/>
      <c r="AE139" s="224"/>
      <c r="AF139" s="226">
        <v>1</v>
      </c>
      <c r="AG139" s="226"/>
      <c r="AH139" s="226"/>
      <c r="AI139" s="226"/>
      <c r="AJ139" s="226"/>
      <c r="AK139" s="224">
        <v>4.3289293691884101E-6</v>
      </c>
      <c r="AL139" s="224"/>
      <c r="AM139" s="224"/>
      <c r="AN139" s="224"/>
      <c r="AO139" s="224"/>
    </row>
    <row r="140" spans="2:44" s="178" customFormat="1" ht="10.199999999999999" customHeight="1" x14ac:dyDescent="0.15">
      <c r="B140" s="255"/>
      <c r="C140" s="255"/>
      <c r="D140" s="255"/>
      <c r="E140" s="255"/>
      <c r="F140" s="255"/>
      <c r="G140" s="255"/>
      <c r="H140" s="255"/>
      <c r="I140" s="255"/>
      <c r="J140" s="255"/>
      <c r="K140" s="251">
        <v>15274562163.85</v>
      </c>
      <c r="L140" s="251"/>
      <c r="M140" s="251"/>
      <c r="N140" s="251"/>
      <c r="O140" s="251"/>
      <c r="P140" s="251"/>
      <c r="Q140" s="251"/>
      <c r="R140" s="251"/>
      <c r="S140" s="251"/>
      <c r="T140" s="251"/>
      <c r="U140" s="251"/>
      <c r="V140" s="249">
        <v>1</v>
      </c>
      <c r="W140" s="249"/>
      <c r="X140" s="249"/>
      <c r="Y140" s="249"/>
      <c r="Z140" s="249"/>
      <c r="AA140" s="249"/>
      <c r="AB140" s="249"/>
      <c r="AC140" s="249"/>
      <c r="AD140" s="249"/>
      <c r="AE140" s="249"/>
      <c r="AF140" s="250">
        <v>231004</v>
      </c>
      <c r="AG140" s="250"/>
      <c r="AH140" s="250"/>
      <c r="AI140" s="250"/>
      <c r="AJ140" s="250"/>
      <c r="AK140" s="249">
        <v>1</v>
      </c>
      <c r="AL140" s="249"/>
      <c r="AM140" s="249"/>
      <c r="AN140" s="249"/>
      <c r="AO140" s="249"/>
    </row>
    <row r="141" spans="2:44" s="178" customFormat="1" ht="7.2" customHeight="1" x14ac:dyDescent="0.15"/>
    <row r="142" spans="2:44" s="178" customFormat="1" ht="15.3" customHeight="1" x14ac:dyDescent="0.15">
      <c r="B142" s="207" t="s">
        <v>1720</v>
      </c>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row>
    <row r="143" spans="2:44" s="178" customFormat="1" ht="6.3" customHeight="1" x14ac:dyDescent="0.15"/>
    <row r="144" spans="2:44" s="178" customFormat="1" ht="10.199999999999999" customHeight="1" x14ac:dyDescent="0.15">
      <c r="B144" s="200" t="s">
        <v>1719</v>
      </c>
      <c r="C144" s="200"/>
      <c r="D144" s="200"/>
      <c r="E144" s="200"/>
      <c r="F144" s="200"/>
      <c r="G144" s="200"/>
      <c r="H144" s="200"/>
      <c r="I144" s="200"/>
      <c r="J144" s="200"/>
      <c r="K144" s="200" t="s">
        <v>1609</v>
      </c>
      <c r="L144" s="200"/>
      <c r="M144" s="200"/>
      <c r="N144" s="200"/>
      <c r="O144" s="200"/>
      <c r="P144" s="200"/>
      <c r="Q144" s="200"/>
      <c r="R144" s="200"/>
      <c r="S144" s="200"/>
      <c r="T144" s="200" t="s">
        <v>1607</v>
      </c>
      <c r="U144" s="200"/>
      <c r="V144" s="200"/>
      <c r="W144" s="200"/>
      <c r="X144" s="200"/>
      <c r="Y144" s="200"/>
      <c r="Z144" s="200"/>
      <c r="AA144" s="200"/>
      <c r="AB144" s="200"/>
      <c r="AC144" s="200"/>
      <c r="AD144" s="200"/>
      <c r="AE144" s="200" t="s">
        <v>1608</v>
      </c>
      <c r="AF144" s="200"/>
      <c r="AG144" s="200"/>
      <c r="AH144" s="200"/>
      <c r="AI144" s="200" t="s">
        <v>1607</v>
      </c>
      <c r="AJ144" s="200"/>
      <c r="AK144" s="200"/>
      <c r="AL144" s="200"/>
      <c r="AM144" s="200"/>
      <c r="AN144" s="200"/>
      <c r="AO144" s="200"/>
      <c r="AP144" s="200"/>
    </row>
    <row r="145" spans="2:42" s="178" customFormat="1" ht="9.75" customHeight="1" x14ac:dyDescent="0.15">
      <c r="B145" s="261">
        <v>1990</v>
      </c>
      <c r="C145" s="261"/>
      <c r="D145" s="261"/>
      <c r="E145" s="261"/>
      <c r="F145" s="261"/>
      <c r="G145" s="261"/>
      <c r="H145" s="261"/>
      <c r="I145" s="261"/>
      <c r="J145" s="261"/>
      <c r="K145" s="253">
        <v>18648.04</v>
      </c>
      <c r="L145" s="253"/>
      <c r="M145" s="253"/>
      <c r="N145" s="253"/>
      <c r="O145" s="253"/>
      <c r="P145" s="253"/>
      <c r="Q145" s="253"/>
      <c r="R145" s="253"/>
      <c r="S145" s="253"/>
      <c r="T145" s="224">
        <v>1.2208559433627399E-6</v>
      </c>
      <c r="U145" s="224"/>
      <c r="V145" s="224"/>
      <c r="W145" s="224"/>
      <c r="X145" s="224"/>
      <c r="Y145" s="224"/>
      <c r="Z145" s="224"/>
      <c r="AA145" s="224"/>
      <c r="AB145" s="224"/>
      <c r="AC145" s="224"/>
      <c r="AD145" s="224"/>
      <c r="AE145" s="226">
        <v>3</v>
      </c>
      <c r="AF145" s="226"/>
      <c r="AG145" s="226"/>
      <c r="AH145" s="226"/>
      <c r="AI145" s="224">
        <v>1.29867881075652E-5</v>
      </c>
      <c r="AJ145" s="224"/>
      <c r="AK145" s="224"/>
      <c r="AL145" s="224"/>
      <c r="AM145" s="224"/>
      <c r="AN145" s="224"/>
      <c r="AO145" s="224"/>
      <c r="AP145" s="224"/>
    </row>
    <row r="146" spans="2:42" s="178" customFormat="1" ht="9.75" customHeight="1" x14ac:dyDescent="0.15">
      <c r="B146" s="261">
        <v>1996</v>
      </c>
      <c r="C146" s="261"/>
      <c r="D146" s="261"/>
      <c r="E146" s="261"/>
      <c r="F146" s="261"/>
      <c r="G146" s="261"/>
      <c r="H146" s="261"/>
      <c r="I146" s="261"/>
      <c r="J146" s="261"/>
      <c r="K146" s="253">
        <v>20293.64</v>
      </c>
      <c r="L146" s="253"/>
      <c r="M146" s="253"/>
      <c r="N146" s="253"/>
      <c r="O146" s="253"/>
      <c r="P146" s="253"/>
      <c r="Q146" s="253"/>
      <c r="R146" s="253"/>
      <c r="S146" s="253"/>
      <c r="T146" s="224">
        <v>1.3285906189853701E-6</v>
      </c>
      <c r="U146" s="224"/>
      <c r="V146" s="224"/>
      <c r="W146" s="224"/>
      <c r="X146" s="224"/>
      <c r="Y146" s="224"/>
      <c r="Z146" s="224"/>
      <c r="AA146" s="224"/>
      <c r="AB146" s="224"/>
      <c r="AC146" s="224"/>
      <c r="AD146" s="224"/>
      <c r="AE146" s="226">
        <v>2</v>
      </c>
      <c r="AF146" s="226"/>
      <c r="AG146" s="226"/>
      <c r="AH146" s="226"/>
      <c r="AI146" s="224">
        <v>8.6578587383768303E-6</v>
      </c>
      <c r="AJ146" s="224"/>
      <c r="AK146" s="224"/>
      <c r="AL146" s="224"/>
      <c r="AM146" s="224"/>
      <c r="AN146" s="224"/>
      <c r="AO146" s="224"/>
      <c r="AP146" s="224"/>
    </row>
    <row r="147" spans="2:42" s="178" customFormat="1" ht="9.75" customHeight="1" x14ac:dyDescent="0.15">
      <c r="B147" s="261">
        <v>1997</v>
      </c>
      <c r="C147" s="261"/>
      <c r="D147" s="261"/>
      <c r="E147" s="261"/>
      <c r="F147" s="261"/>
      <c r="G147" s="261"/>
      <c r="H147" s="261"/>
      <c r="I147" s="261"/>
      <c r="J147" s="261"/>
      <c r="K147" s="253">
        <v>97790.26</v>
      </c>
      <c r="L147" s="253"/>
      <c r="M147" s="253"/>
      <c r="N147" s="253"/>
      <c r="O147" s="253"/>
      <c r="P147" s="253"/>
      <c r="Q147" s="253"/>
      <c r="R147" s="253"/>
      <c r="S147" s="253"/>
      <c r="T147" s="224">
        <v>6.4021645236704804E-6</v>
      </c>
      <c r="U147" s="224"/>
      <c r="V147" s="224"/>
      <c r="W147" s="224"/>
      <c r="X147" s="224"/>
      <c r="Y147" s="224"/>
      <c r="Z147" s="224"/>
      <c r="AA147" s="224"/>
      <c r="AB147" s="224"/>
      <c r="AC147" s="224"/>
      <c r="AD147" s="224"/>
      <c r="AE147" s="226">
        <v>4</v>
      </c>
      <c r="AF147" s="226"/>
      <c r="AG147" s="226"/>
      <c r="AH147" s="226"/>
      <c r="AI147" s="224">
        <v>1.7315717476753701E-5</v>
      </c>
      <c r="AJ147" s="224"/>
      <c r="AK147" s="224"/>
      <c r="AL147" s="224"/>
      <c r="AM147" s="224"/>
      <c r="AN147" s="224"/>
      <c r="AO147" s="224"/>
      <c r="AP147" s="224"/>
    </row>
    <row r="148" spans="2:42" s="178" customFormat="1" ht="9.75" customHeight="1" x14ac:dyDescent="0.15">
      <c r="B148" s="261">
        <v>1998</v>
      </c>
      <c r="C148" s="261"/>
      <c r="D148" s="261"/>
      <c r="E148" s="261"/>
      <c r="F148" s="261"/>
      <c r="G148" s="261"/>
      <c r="H148" s="261"/>
      <c r="I148" s="261"/>
      <c r="J148" s="261"/>
      <c r="K148" s="253">
        <v>55439.19</v>
      </c>
      <c r="L148" s="253"/>
      <c r="M148" s="253"/>
      <c r="N148" s="253"/>
      <c r="O148" s="253"/>
      <c r="P148" s="253"/>
      <c r="Q148" s="253"/>
      <c r="R148" s="253"/>
      <c r="S148" s="253"/>
      <c r="T148" s="224">
        <v>3.6295109087451801E-6</v>
      </c>
      <c r="U148" s="224"/>
      <c r="V148" s="224"/>
      <c r="W148" s="224"/>
      <c r="X148" s="224"/>
      <c r="Y148" s="224"/>
      <c r="Z148" s="224"/>
      <c r="AA148" s="224"/>
      <c r="AB148" s="224"/>
      <c r="AC148" s="224"/>
      <c r="AD148" s="224"/>
      <c r="AE148" s="226">
        <v>3</v>
      </c>
      <c r="AF148" s="226"/>
      <c r="AG148" s="226"/>
      <c r="AH148" s="226"/>
      <c r="AI148" s="224">
        <v>1.29867881075652E-5</v>
      </c>
      <c r="AJ148" s="224"/>
      <c r="AK148" s="224"/>
      <c r="AL148" s="224"/>
      <c r="AM148" s="224"/>
      <c r="AN148" s="224"/>
      <c r="AO148" s="224"/>
      <c r="AP148" s="224"/>
    </row>
    <row r="149" spans="2:42" s="178" customFormat="1" ht="9.75" customHeight="1" x14ac:dyDescent="0.15">
      <c r="B149" s="261">
        <v>1999</v>
      </c>
      <c r="C149" s="261"/>
      <c r="D149" s="261"/>
      <c r="E149" s="261"/>
      <c r="F149" s="261"/>
      <c r="G149" s="261"/>
      <c r="H149" s="261"/>
      <c r="I149" s="261"/>
      <c r="J149" s="261"/>
      <c r="K149" s="253">
        <v>361180.44</v>
      </c>
      <c r="L149" s="253"/>
      <c r="M149" s="253"/>
      <c r="N149" s="253"/>
      <c r="O149" s="253"/>
      <c r="P149" s="253"/>
      <c r="Q149" s="253"/>
      <c r="R149" s="253"/>
      <c r="S149" s="253"/>
      <c r="T149" s="224">
        <v>2.3645878430139099E-5</v>
      </c>
      <c r="U149" s="224"/>
      <c r="V149" s="224"/>
      <c r="W149" s="224"/>
      <c r="X149" s="224"/>
      <c r="Y149" s="224"/>
      <c r="Z149" s="224"/>
      <c r="AA149" s="224"/>
      <c r="AB149" s="224"/>
      <c r="AC149" s="224"/>
      <c r="AD149" s="224"/>
      <c r="AE149" s="226">
        <v>82</v>
      </c>
      <c r="AF149" s="226"/>
      <c r="AG149" s="226"/>
      <c r="AH149" s="226"/>
      <c r="AI149" s="224">
        <v>3.5497220827344998E-4</v>
      </c>
      <c r="AJ149" s="224"/>
      <c r="AK149" s="224"/>
      <c r="AL149" s="224"/>
      <c r="AM149" s="224"/>
      <c r="AN149" s="224"/>
      <c r="AO149" s="224"/>
      <c r="AP149" s="224"/>
    </row>
    <row r="150" spans="2:42" s="178" customFormat="1" ht="9.75" customHeight="1" x14ac:dyDescent="0.15">
      <c r="B150" s="261">
        <v>2000</v>
      </c>
      <c r="C150" s="261"/>
      <c r="D150" s="261"/>
      <c r="E150" s="261"/>
      <c r="F150" s="261"/>
      <c r="G150" s="261"/>
      <c r="H150" s="261"/>
      <c r="I150" s="261"/>
      <c r="J150" s="261"/>
      <c r="K150" s="253">
        <v>280324.31</v>
      </c>
      <c r="L150" s="253"/>
      <c r="M150" s="253"/>
      <c r="N150" s="253"/>
      <c r="O150" s="253"/>
      <c r="P150" s="253"/>
      <c r="Q150" s="253"/>
      <c r="R150" s="253"/>
      <c r="S150" s="253"/>
      <c r="T150" s="224">
        <v>1.83523630329279E-5</v>
      </c>
      <c r="U150" s="224"/>
      <c r="V150" s="224"/>
      <c r="W150" s="224"/>
      <c r="X150" s="224"/>
      <c r="Y150" s="224"/>
      <c r="Z150" s="224"/>
      <c r="AA150" s="224"/>
      <c r="AB150" s="224"/>
      <c r="AC150" s="224"/>
      <c r="AD150" s="224"/>
      <c r="AE150" s="226">
        <v>40</v>
      </c>
      <c r="AF150" s="226"/>
      <c r="AG150" s="226"/>
      <c r="AH150" s="226"/>
      <c r="AI150" s="224">
        <v>1.7315717476753701E-4</v>
      </c>
      <c r="AJ150" s="224"/>
      <c r="AK150" s="224"/>
      <c r="AL150" s="224"/>
      <c r="AM150" s="224"/>
      <c r="AN150" s="224"/>
      <c r="AO150" s="224"/>
      <c r="AP150" s="224"/>
    </row>
    <row r="151" spans="2:42" s="178" customFormat="1" ht="9.75" customHeight="1" x14ac:dyDescent="0.15">
      <c r="B151" s="261">
        <v>2001</v>
      </c>
      <c r="C151" s="261"/>
      <c r="D151" s="261"/>
      <c r="E151" s="261"/>
      <c r="F151" s="261"/>
      <c r="G151" s="261"/>
      <c r="H151" s="261"/>
      <c r="I151" s="261"/>
      <c r="J151" s="261"/>
      <c r="K151" s="253">
        <v>187746.1</v>
      </c>
      <c r="L151" s="253"/>
      <c r="M151" s="253"/>
      <c r="N151" s="253"/>
      <c r="O151" s="253"/>
      <c r="P151" s="253"/>
      <c r="Q151" s="253"/>
      <c r="R151" s="253"/>
      <c r="S151" s="253"/>
      <c r="T151" s="224">
        <v>1.2291422692581999E-5</v>
      </c>
      <c r="U151" s="224"/>
      <c r="V151" s="224"/>
      <c r="W151" s="224"/>
      <c r="X151" s="224"/>
      <c r="Y151" s="224"/>
      <c r="Z151" s="224"/>
      <c r="AA151" s="224"/>
      <c r="AB151" s="224"/>
      <c r="AC151" s="224"/>
      <c r="AD151" s="224"/>
      <c r="AE151" s="226">
        <v>22</v>
      </c>
      <c r="AF151" s="226"/>
      <c r="AG151" s="226"/>
      <c r="AH151" s="226"/>
      <c r="AI151" s="224">
        <v>9.5236446122145106E-5</v>
      </c>
      <c r="AJ151" s="224"/>
      <c r="AK151" s="224"/>
      <c r="AL151" s="224"/>
      <c r="AM151" s="224"/>
      <c r="AN151" s="224"/>
      <c r="AO151" s="224"/>
      <c r="AP151" s="224"/>
    </row>
    <row r="152" spans="2:42" s="178" customFormat="1" ht="9.75" customHeight="1" x14ac:dyDescent="0.15">
      <c r="B152" s="261">
        <v>2002</v>
      </c>
      <c r="C152" s="261"/>
      <c r="D152" s="261"/>
      <c r="E152" s="261"/>
      <c r="F152" s="261"/>
      <c r="G152" s="261"/>
      <c r="H152" s="261"/>
      <c r="I152" s="261"/>
      <c r="J152" s="261"/>
      <c r="K152" s="253">
        <v>828510.4</v>
      </c>
      <c r="L152" s="253"/>
      <c r="M152" s="253"/>
      <c r="N152" s="253"/>
      <c r="O152" s="253"/>
      <c r="P152" s="253"/>
      <c r="Q152" s="253"/>
      <c r="R152" s="253"/>
      <c r="S152" s="253"/>
      <c r="T152" s="224">
        <v>5.4241188134401502E-5</v>
      </c>
      <c r="U152" s="224"/>
      <c r="V152" s="224"/>
      <c r="W152" s="224"/>
      <c r="X152" s="224"/>
      <c r="Y152" s="224"/>
      <c r="Z152" s="224"/>
      <c r="AA152" s="224"/>
      <c r="AB152" s="224"/>
      <c r="AC152" s="224"/>
      <c r="AD152" s="224"/>
      <c r="AE152" s="226">
        <v>55</v>
      </c>
      <c r="AF152" s="226"/>
      <c r="AG152" s="226"/>
      <c r="AH152" s="226"/>
      <c r="AI152" s="224">
        <v>2.38091115305363E-4</v>
      </c>
      <c r="AJ152" s="224"/>
      <c r="AK152" s="224"/>
      <c r="AL152" s="224"/>
      <c r="AM152" s="224"/>
      <c r="AN152" s="224"/>
      <c r="AO152" s="224"/>
      <c r="AP152" s="224"/>
    </row>
    <row r="153" spans="2:42" s="178" customFormat="1" ht="9.75" customHeight="1" x14ac:dyDescent="0.15">
      <c r="B153" s="261">
        <v>2003</v>
      </c>
      <c r="C153" s="261"/>
      <c r="D153" s="261"/>
      <c r="E153" s="261"/>
      <c r="F153" s="261"/>
      <c r="G153" s="261"/>
      <c r="H153" s="261"/>
      <c r="I153" s="261"/>
      <c r="J153" s="261"/>
      <c r="K153" s="253">
        <v>3515623.15</v>
      </c>
      <c r="L153" s="253"/>
      <c r="M153" s="253"/>
      <c r="N153" s="253"/>
      <c r="O153" s="253"/>
      <c r="P153" s="253"/>
      <c r="Q153" s="253"/>
      <c r="R153" s="253"/>
      <c r="S153" s="253"/>
      <c r="T153" s="224">
        <v>2.3016195896733099E-4</v>
      </c>
      <c r="U153" s="224"/>
      <c r="V153" s="224"/>
      <c r="W153" s="224"/>
      <c r="X153" s="224"/>
      <c r="Y153" s="224"/>
      <c r="Z153" s="224"/>
      <c r="AA153" s="224"/>
      <c r="AB153" s="224"/>
      <c r="AC153" s="224"/>
      <c r="AD153" s="224"/>
      <c r="AE153" s="226">
        <v>141</v>
      </c>
      <c r="AF153" s="226"/>
      <c r="AG153" s="226"/>
      <c r="AH153" s="226"/>
      <c r="AI153" s="224">
        <v>6.1037904105556604E-4</v>
      </c>
      <c r="AJ153" s="224"/>
      <c r="AK153" s="224"/>
      <c r="AL153" s="224"/>
      <c r="AM153" s="224"/>
      <c r="AN153" s="224"/>
      <c r="AO153" s="224"/>
      <c r="AP153" s="224"/>
    </row>
    <row r="154" spans="2:42" s="178" customFormat="1" ht="9.75" customHeight="1" x14ac:dyDescent="0.15">
      <c r="B154" s="261">
        <v>2004</v>
      </c>
      <c r="C154" s="261"/>
      <c r="D154" s="261"/>
      <c r="E154" s="261"/>
      <c r="F154" s="261"/>
      <c r="G154" s="261"/>
      <c r="H154" s="261"/>
      <c r="I154" s="261"/>
      <c r="J154" s="261"/>
      <c r="K154" s="253">
        <v>14015831.5</v>
      </c>
      <c r="L154" s="253"/>
      <c r="M154" s="253"/>
      <c r="N154" s="253"/>
      <c r="O154" s="253"/>
      <c r="P154" s="253"/>
      <c r="Q154" s="253"/>
      <c r="R154" s="253"/>
      <c r="S154" s="253"/>
      <c r="T154" s="224">
        <v>9.1759301180959201E-4</v>
      </c>
      <c r="U154" s="224"/>
      <c r="V154" s="224"/>
      <c r="W154" s="224"/>
      <c r="X154" s="224"/>
      <c r="Y154" s="224"/>
      <c r="Z154" s="224"/>
      <c r="AA154" s="224"/>
      <c r="AB154" s="224"/>
      <c r="AC154" s="224"/>
      <c r="AD154" s="224"/>
      <c r="AE154" s="226">
        <v>827</v>
      </c>
      <c r="AF154" s="226"/>
      <c r="AG154" s="226"/>
      <c r="AH154" s="226"/>
      <c r="AI154" s="224">
        <v>3.5800245883188201E-3</v>
      </c>
      <c r="AJ154" s="224"/>
      <c r="AK154" s="224"/>
      <c r="AL154" s="224"/>
      <c r="AM154" s="224"/>
      <c r="AN154" s="224"/>
      <c r="AO154" s="224"/>
      <c r="AP154" s="224"/>
    </row>
    <row r="155" spans="2:42" s="178" customFormat="1" ht="9.75" customHeight="1" x14ac:dyDescent="0.15">
      <c r="B155" s="261">
        <v>2005</v>
      </c>
      <c r="C155" s="261"/>
      <c r="D155" s="261"/>
      <c r="E155" s="261"/>
      <c r="F155" s="261"/>
      <c r="G155" s="261"/>
      <c r="H155" s="261"/>
      <c r="I155" s="261"/>
      <c r="J155" s="261"/>
      <c r="K155" s="253">
        <v>41522885.389999896</v>
      </c>
      <c r="L155" s="253"/>
      <c r="M155" s="253"/>
      <c r="N155" s="253"/>
      <c r="O155" s="253"/>
      <c r="P155" s="253"/>
      <c r="Q155" s="253"/>
      <c r="R155" s="253"/>
      <c r="S155" s="253"/>
      <c r="T155" s="224">
        <v>2.7184337557164999E-3</v>
      </c>
      <c r="U155" s="224"/>
      <c r="V155" s="224"/>
      <c r="W155" s="224"/>
      <c r="X155" s="224"/>
      <c r="Y155" s="224"/>
      <c r="Z155" s="224"/>
      <c r="AA155" s="224"/>
      <c r="AB155" s="224"/>
      <c r="AC155" s="224"/>
      <c r="AD155" s="224"/>
      <c r="AE155" s="226">
        <v>1888</v>
      </c>
      <c r="AF155" s="226"/>
      <c r="AG155" s="226"/>
      <c r="AH155" s="226"/>
      <c r="AI155" s="224">
        <v>8.1730186490277194E-3</v>
      </c>
      <c r="AJ155" s="224"/>
      <c r="AK155" s="224"/>
      <c r="AL155" s="224"/>
      <c r="AM155" s="224"/>
      <c r="AN155" s="224"/>
      <c r="AO155" s="224"/>
      <c r="AP155" s="224"/>
    </row>
    <row r="156" spans="2:42" s="178" customFormat="1" ht="9.75" customHeight="1" x14ac:dyDescent="0.15">
      <c r="B156" s="261">
        <v>2006</v>
      </c>
      <c r="C156" s="261"/>
      <c r="D156" s="261"/>
      <c r="E156" s="261"/>
      <c r="F156" s="261"/>
      <c r="G156" s="261"/>
      <c r="H156" s="261"/>
      <c r="I156" s="261"/>
      <c r="J156" s="261"/>
      <c r="K156" s="253">
        <v>14692503.26</v>
      </c>
      <c r="L156" s="253"/>
      <c r="M156" s="253"/>
      <c r="N156" s="253"/>
      <c r="O156" s="253"/>
      <c r="P156" s="253"/>
      <c r="Q156" s="253"/>
      <c r="R156" s="253"/>
      <c r="S156" s="253"/>
      <c r="T156" s="224">
        <v>9.6189357851267604E-4</v>
      </c>
      <c r="U156" s="224"/>
      <c r="V156" s="224"/>
      <c r="W156" s="224"/>
      <c r="X156" s="224"/>
      <c r="Y156" s="224"/>
      <c r="Z156" s="224"/>
      <c r="AA156" s="224"/>
      <c r="AB156" s="224"/>
      <c r="AC156" s="224"/>
      <c r="AD156" s="224"/>
      <c r="AE156" s="226">
        <v>574</v>
      </c>
      <c r="AF156" s="226"/>
      <c r="AG156" s="226"/>
      <c r="AH156" s="226"/>
      <c r="AI156" s="224">
        <v>2.4848054579141498E-3</v>
      </c>
      <c r="AJ156" s="224"/>
      <c r="AK156" s="224"/>
      <c r="AL156" s="224"/>
      <c r="AM156" s="224"/>
      <c r="AN156" s="224"/>
      <c r="AO156" s="224"/>
      <c r="AP156" s="224"/>
    </row>
    <row r="157" spans="2:42" s="178" customFormat="1" ht="9.75" customHeight="1" x14ac:dyDescent="0.15">
      <c r="B157" s="261">
        <v>2007</v>
      </c>
      <c r="C157" s="261"/>
      <c r="D157" s="261"/>
      <c r="E157" s="261"/>
      <c r="F157" s="261"/>
      <c r="G157" s="261"/>
      <c r="H157" s="261"/>
      <c r="I157" s="261"/>
      <c r="J157" s="261"/>
      <c r="K157" s="253">
        <v>12970655.82</v>
      </c>
      <c r="L157" s="253"/>
      <c r="M157" s="253"/>
      <c r="N157" s="253"/>
      <c r="O157" s="253"/>
      <c r="P157" s="253"/>
      <c r="Q157" s="253"/>
      <c r="R157" s="253"/>
      <c r="S157" s="253"/>
      <c r="T157" s="224">
        <v>8.4916711070758997E-4</v>
      </c>
      <c r="U157" s="224"/>
      <c r="V157" s="224"/>
      <c r="W157" s="224"/>
      <c r="X157" s="224"/>
      <c r="Y157" s="224"/>
      <c r="Z157" s="224"/>
      <c r="AA157" s="224"/>
      <c r="AB157" s="224"/>
      <c r="AC157" s="224"/>
      <c r="AD157" s="224"/>
      <c r="AE157" s="226">
        <v>292</v>
      </c>
      <c r="AF157" s="226"/>
      <c r="AG157" s="226"/>
      <c r="AH157" s="226"/>
      <c r="AI157" s="224">
        <v>1.2640473758030199E-3</v>
      </c>
      <c r="AJ157" s="224"/>
      <c r="AK157" s="224"/>
      <c r="AL157" s="224"/>
      <c r="AM157" s="224"/>
      <c r="AN157" s="224"/>
      <c r="AO157" s="224"/>
      <c r="AP157" s="224"/>
    </row>
    <row r="158" spans="2:42" s="178" customFormat="1" ht="9.75" customHeight="1" x14ac:dyDescent="0.15">
      <c r="B158" s="261">
        <v>2008</v>
      </c>
      <c r="C158" s="261"/>
      <c r="D158" s="261"/>
      <c r="E158" s="261"/>
      <c r="F158" s="261"/>
      <c r="G158" s="261"/>
      <c r="H158" s="261"/>
      <c r="I158" s="261"/>
      <c r="J158" s="261"/>
      <c r="K158" s="253">
        <v>12687372.689999999</v>
      </c>
      <c r="L158" s="253"/>
      <c r="M158" s="253"/>
      <c r="N158" s="253"/>
      <c r="O158" s="253"/>
      <c r="P158" s="253"/>
      <c r="Q158" s="253"/>
      <c r="R158" s="253"/>
      <c r="S158" s="253"/>
      <c r="T158" s="224">
        <v>8.3062103868528005E-4</v>
      </c>
      <c r="U158" s="224"/>
      <c r="V158" s="224"/>
      <c r="W158" s="224"/>
      <c r="X158" s="224"/>
      <c r="Y158" s="224"/>
      <c r="Z158" s="224"/>
      <c r="AA158" s="224"/>
      <c r="AB158" s="224"/>
      <c r="AC158" s="224"/>
      <c r="AD158" s="224"/>
      <c r="AE158" s="226">
        <v>445</v>
      </c>
      <c r="AF158" s="226"/>
      <c r="AG158" s="226"/>
      <c r="AH158" s="226"/>
      <c r="AI158" s="224">
        <v>1.9263735692888399E-3</v>
      </c>
      <c r="AJ158" s="224"/>
      <c r="AK158" s="224"/>
      <c r="AL158" s="224"/>
      <c r="AM158" s="224"/>
      <c r="AN158" s="224"/>
      <c r="AO158" s="224"/>
      <c r="AP158" s="224"/>
    </row>
    <row r="159" spans="2:42" s="178" customFormat="1" ht="9.75" customHeight="1" x14ac:dyDescent="0.15">
      <c r="B159" s="261">
        <v>2009</v>
      </c>
      <c r="C159" s="261"/>
      <c r="D159" s="261"/>
      <c r="E159" s="261"/>
      <c r="F159" s="261"/>
      <c r="G159" s="261"/>
      <c r="H159" s="261"/>
      <c r="I159" s="261"/>
      <c r="J159" s="261"/>
      <c r="K159" s="253">
        <v>113920840.51000001</v>
      </c>
      <c r="L159" s="253"/>
      <c r="M159" s="253"/>
      <c r="N159" s="253"/>
      <c r="O159" s="253"/>
      <c r="P159" s="253"/>
      <c r="Q159" s="253"/>
      <c r="R159" s="253"/>
      <c r="S159" s="253"/>
      <c r="T159" s="224">
        <v>7.4582066109635499E-3</v>
      </c>
      <c r="U159" s="224"/>
      <c r="V159" s="224"/>
      <c r="W159" s="224"/>
      <c r="X159" s="224"/>
      <c r="Y159" s="224"/>
      <c r="Z159" s="224"/>
      <c r="AA159" s="224"/>
      <c r="AB159" s="224"/>
      <c r="AC159" s="224"/>
      <c r="AD159" s="224"/>
      <c r="AE159" s="226">
        <v>3279</v>
      </c>
      <c r="AF159" s="226"/>
      <c r="AG159" s="226"/>
      <c r="AH159" s="226"/>
      <c r="AI159" s="224">
        <v>1.41945594015688E-2</v>
      </c>
      <c r="AJ159" s="224"/>
      <c r="AK159" s="224"/>
      <c r="AL159" s="224"/>
      <c r="AM159" s="224"/>
      <c r="AN159" s="224"/>
      <c r="AO159" s="224"/>
      <c r="AP159" s="224"/>
    </row>
    <row r="160" spans="2:42" s="178" customFormat="1" ht="9.75" customHeight="1" x14ac:dyDescent="0.15">
      <c r="B160" s="261">
        <v>2010</v>
      </c>
      <c r="C160" s="261"/>
      <c r="D160" s="261"/>
      <c r="E160" s="261"/>
      <c r="F160" s="261"/>
      <c r="G160" s="261"/>
      <c r="H160" s="261"/>
      <c r="I160" s="261"/>
      <c r="J160" s="261"/>
      <c r="K160" s="253">
        <v>205820524.25</v>
      </c>
      <c r="L160" s="253"/>
      <c r="M160" s="253"/>
      <c r="N160" s="253"/>
      <c r="O160" s="253"/>
      <c r="P160" s="253"/>
      <c r="Q160" s="253"/>
      <c r="R160" s="253"/>
      <c r="S160" s="253"/>
      <c r="T160" s="224">
        <v>1.3474724973597699E-2</v>
      </c>
      <c r="U160" s="224"/>
      <c r="V160" s="224"/>
      <c r="W160" s="224"/>
      <c r="X160" s="224"/>
      <c r="Y160" s="224"/>
      <c r="Z160" s="224"/>
      <c r="AA160" s="224"/>
      <c r="AB160" s="224"/>
      <c r="AC160" s="224"/>
      <c r="AD160" s="224"/>
      <c r="AE160" s="226">
        <v>5945</v>
      </c>
      <c r="AF160" s="226"/>
      <c r="AG160" s="226"/>
      <c r="AH160" s="226"/>
      <c r="AI160" s="224">
        <v>2.5735485099825098E-2</v>
      </c>
      <c r="AJ160" s="224"/>
      <c r="AK160" s="224"/>
      <c r="AL160" s="224"/>
      <c r="AM160" s="224"/>
      <c r="AN160" s="224"/>
      <c r="AO160" s="224"/>
      <c r="AP160" s="224"/>
    </row>
    <row r="161" spans="2:44" s="178" customFormat="1" ht="9.75" customHeight="1" x14ac:dyDescent="0.15">
      <c r="B161" s="261">
        <v>2011</v>
      </c>
      <c r="C161" s="261"/>
      <c r="D161" s="261"/>
      <c r="E161" s="261"/>
      <c r="F161" s="261"/>
      <c r="G161" s="261"/>
      <c r="H161" s="261"/>
      <c r="I161" s="261"/>
      <c r="J161" s="261"/>
      <c r="K161" s="253">
        <v>121048455.51000001</v>
      </c>
      <c r="L161" s="253"/>
      <c r="M161" s="253"/>
      <c r="N161" s="253"/>
      <c r="O161" s="253"/>
      <c r="P161" s="253"/>
      <c r="Q161" s="253"/>
      <c r="R161" s="253"/>
      <c r="S161" s="253"/>
      <c r="T161" s="224">
        <v>7.9248396262697994E-3</v>
      </c>
      <c r="U161" s="224"/>
      <c r="V161" s="224"/>
      <c r="W161" s="224"/>
      <c r="X161" s="224"/>
      <c r="Y161" s="224"/>
      <c r="Z161" s="224"/>
      <c r="AA161" s="224"/>
      <c r="AB161" s="224"/>
      <c r="AC161" s="224"/>
      <c r="AD161" s="224"/>
      <c r="AE161" s="226">
        <v>5040</v>
      </c>
      <c r="AF161" s="226"/>
      <c r="AG161" s="226"/>
      <c r="AH161" s="226"/>
      <c r="AI161" s="224">
        <v>2.18178040207096E-2</v>
      </c>
      <c r="AJ161" s="224"/>
      <c r="AK161" s="224"/>
      <c r="AL161" s="224"/>
      <c r="AM161" s="224"/>
      <c r="AN161" s="224"/>
      <c r="AO161" s="224"/>
      <c r="AP161" s="224"/>
    </row>
    <row r="162" spans="2:44" s="178" customFormat="1" ht="9.75" customHeight="1" x14ac:dyDescent="0.15">
      <c r="B162" s="261">
        <v>2012</v>
      </c>
      <c r="C162" s="261"/>
      <c r="D162" s="261"/>
      <c r="E162" s="261"/>
      <c r="F162" s="261"/>
      <c r="G162" s="261"/>
      <c r="H162" s="261"/>
      <c r="I162" s="261"/>
      <c r="J162" s="261"/>
      <c r="K162" s="253">
        <v>35670730.969999999</v>
      </c>
      <c r="L162" s="253"/>
      <c r="M162" s="253"/>
      <c r="N162" s="253"/>
      <c r="O162" s="253"/>
      <c r="P162" s="253"/>
      <c r="Q162" s="253"/>
      <c r="R162" s="253"/>
      <c r="S162" s="253"/>
      <c r="T162" s="224">
        <v>2.3353030081884199E-3</v>
      </c>
      <c r="U162" s="224"/>
      <c r="V162" s="224"/>
      <c r="W162" s="224"/>
      <c r="X162" s="224"/>
      <c r="Y162" s="224"/>
      <c r="Z162" s="224"/>
      <c r="AA162" s="224"/>
      <c r="AB162" s="224"/>
      <c r="AC162" s="224"/>
      <c r="AD162" s="224"/>
      <c r="AE162" s="226">
        <v>1124</v>
      </c>
      <c r="AF162" s="226"/>
      <c r="AG162" s="226"/>
      <c r="AH162" s="226"/>
      <c r="AI162" s="224">
        <v>4.8657166109677798E-3</v>
      </c>
      <c r="AJ162" s="224"/>
      <c r="AK162" s="224"/>
      <c r="AL162" s="224"/>
      <c r="AM162" s="224"/>
      <c r="AN162" s="224"/>
      <c r="AO162" s="224"/>
      <c r="AP162" s="224"/>
    </row>
    <row r="163" spans="2:44" s="178" customFormat="1" ht="9.75" customHeight="1" x14ac:dyDescent="0.15">
      <c r="B163" s="261">
        <v>2013</v>
      </c>
      <c r="C163" s="261"/>
      <c r="D163" s="261"/>
      <c r="E163" s="261"/>
      <c r="F163" s="261"/>
      <c r="G163" s="261"/>
      <c r="H163" s="261"/>
      <c r="I163" s="261"/>
      <c r="J163" s="261"/>
      <c r="K163" s="253">
        <v>58353195.530000001</v>
      </c>
      <c r="L163" s="253"/>
      <c r="M163" s="253"/>
      <c r="N163" s="253"/>
      <c r="O163" s="253"/>
      <c r="P163" s="253"/>
      <c r="Q163" s="253"/>
      <c r="R163" s="253"/>
      <c r="S163" s="253"/>
      <c r="T163" s="224">
        <v>3.82028596983967E-3</v>
      </c>
      <c r="U163" s="224"/>
      <c r="V163" s="224"/>
      <c r="W163" s="224"/>
      <c r="X163" s="224"/>
      <c r="Y163" s="224"/>
      <c r="Z163" s="224"/>
      <c r="AA163" s="224"/>
      <c r="AB163" s="224"/>
      <c r="AC163" s="224"/>
      <c r="AD163" s="224"/>
      <c r="AE163" s="226">
        <v>1472</v>
      </c>
      <c r="AF163" s="226"/>
      <c r="AG163" s="226"/>
      <c r="AH163" s="226"/>
      <c r="AI163" s="224">
        <v>6.3721840314453397E-3</v>
      </c>
      <c r="AJ163" s="224"/>
      <c r="AK163" s="224"/>
      <c r="AL163" s="224"/>
      <c r="AM163" s="224"/>
      <c r="AN163" s="224"/>
      <c r="AO163" s="224"/>
      <c r="AP163" s="224"/>
    </row>
    <row r="164" spans="2:44" s="178" customFormat="1" ht="9.75" customHeight="1" x14ac:dyDescent="0.15">
      <c r="B164" s="261">
        <v>2014</v>
      </c>
      <c r="C164" s="261"/>
      <c r="D164" s="261"/>
      <c r="E164" s="261"/>
      <c r="F164" s="261"/>
      <c r="G164" s="261"/>
      <c r="H164" s="261"/>
      <c r="I164" s="261"/>
      <c r="J164" s="261"/>
      <c r="K164" s="253">
        <v>157122935.72</v>
      </c>
      <c r="L164" s="253"/>
      <c r="M164" s="253"/>
      <c r="N164" s="253"/>
      <c r="O164" s="253"/>
      <c r="P164" s="253"/>
      <c r="Q164" s="253"/>
      <c r="R164" s="253"/>
      <c r="S164" s="253"/>
      <c r="T164" s="224">
        <v>1.0286575420921699E-2</v>
      </c>
      <c r="U164" s="224"/>
      <c r="V164" s="224"/>
      <c r="W164" s="224"/>
      <c r="X164" s="224"/>
      <c r="Y164" s="224"/>
      <c r="Z164" s="224"/>
      <c r="AA164" s="224"/>
      <c r="AB164" s="224"/>
      <c r="AC164" s="224"/>
      <c r="AD164" s="224"/>
      <c r="AE164" s="226">
        <v>4520</v>
      </c>
      <c r="AF164" s="226"/>
      <c r="AG164" s="226"/>
      <c r="AH164" s="226"/>
      <c r="AI164" s="224">
        <v>1.95667607487316E-2</v>
      </c>
      <c r="AJ164" s="224"/>
      <c r="AK164" s="224"/>
      <c r="AL164" s="224"/>
      <c r="AM164" s="224"/>
      <c r="AN164" s="224"/>
      <c r="AO164" s="224"/>
      <c r="AP164" s="224"/>
    </row>
    <row r="165" spans="2:44" s="178" customFormat="1" ht="9.75" customHeight="1" x14ac:dyDescent="0.15">
      <c r="B165" s="261">
        <v>2015</v>
      </c>
      <c r="C165" s="261"/>
      <c r="D165" s="261"/>
      <c r="E165" s="261"/>
      <c r="F165" s="261"/>
      <c r="G165" s="261"/>
      <c r="H165" s="261"/>
      <c r="I165" s="261"/>
      <c r="J165" s="261"/>
      <c r="K165" s="253">
        <v>641960609.74999905</v>
      </c>
      <c r="L165" s="253"/>
      <c r="M165" s="253"/>
      <c r="N165" s="253"/>
      <c r="O165" s="253"/>
      <c r="P165" s="253"/>
      <c r="Q165" s="253"/>
      <c r="R165" s="253"/>
      <c r="S165" s="253"/>
      <c r="T165" s="224">
        <v>4.2028085837335097E-2</v>
      </c>
      <c r="U165" s="224"/>
      <c r="V165" s="224"/>
      <c r="W165" s="224"/>
      <c r="X165" s="224"/>
      <c r="Y165" s="224"/>
      <c r="Z165" s="224"/>
      <c r="AA165" s="224"/>
      <c r="AB165" s="224"/>
      <c r="AC165" s="224"/>
      <c r="AD165" s="224"/>
      <c r="AE165" s="226">
        <v>16703</v>
      </c>
      <c r="AF165" s="226"/>
      <c r="AG165" s="226"/>
      <c r="AH165" s="226"/>
      <c r="AI165" s="224">
        <v>7.2306107253554103E-2</v>
      </c>
      <c r="AJ165" s="224"/>
      <c r="AK165" s="224"/>
      <c r="AL165" s="224"/>
      <c r="AM165" s="224"/>
      <c r="AN165" s="224"/>
      <c r="AO165" s="224"/>
      <c r="AP165" s="224"/>
    </row>
    <row r="166" spans="2:44" s="178" customFormat="1" ht="9.75" customHeight="1" x14ac:dyDescent="0.15">
      <c r="B166" s="261">
        <v>2016</v>
      </c>
      <c r="C166" s="261"/>
      <c r="D166" s="261"/>
      <c r="E166" s="261"/>
      <c r="F166" s="261"/>
      <c r="G166" s="261"/>
      <c r="H166" s="261"/>
      <c r="I166" s="261"/>
      <c r="J166" s="261"/>
      <c r="K166" s="253">
        <v>1366944282.3599899</v>
      </c>
      <c r="L166" s="253"/>
      <c r="M166" s="253"/>
      <c r="N166" s="253"/>
      <c r="O166" s="253"/>
      <c r="P166" s="253"/>
      <c r="Q166" s="253"/>
      <c r="R166" s="253"/>
      <c r="S166" s="253"/>
      <c r="T166" s="224">
        <v>8.9491552536616198E-2</v>
      </c>
      <c r="U166" s="224"/>
      <c r="V166" s="224"/>
      <c r="W166" s="224"/>
      <c r="X166" s="224"/>
      <c r="Y166" s="224"/>
      <c r="Z166" s="224"/>
      <c r="AA166" s="224"/>
      <c r="AB166" s="224"/>
      <c r="AC166" s="224"/>
      <c r="AD166" s="224"/>
      <c r="AE166" s="226">
        <v>30123</v>
      </c>
      <c r="AF166" s="226"/>
      <c r="AG166" s="226"/>
      <c r="AH166" s="226"/>
      <c r="AI166" s="224">
        <v>0.130400339388063</v>
      </c>
      <c r="AJ166" s="224"/>
      <c r="AK166" s="224"/>
      <c r="AL166" s="224"/>
      <c r="AM166" s="224"/>
      <c r="AN166" s="224"/>
      <c r="AO166" s="224"/>
      <c r="AP166" s="224"/>
    </row>
    <row r="167" spans="2:44" s="178" customFormat="1" ht="9.75" customHeight="1" x14ac:dyDescent="0.15">
      <c r="B167" s="261">
        <v>2017</v>
      </c>
      <c r="C167" s="261"/>
      <c r="D167" s="261"/>
      <c r="E167" s="261"/>
      <c r="F167" s="261"/>
      <c r="G167" s="261"/>
      <c r="H167" s="261"/>
      <c r="I167" s="261"/>
      <c r="J167" s="261"/>
      <c r="K167" s="253">
        <v>1017553224.15</v>
      </c>
      <c r="L167" s="253"/>
      <c r="M167" s="253"/>
      <c r="N167" s="253"/>
      <c r="O167" s="253"/>
      <c r="P167" s="253"/>
      <c r="Q167" s="253"/>
      <c r="R167" s="253"/>
      <c r="S167" s="253"/>
      <c r="T167" s="224">
        <v>6.6617505185073006E-2</v>
      </c>
      <c r="U167" s="224"/>
      <c r="V167" s="224"/>
      <c r="W167" s="224"/>
      <c r="X167" s="224"/>
      <c r="Y167" s="224"/>
      <c r="Z167" s="224"/>
      <c r="AA167" s="224"/>
      <c r="AB167" s="224"/>
      <c r="AC167" s="224"/>
      <c r="AD167" s="224"/>
      <c r="AE167" s="226">
        <v>18167</v>
      </c>
      <c r="AF167" s="226"/>
      <c r="AG167" s="226"/>
      <c r="AH167" s="226"/>
      <c r="AI167" s="224">
        <v>7.8643659850045899E-2</v>
      </c>
      <c r="AJ167" s="224"/>
      <c r="AK167" s="224"/>
      <c r="AL167" s="224"/>
      <c r="AM167" s="224"/>
      <c r="AN167" s="224"/>
      <c r="AO167" s="224"/>
      <c r="AP167" s="224"/>
    </row>
    <row r="168" spans="2:44" s="178" customFormat="1" ht="9.75" customHeight="1" x14ac:dyDescent="0.15">
      <c r="B168" s="261">
        <v>2018</v>
      </c>
      <c r="C168" s="261"/>
      <c r="D168" s="261"/>
      <c r="E168" s="261"/>
      <c r="F168" s="261"/>
      <c r="G168" s="261"/>
      <c r="H168" s="261"/>
      <c r="I168" s="261"/>
      <c r="J168" s="261"/>
      <c r="K168" s="253">
        <v>1689550548.06001</v>
      </c>
      <c r="L168" s="253"/>
      <c r="M168" s="253"/>
      <c r="N168" s="253"/>
      <c r="O168" s="253"/>
      <c r="P168" s="253"/>
      <c r="Q168" s="253"/>
      <c r="R168" s="253"/>
      <c r="S168" s="253"/>
      <c r="T168" s="224">
        <v>0.110612044387016</v>
      </c>
      <c r="U168" s="224"/>
      <c r="V168" s="224"/>
      <c r="W168" s="224"/>
      <c r="X168" s="224"/>
      <c r="Y168" s="224"/>
      <c r="Z168" s="224"/>
      <c r="AA168" s="224"/>
      <c r="AB168" s="224"/>
      <c r="AC168" s="224"/>
      <c r="AD168" s="224"/>
      <c r="AE168" s="226">
        <v>26995</v>
      </c>
      <c r="AF168" s="226"/>
      <c r="AG168" s="226"/>
      <c r="AH168" s="226"/>
      <c r="AI168" s="224">
        <v>0.116859448321241</v>
      </c>
      <c r="AJ168" s="224"/>
      <c r="AK168" s="224"/>
      <c r="AL168" s="224"/>
      <c r="AM168" s="224"/>
      <c r="AN168" s="224"/>
      <c r="AO168" s="224"/>
      <c r="AP168" s="224"/>
    </row>
    <row r="169" spans="2:44" s="178" customFormat="1" ht="9.75" customHeight="1" x14ac:dyDescent="0.15">
      <c r="B169" s="261">
        <v>2019</v>
      </c>
      <c r="C169" s="261"/>
      <c r="D169" s="261"/>
      <c r="E169" s="261"/>
      <c r="F169" s="261"/>
      <c r="G169" s="261"/>
      <c r="H169" s="261"/>
      <c r="I169" s="261"/>
      <c r="J169" s="261"/>
      <c r="K169" s="253">
        <v>3688528322.8199902</v>
      </c>
      <c r="L169" s="253"/>
      <c r="M169" s="253"/>
      <c r="N169" s="253"/>
      <c r="O169" s="253"/>
      <c r="P169" s="253"/>
      <c r="Q169" s="253"/>
      <c r="R169" s="253"/>
      <c r="S169" s="253"/>
      <c r="T169" s="224">
        <v>0.24148177101596699</v>
      </c>
      <c r="U169" s="224"/>
      <c r="V169" s="224"/>
      <c r="W169" s="224"/>
      <c r="X169" s="224"/>
      <c r="Y169" s="224"/>
      <c r="Z169" s="224"/>
      <c r="AA169" s="224"/>
      <c r="AB169" s="224"/>
      <c r="AC169" s="224"/>
      <c r="AD169" s="224"/>
      <c r="AE169" s="226">
        <v>49683</v>
      </c>
      <c r="AF169" s="226"/>
      <c r="AG169" s="226"/>
      <c r="AH169" s="226"/>
      <c r="AI169" s="224">
        <v>0.215074197849388</v>
      </c>
      <c r="AJ169" s="224"/>
      <c r="AK169" s="224"/>
      <c r="AL169" s="224"/>
      <c r="AM169" s="224"/>
      <c r="AN169" s="224"/>
      <c r="AO169" s="224"/>
      <c r="AP169" s="224"/>
    </row>
    <row r="170" spans="2:44" s="178" customFormat="1" ht="9.75" customHeight="1" x14ac:dyDescent="0.15">
      <c r="B170" s="261">
        <v>2020</v>
      </c>
      <c r="C170" s="261"/>
      <c r="D170" s="261"/>
      <c r="E170" s="261"/>
      <c r="F170" s="261"/>
      <c r="G170" s="261"/>
      <c r="H170" s="261"/>
      <c r="I170" s="261"/>
      <c r="J170" s="261"/>
      <c r="K170" s="253">
        <v>2511523668.7600198</v>
      </c>
      <c r="L170" s="253"/>
      <c r="M170" s="253"/>
      <c r="N170" s="253"/>
      <c r="O170" s="253"/>
      <c r="P170" s="253"/>
      <c r="Q170" s="253"/>
      <c r="R170" s="253"/>
      <c r="S170" s="253"/>
      <c r="T170" s="224">
        <v>0.16442524779557899</v>
      </c>
      <c r="U170" s="224"/>
      <c r="V170" s="224"/>
      <c r="W170" s="224"/>
      <c r="X170" s="224"/>
      <c r="Y170" s="224"/>
      <c r="Z170" s="224"/>
      <c r="AA170" s="224"/>
      <c r="AB170" s="224"/>
      <c r="AC170" s="224"/>
      <c r="AD170" s="224"/>
      <c r="AE170" s="226">
        <v>29522</v>
      </c>
      <c r="AF170" s="226"/>
      <c r="AG170" s="226"/>
      <c r="AH170" s="226"/>
      <c r="AI170" s="224">
        <v>0.12779865283718</v>
      </c>
      <c r="AJ170" s="224"/>
      <c r="AK170" s="224"/>
      <c r="AL170" s="224"/>
      <c r="AM170" s="224"/>
      <c r="AN170" s="224"/>
      <c r="AO170" s="224"/>
      <c r="AP170" s="224"/>
    </row>
    <row r="171" spans="2:44" s="178" customFormat="1" ht="9.75" customHeight="1" x14ac:dyDescent="0.15">
      <c r="B171" s="261">
        <v>2021</v>
      </c>
      <c r="C171" s="261"/>
      <c r="D171" s="261"/>
      <c r="E171" s="261"/>
      <c r="F171" s="261"/>
      <c r="G171" s="261"/>
      <c r="H171" s="261"/>
      <c r="I171" s="261"/>
      <c r="J171" s="261"/>
      <c r="K171" s="253">
        <v>2034567980.28002</v>
      </c>
      <c r="L171" s="253"/>
      <c r="M171" s="253"/>
      <c r="N171" s="253"/>
      <c r="O171" s="253"/>
      <c r="P171" s="253"/>
      <c r="Q171" s="253"/>
      <c r="R171" s="253"/>
      <c r="S171" s="253"/>
      <c r="T171" s="224">
        <v>0.133199757770811</v>
      </c>
      <c r="U171" s="224"/>
      <c r="V171" s="224"/>
      <c r="W171" s="224"/>
      <c r="X171" s="224"/>
      <c r="Y171" s="224"/>
      <c r="Z171" s="224"/>
      <c r="AA171" s="224"/>
      <c r="AB171" s="224"/>
      <c r="AC171" s="224"/>
      <c r="AD171" s="224"/>
      <c r="AE171" s="226">
        <v>19947</v>
      </c>
      <c r="AF171" s="226"/>
      <c r="AG171" s="226"/>
      <c r="AH171" s="226"/>
      <c r="AI171" s="224">
        <v>8.6349154127201302E-2</v>
      </c>
      <c r="AJ171" s="224"/>
      <c r="AK171" s="224"/>
      <c r="AL171" s="224"/>
      <c r="AM171" s="224"/>
      <c r="AN171" s="224"/>
      <c r="AO171" s="224"/>
      <c r="AP171" s="224"/>
    </row>
    <row r="172" spans="2:44" s="178" customFormat="1" ht="9.75" customHeight="1" x14ac:dyDescent="0.15">
      <c r="B172" s="261">
        <v>2022</v>
      </c>
      <c r="C172" s="261"/>
      <c r="D172" s="261"/>
      <c r="E172" s="261"/>
      <c r="F172" s="261"/>
      <c r="G172" s="261"/>
      <c r="H172" s="261"/>
      <c r="I172" s="261"/>
      <c r="J172" s="261"/>
      <c r="K172" s="253">
        <v>1164655565.71</v>
      </c>
      <c r="L172" s="253"/>
      <c r="M172" s="253"/>
      <c r="N172" s="253"/>
      <c r="O172" s="253"/>
      <c r="P172" s="253"/>
      <c r="Q172" s="253"/>
      <c r="R172" s="253"/>
      <c r="S172" s="253"/>
      <c r="T172" s="224">
        <v>7.6248049090818795E-2</v>
      </c>
      <c r="U172" s="224"/>
      <c r="V172" s="224"/>
      <c r="W172" s="224"/>
      <c r="X172" s="224"/>
      <c r="Y172" s="224"/>
      <c r="Z172" s="224"/>
      <c r="AA172" s="224"/>
      <c r="AB172" s="224"/>
      <c r="AC172" s="224"/>
      <c r="AD172" s="224"/>
      <c r="AE172" s="226">
        <v>10651</v>
      </c>
      <c r="AF172" s="226"/>
      <c r="AG172" s="226"/>
      <c r="AH172" s="226"/>
      <c r="AI172" s="224">
        <v>4.61074267112258E-2</v>
      </c>
      <c r="AJ172" s="224"/>
      <c r="AK172" s="224"/>
      <c r="AL172" s="224"/>
      <c r="AM172" s="224"/>
      <c r="AN172" s="224"/>
      <c r="AO172" s="224"/>
      <c r="AP172" s="224"/>
    </row>
    <row r="173" spans="2:44" s="178" customFormat="1" ht="9.75" customHeight="1" x14ac:dyDescent="0.15">
      <c r="B173" s="261">
        <v>2023</v>
      </c>
      <c r="C173" s="261"/>
      <c r="D173" s="261"/>
      <c r="E173" s="261"/>
      <c r="F173" s="261"/>
      <c r="G173" s="261"/>
      <c r="H173" s="261"/>
      <c r="I173" s="261"/>
      <c r="J173" s="261"/>
      <c r="K173" s="253">
        <v>366086475.28000098</v>
      </c>
      <c r="L173" s="253"/>
      <c r="M173" s="253"/>
      <c r="N173" s="253"/>
      <c r="O173" s="253"/>
      <c r="P173" s="253"/>
      <c r="Q173" s="253"/>
      <c r="R173" s="253"/>
      <c r="S173" s="253"/>
      <c r="T173" s="224">
        <v>2.39670683423195E-2</v>
      </c>
      <c r="U173" s="224"/>
      <c r="V173" s="224"/>
      <c r="W173" s="224"/>
      <c r="X173" s="224"/>
      <c r="Y173" s="224"/>
      <c r="Z173" s="224"/>
      <c r="AA173" s="224"/>
      <c r="AB173" s="224"/>
      <c r="AC173" s="224"/>
      <c r="AD173" s="224"/>
      <c r="AE173" s="226">
        <v>3455</v>
      </c>
      <c r="AF173" s="226"/>
      <c r="AG173" s="226"/>
      <c r="AH173" s="226"/>
      <c r="AI173" s="224">
        <v>1.4956450970546001E-2</v>
      </c>
      <c r="AJ173" s="224"/>
      <c r="AK173" s="224"/>
      <c r="AL173" s="224"/>
      <c r="AM173" s="224"/>
      <c r="AN173" s="224"/>
      <c r="AO173" s="224"/>
      <c r="AP173" s="224"/>
    </row>
    <row r="174" spans="2:44" s="178" customFormat="1" ht="9.75" customHeight="1" x14ac:dyDescent="0.15">
      <c r="B174" s="255"/>
      <c r="C174" s="255"/>
      <c r="D174" s="255"/>
      <c r="E174" s="255"/>
      <c r="F174" s="255"/>
      <c r="G174" s="255"/>
      <c r="H174" s="255"/>
      <c r="I174" s="255"/>
      <c r="J174" s="255"/>
      <c r="K174" s="251">
        <v>15274562163.85</v>
      </c>
      <c r="L174" s="251"/>
      <c r="M174" s="251"/>
      <c r="N174" s="251"/>
      <c r="O174" s="251"/>
      <c r="P174" s="251"/>
      <c r="Q174" s="251"/>
      <c r="R174" s="251"/>
      <c r="S174" s="251"/>
      <c r="T174" s="249">
        <v>1</v>
      </c>
      <c r="U174" s="249"/>
      <c r="V174" s="249"/>
      <c r="W174" s="249"/>
      <c r="X174" s="249"/>
      <c r="Y174" s="249"/>
      <c r="Z174" s="249"/>
      <c r="AA174" s="249"/>
      <c r="AB174" s="249"/>
      <c r="AC174" s="249"/>
      <c r="AD174" s="249"/>
      <c r="AE174" s="250">
        <v>231004</v>
      </c>
      <c r="AF174" s="250"/>
      <c r="AG174" s="250"/>
      <c r="AH174" s="250"/>
      <c r="AI174" s="249">
        <v>1</v>
      </c>
      <c r="AJ174" s="249"/>
      <c r="AK174" s="249"/>
      <c r="AL174" s="249"/>
      <c r="AM174" s="249"/>
      <c r="AN174" s="249"/>
      <c r="AO174" s="249"/>
      <c r="AP174" s="249"/>
    </row>
    <row r="175" spans="2:44" s="178" customFormat="1" ht="7.2" customHeight="1" x14ac:dyDescent="0.15"/>
    <row r="176" spans="2:44" s="178" customFormat="1" ht="15.3" customHeight="1" x14ac:dyDescent="0.15">
      <c r="B176" s="207" t="s">
        <v>1718</v>
      </c>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row>
    <row r="177" spans="2:44" s="178" customFormat="1" ht="6.3" customHeight="1" x14ac:dyDescent="0.15"/>
    <row r="178" spans="2:44" s="178" customFormat="1" ht="8.85" customHeight="1" x14ac:dyDescent="0.15">
      <c r="B178" s="200" t="s">
        <v>1717</v>
      </c>
      <c r="C178" s="200"/>
      <c r="D178" s="200"/>
      <c r="E178" s="200"/>
      <c r="F178" s="200"/>
      <c r="G178" s="200"/>
      <c r="H178" s="200"/>
      <c r="I178" s="200"/>
      <c r="J178" s="200" t="s">
        <v>1609</v>
      </c>
      <c r="K178" s="200"/>
      <c r="L178" s="200"/>
      <c r="M178" s="200"/>
      <c r="N178" s="200"/>
      <c r="O178" s="200"/>
      <c r="P178" s="200"/>
      <c r="Q178" s="200"/>
      <c r="R178" s="200"/>
      <c r="S178" s="200"/>
      <c r="T178" s="200"/>
      <c r="U178" s="200" t="s">
        <v>1607</v>
      </c>
      <c r="V178" s="200"/>
      <c r="W178" s="200"/>
      <c r="X178" s="200"/>
      <c r="Y178" s="200"/>
      <c r="Z178" s="200"/>
      <c r="AA178" s="200"/>
      <c r="AB178" s="200"/>
      <c r="AC178" s="200"/>
      <c r="AD178" s="200"/>
      <c r="AE178" s="200" t="s">
        <v>1716</v>
      </c>
      <c r="AF178" s="200"/>
      <c r="AG178" s="200"/>
      <c r="AH178" s="200"/>
      <c r="AI178" s="200"/>
      <c r="AJ178" s="200" t="s">
        <v>1607</v>
      </c>
      <c r="AK178" s="200"/>
      <c r="AL178" s="200"/>
      <c r="AM178" s="200"/>
      <c r="AN178" s="200"/>
      <c r="AO178" s="200"/>
      <c r="AP178" s="200"/>
    </row>
    <row r="179" spans="2:44" s="178" customFormat="1" ht="8.5500000000000007" customHeight="1" x14ac:dyDescent="0.15">
      <c r="B179" s="222" t="s">
        <v>1715</v>
      </c>
      <c r="C179" s="222"/>
      <c r="D179" s="222"/>
      <c r="E179" s="222"/>
      <c r="F179" s="222"/>
      <c r="G179" s="222"/>
      <c r="H179" s="222"/>
      <c r="I179" s="222"/>
      <c r="J179" s="253">
        <v>2203399136.6199899</v>
      </c>
      <c r="K179" s="253"/>
      <c r="L179" s="253"/>
      <c r="M179" s="253"/>
      <c r="N179" s="253"/>
      <c r="O179" s="253"/>
      <c r="P179" s="253"/>
      <c r="Q179" s="253"/>
      <c r="R179" s="253"/>
      <c r="S179" s="253"/>
      <c r="T179" s="253"/>
      <c r="U179" s="224">
        <v>0.144252850784472</v>
      </c>
      <c r="V179" s="224"/>
      <c r="W179" s="224"/>
      <c r="X179" s="224"/>
      <c r="Y179" s="224"/>
      <c r="Z179" s="224"/>
      <c r="AA179" s="224"/>
      <c r="AB179" s="224"/>
      <c r="AC179" s="224"/>
      <c r="AD179" s="224"/>
      <c r="AE179" s="226">
        <v>47848</v>
      </c>
      <c r="AF179" s="226"/>
      <c r="AG179" s="226"/>
      <c r="AH179" s="226"/>
      <c r="AI179" s="226"/>
      <c r="AJ179" s="224">
        <v>0.44772153083185201</v>
      </c>
      <c r="AK179" s="224"/>
      <c r="AL179" s="224"/>
      <c r="AM179" s="224"/>
      <c r="AN179" s="224"/>
      <c r="AO179" s="224"/>
      <c r="AP179" s="224"/>
    </row>
    <row r="180" spans="2:44" s="178" customFormat="1" ht="8.5500000000000007" customHeight="1" x14ac:dyDescent="0.15">
      <c r="B180" s="222" t="s">
        <v>1714</v>
      </c>
      <c r="C180" s="222"/>
      <c r="D180" s="222"/>
      <c r="E180" s="222"/>
      <c r="F180" s="222"/>
      <c r="G180" s="222"/>
      <c r="H180" s="222"/>
      <c r="I180" s="222"/>
      <c r="J180" s="253">
        <v>4878596712.68999</v>
      </c>
      <c r="K180" s="253"/>
      <c r="L180" s="253"/>
      <c r="M180" s="253"/>
      <c r="N180" s="253"/>
      <c r="O180" s="253"/>
      <c r="P180" s="253"/>
      <c r="Q180" s="253"/>
      <c r="R180" s="253"/>
      <c r="S180" s="253"/>
      <c r="T180" s="253"/>
      <c r="U180" s="224">
        <v>0.31939355513810203</v>
      </c>
      <c r="V180" s="224"/>
      <c r="W180" s="224"/>
      <c r="X180" s="224"/>
      <c r="Y180" s="224"/>
      <c r="Z180" s="224"/>
      <c r="AA180" s="224"/>
      <c r="AB180" s="224"/>
      <c r="AC180" s="224"/>
      <c r="AD180" s="224"/>
      <c r="AE180" s="226">
        <v>33407</v>
      </c>
      <c r="AF180" s="226"/>
      <c r="AG180" s="226"/>
      <c r="AH180" s="226"/>
      <c r="AI180" s="226"/>
      <c r="AJ180" s="224">
        <v>0.31259474127444598</v>
      </c>
      <c r="AK180" s="224"/>
      <c r="AL180" s="224"/>
      <c r="AM180" s="224"/>
      <c r="AN180" s="224"/>
      <c r="AO180" s="224"/>
      <c r="AP180" s="224"/>
    </row>
    <row r="181" spans="2:44" s="178" customFormat="1" ht="8.5500000000000007" customHeight="1" x14ac:dyDescent="0.15">
      <c r="B181" s="222" t="s">
        <v>1713</v>
      </c>
      <c r="C181" s="222"/>
      <c r="D181" s="222"/>
      <c r="E181" s="222"/>
      <c r="F181" s="222"/>
      <c r="G181" s="222"/>
      <c r="H181" s="222"/>
      <c r="I181" s="222"/>
      <c r="J181" s="253">
        <v>3995308731.8699899</v>
      </c>
      <c r="K181" s="253"/>
      <c r="L181" s="253"/>
      <c r="M181" s="253"/>
      <c r="N181" s="253"/>
      <c r="O181" s="253"/>
      <c r="P181" s="253"/>
      <c r="Q181" s="253"/>
      <c r="R181" s="253"/>
      <c r="S181" s="253"/>
      <c r="T181" s="253"/>
      <c r="U181" s="224">
        <v>0.26156617053977599</v>
      </c>
      <c r="V181" s="224"/>
      <c r="W181" s="224"/>
      <c r="X181" s="224"/>
      <c r="Y181" s="224"/>
      <c r="Z181" s="224"/>
      <c r="AA181" s="224"/>
      <c r="AB181" s="224"/>
      <c r="AC181" s="224"/>
      <c r="AD181" s="224"/>
      <c r="AE181" s="226">
        <v>16487</v>
      </c>
      <c r="AF181" s="226"/>
      <c r="AG181" s="226"/>
      <c r="AH181" s="226"/>
      <c r="AI181" s="226"/>
      <c r="AJ181" s="224">
        <v>0.15427154486759601</v>
      </c>
      <c r="AK181" s="224"/>
      <c r="AL181" s="224"/>
      <c r="AM181" s="224"/>
      <c r="AN181" s="224"/>
      <c r="AO181" s="224"/>
      <c r="AP181" s="224"/>
    </row>
    <row r="182" spans="2:44" s="178" customFormat="1" ht="8.5500000000000007" customHeight="1" x14ac:dyDescent="0.15">
      <c r="B182" s="222" t="s">
        <v>1712</v>
      </c>
      <c r="C182" s="222"/>
      <c r="D182" s="222"/>
      <c r="E182" s="222"/>
      <c r="F182" s="222"/>
      <c r="G182" s="222"/>
      <c r="H182" s="222"/>
      <c r="I182" s="222"/>
      <c r="J182" s="253">
        <v>1844877607.5</v>
      </c>
      <c r="K182" s="253"/>
      <c r="L182" s="253"/>
      <c r="M182" s="253"/>
      <c r="N182" s="253"/>
      <c r="O182" s="253"/>
      <c r="P182" s="253"/>
      <c r="Q182" s="253"/>
      <c r="R182" s="253"/>
      <c r="S182" s="253"/>
      <c r="T182" s="253"/>
      <c r="U182" s="224">
        <v>0.120781046795975</v>
      </c>
      <c r="V182" s="224"/>
      <c r="W182" s="224"/>
      <c r="X182" s="224"/>
      <c r="Y182" s="224"/>
      <c r="Z182" s="224"/>
      <c r="AA182" s="224"/>
      <c r="AB182" s="224"/>
      <c r="AC182" s="224"/>
      <c r="AD182" s="224"/>
      <c r="AE182" s="226">
        <v>5424</v>
      </c>
      <c r="AF182" s="226"/>
      <c r="AG182" s="226"/>
      <c r="AH182" s="226"/>
      <c r="AI182" s="226"/>
      <c r="AJ182" s="224">
        <v>5.0753251614110602E-2</v>
      </c>
      <c r="AK182" s="224"/>
      <c r="AL182" s="224"/>
      <c r="AM182" s="224"/>
      <c r="AN182" s="224"/>
      <c r="AO182" s="224"/>
      <c r="AP182" s="224"/>
    </row>
    <row r="183" spans="2:44" s="178" customFormat="1" ht="8.5500000000000007" customHeight="1" x14ac:dyDescent="0.15">
      <c r="B183" s="222" t="s">
        <v>1711</v>
      </c>
      <c r="C183" s="222"/>
      <c r="D183" s="222"/>
      <c r="E183" s="222"/>
      <c r="F183" s="222"/>
      <c r="G183" s="222"/>
      <c r="H183" s="222"/>
      <c r="I183" s="222"/>
      <c r="J183" s="253">
        <v>2352379975.1700001</v>
      </c>
      <c r="K183" s="253"/>
      <c r="L183" s="253"/>
      <c r="M183" s="253"/>
      <c r="N183" s="253"/>
      <c r="O183" s="253"/>
      <c r="P183" s="253"/>
      <c r="Q183" s="253"/>
      <c r="R183" s="253"/>
      <c r="S183" s="253"/>
      <c r="T183" s="253"/>
      <c r="U183" s="224">
        <v>0.154006376741674</v>
      </c>
      <c r="V183" s="224"/>
      <c r="W183" s="224"/>
      <c r="X183" s="224"/>
      <c r="Y183" s="224"/>
      <c r="Z183" s="224"/>
      <c r="AA183" s="224"/>
      <c r="AB183" s="224"/>
      <c r="AC183" s="224"/>
      <c r="AD183" s="224"/>
      <c r="AE183" s="226">
        <v>3704</v>
      </c>
      <c r="AF183" s="226"/>
      <c r="AG183" s="226"/>
      <c r="AH183" s="226"/>
      <c r="AI183" s="226"/>
      <c r="AJ183" s="224">
        <v>3.46589314119959E-2</v>
      </c>
      <c r="AK183" s="224"/>
      <c r="AL183" s="224"/>
      <c r="AM183" s="224"/>
      <c r="AN183" s="224"/>
      <c r="AO183" s="224"/>
      <c r="AP183" s="224"/>
    </row>
    <row r="184" spans="2:44" s="178" customFormat="1" ht="9.75" customHeight="1" x14ac:dyDescent="0.15">
      <c r="B184" s="255"/>
      <c r="C184" s="255"/>
      <c r="D184" s="255"/>
      <c r="E184" s="255"/>
      <c r="F184" s="255"/>
      <c r="G184" s="255"/>
      <c r="H184" s="255"/>
      <c r="I184" s="255"/>
      <c r="J184" s="251">
        <v>15274562163.85</v>
      </c>
      <c r="K184" s="251"/>
      <c r="L184" s="251"/>
      <c r="M184" s="251"/>
      <c r="N184" s="251"/>
      <c r="O184" s="251"/>
      <c r="P184" s="251"/>
      <c r="Q184" s="251"/>
      <c r="R184" s="251"/>
      <c r="S184" s="251"/>
      <c r="T184" s="251"/>
      <c r="U184" s="249">
        <v>1</v>
      </c>
      <c r="V184" s="249"/>
      <c r="W184" s="249"/>
      <c r="X184" s="249"/>
      <c r="Y184" s="249"/>
      <c r="Z184" s="249"/>
      <c r="AA184" s="249"/>
      <c r="AB184" s="249"/>
      <c r="AC184" s="249"/>
      <c r="AD184" s="249"/>
      <c r="AE184" s="250">
        <v>106870</v>
      </c>
      <c r="AF184" s="250"/>
      <c r="AG184" s="250"/>
      <c r="AH184" s="250"/>
      <c r="AI184" s="250"/>
      <c r="AJ184" s="249">
        <v>1</v>
      </c>
      <c r="AK184" s="249"/>
      <c r="AL184" s="249"/>
      <c r="AM184" s="249"/>
      <c r="AN184" s="249"/>
      <c r="AO184" s="249"/>
      <c r="AP184" s="249"/>
    </row>
    <row r="185" spans="2:44" s="178" customFormat="1" ht="7.2" customHeight="1" x14ac:dyDescent="0.15"/>
    <row r="186" spans="2:44" s="178" customFormat="1" ht="15.3" customHeight="1" x14ac:dyDescent="0.15">
      <c r="B186" s="207" t="s">
        <v>1710</v>
      </c>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row>
    <row r="187" spans="2:44" s="178" customFormat="1" ht="6.3" customHeight="1" x14ac:dyDescent="0.15"/>
    <row r="188" spans="2:44" s="178" customFormat="1" ht="8.85" customHeight="1" x14ac:dyDescent="0.15">
      <c r="B188" s="255"/>
      <c r="C188" s="255"/>
      <c r="D188" s="255"/>
      <c r="E188" s="255"/>
      <c r="F188" s="255"/>
      <c r="G188" s="255"/>
      <c r="H188" s="255"/>
      <c r="I188" s="200" t="s">
        <v>1609</v>
      </c>
      <c r="J188" s="200"/>
      <c r="K188" s="200"/>
      <c r="L188" s="200"/>
      <c r="M188" s="200"/>
      <c r="N188" s="200"/>
      <c r="O188" s="200"/>
      <c r="P188" s="200"/>
      <c r="Q188" s="200"/>
      <c r="R188" s="200"/>
      <c r="S188" s="200"/>
      <c r="T188" s="200" t="s">
        <v>1607</v>
      </c>
      <c r="U188" s="200"/>
      <c r="V188" s="200"/>
      <c r="W188" s="200"/>
      <c r="X188" s="200"/>
      <c r="Y188" s="200"/>
      <c r="Z188" s="200"/>
      <c r="AA188" s="200"/>
      <c r="AB188" s="200"/>
      <c r="AC188" s="200"/>
      <c r="AD188" s="200" t="s">
        <v>1608</v>
      </c>
      <c r="AE188" s="200"/>
      <c r="AF188" s="200"/>
      <c r="AG188" s="200"/>
      <c r="AH188" s="200"/>
      <c r="AI188" s="200"/>
      <c r="AJ188" s="200"/>
      <c r="AK188" s="200"/>
      <c r="AL188" s="200"/>
      <c r="AM188" s="200" t="s">
        <v>1607</v>
      </c>
      <c r="AN188" s="200"/>
      <c r="AO188" s="200"/>
      <c r="AP188" s="200"/>
    </row>
    <row r="189" spans="2:44" s="178" customFormat="1" ht="8.85" customHeight="1" x14ac:dyDescent="0.15">
      <c r="B189" s="222" t="s">
        <v>1709</v>
      </c>
      <c r="C189" s="222"/>
      <c r="D189" s="222"/>
      <c r="E189" s="222"/>
      <c r="F189" s="222"/>
      <c r="G189" s="222"/>
      <c r="H189" s="222"/>
      <c r="I189" s="253">
        <v>27904286.079999998</v>
      </c>
      <c r="J189" s="253"/>
      <c r="K189" s="253"/>
      <c r="L189" s="253"/>
      <c r="M189" s="253"/>
      <c r="N189" s="253"/>
      <c r="O189" s="253"/>
      <c r="P189" s="253"/>
      <c r="Q189" s="253"/>
      <c r="R189" s="253"/>
      <c r="S189" s="253"/>
      <c r="T189" s="224">
        <v>1.8268468700229201E-3</v>
      </c>
      <c r="U189" s="224"/>
      <c r="V189" s="224"/>
      <c r="W189" s="224"/>
      <c r="X189" s="224"/>
      <c r="Y189" s="224"/>
      <c r="Z189" s="224"/>
      <c r="AA189" s="224"/>
      <c r="AB189" s="224"/>
      <c r="AC189" s="224"/>
      <c r="AD189" s="226">
        <v>568</v>
      </c>
      <c r="AE189" s="226"/>
      <c r="AF189" s="226"/>
      <c r="AG189" s="226"/>
      <c r="AH189" s="226"/>
      <c r="AI189" s="226"/>
      <c r="AJ189" s="226"/>
      <c r="AK189" s="226"/>
      <c r="AL189" s="226"/>
      <c r="AM189" s="224">
        <v>2.4588318816990201E-3</v>
      </c>
      <c r="AN189" s="224"/>
      <c r="AO189" s="224"/>
      <c r="AP189" s="224"/>
    </row>
    <row r="190" spans="2:44" s="178" customFormat="1" ht="8.85" customHeight="1" x14ac:dyDescent="0.15">
      <c r="B190" s="222" t="s">
        <v>1708</v>
      </c>
      <c r="C190" s="222"/>
      <c r="D190" s="222"/>
      <c r="E190" s="222"/>
      <c r="F190" s="222"/>
      <c r="G190" s="222"/>
      <c r="H190" s="222"/>
      <c r="I190" s="253">
        <v>671541522.53999996</v>
      </c>
      <c r="J190" s="253"/>
      <c r="K190" s="253"/>
      <c r="L190" s="253"/>
      <c r="M190" s="253"/>
      <c r="N190" s="253"/>
      <c r="O190" s="253"/>
      <c r="P190" s="253"/>
      <c r="Q190" s="253"/>
      <c r="R190" s="253"/>
      <c r="S190" s="253"/>
      <c r="T190" s="224">
        <v>4.3964698649714598E-2</v>
      </c>
      <c r="U190" s="224"/>
      <c r="V190" s="224"/>
      <c r="W190" s="224"/>
      <c r="X190" s="224"/>
      <c r="Y190" s="224"/>
      <c r="Z190" s="224"/>
      <c r="AA190" s="224"/>
      <c r="AB190" s="224"/>
      <c r="AC190" s="224"/>
      <c r="AD190" s="226">
        <v>7197</v>
      </c>
      <c r="AE190" s="226"/>
      <c r="AF190" s="226"/>
      <c r="AG190" s="226"/>
      <c r="AH190" s="226"/>
      <c r="AI190" s="226"/>
      <c r="AJ190" s="226"/>
      <c r="AK190" s="226"/>
      <c r="AL190" s="226"/>
      <c r="AM190" s="224">
        <v>3.1155304670049001E-2</v>
      </c>
      <c r="AN190" s="224"/>
      <c r="AO190" s="224"/>
      <c r="AP190" s="224"/>
    </row>
    <row r="191" spans="2:44" s="178" customFormat="1" ht="8.85" customHeight="1" x14ac:dyDescent="0.15">
      <c r="B191" s="222" t="s">
        <v>1707</v>
      </c>
      <c r="C191" s="222"/>
      <c r="D191" s="222"/>
      <c r="E191" s="222"/>
      <c r="F191" s="222"/>
      <c r="G191" s="222"/>
      <c r="H191" s="222"/>
      <c r="I191" s="253">
        <v>4599586757.5299997</v>
      </c>
      <c r="J191" s="253"/>
      <c r="K191" s="253"/>
      <c r="L191" s="253"/>
      <c r="M191" s="253"/>
      <c r="N191" s="253"/>
      <c r="O191" s="253"/>
      <c r="P191" s="253"/>
      <c r="Q191" s="253"/>
      <c r="R191" s="253"/>
      <c r="S191" s="253"/>
      <c r="T191" s="224">
        <v>0.30112724071500602</v>
      </c>
      <c r="U191" s="224"/>
      <c r="V191" s="224"/>
      <c r="W191" s="224"/>
      <c r="X191" s="224"/>
      <c r="Y191" s="224"/>
      <c r="Z191" s="224"/>
      <c r="AA191" s="224"/>
      <c r="AB191" s="224"/>
      <c r="AC191" s="224"/>
      <c r="AD191" s="226">
        <v>56200</v>
      </c>
      <c r="AE191" s="226"/>
      <c r="AF191" s="226"/>
      <c r="AG191" s="226"/>
      <c r="AH191" s="226"/>
      <c r="AI191" s="226"/>
      <c r="AJ191" s="226"/>
      <c r="AK191" s="226"/>
      <c r="AL191" s="226"/>
      <c r="AM191" s="224">
        <v>0.24328583054838901</v>
      </c>
      <c r="AN191" s="224"/>
      <c r="AO191" s="224"/>
      <c r="AP191" s="224"/>
    </row>
    <row r="192" spans="2:44" s="178" customFormat="1" ht="8.85" customHeight="1" x14ac:dyDescent="0.15">
      <c r="B192" s="222" t="s">
        <v>1706</v>
      </c>
      <c r="C192" s="222"/>
      <c r="D192" s="222"/>
      <c r="E192" s="222"/>
      <c r="F192" s="222"/>
      <c r="G192" s="222"/>
      <c r="H192" s="222"/>
      <c r="I192" s="253">
        <v>6586359454.3700705</v>
      </c>
      <c r="J192" s="253"/>
      <c r="K192" s="253"/>
      <c r="L192" s="253"/>
      <c r="M192" s="253"/>
      <c r="N192" s="253"/>
      <c r="O192" s="253"/>
      <c r="P192" s="253"/>
      <c r="Q192" s="253"/>
      <c r="R192" s="253"/>
      <c r="S192" s="253"/>
      <c r="T192" s="224">
        <v>0.43119792133602702</v>
      </c>
      <c r="U192" s="224"/>
      <c r="V192" s="224"/>
      <c r="W192" s="224"/>
      <c r="X192" s="224"/>
      <c r="Y192" s="224"/>
      <c r="Z192" s="224"/>
      <c r="AA192" s="224"/>
      <c r="AB192" s="224"/>
      <c r="AC192" s="224"/>
      <c r="AD192" s="226">
        <v>100504</v>
      </c>
      <c r="AE192" s="226"/>
      <c r="AF192" s="226"/>
      <c r="AG192" s="226"/>
      <c r="AH192" s="226"/>
      <c r="AI192" s="226"/>
      <c r="AJ192" s="226"/>
      <c r="AK192" s="226"/>
      <c r="AL192" s="226"/>
      <c r="AM192" s="224">
        <v>0.43507471732091202</v>
      </c>
      <c r="AN192" s="224"/>
      <c r="AO192" s="224"/>
      <c r="AP192" s="224"/>
    </row>
    <row r="193" spans="2:42" s="178" customFormat="1" ht="8.85" customHeight="1" x14ac:dyDescent="0.15">
      <c r="B193" s="222" t="s">
        <v>1705</v>
      </c>
      <c r="C193" s="222"/>
      <c r="D193" s="222"/>
      <c r="E193" s="222"/>
      <c r="F193" s="222"/>
      <c r="G193" s="222"/>
      <c r="H193" s="222"/>
      <c r="I193" s="253">
        <v>1397980012.7999899</v>
      </c>
      <c r="J193" s="253"/>
      <c r="K193" s="253"/>
      <c r="L193" s="253"/>
      <c r="M193" s="253"/>
      <c r="N193" s="253"/>
      <c r="O193" s="253"/>
      <c r="P193" s="253"/>
      <c r="Q193" s="253"/>
      <c r="R193" s="253"/>
      <c r="S193" s="253"/>
      <c r="T193" s="224">
        <v>9.1523409823723798E-2</v>
      </c>
      <c r="U193" s="224"/>
      <c r="V193" s="224"/>
      <c r="W193" s="224"/>
      <c r="X193" s="224"/>
      <c r="Y193" s="224"/>
      <c r="Z193" s="224"/>
      <c r="AA193" s="224"/>
      <c r="AB193" s="224"/>
      <c r="AC193" s="224"/>
      <c r="AD193" s="226">
        <v>25255</v>
      </c>
      <c r="AE193" s="226"/>
      <c r="AF193" s="226"/>
      <c r="AG193" s="226"/>
      <c r="AH193" s="226"/>
      <c r="AI193" s="226"/>
      <c r="AJ193" s="226"/>
      <c r="AK193" s="226"/>
      <c r="AL193" s="226"/>
      <c r="AM193" s="224">
        <v>0.109327111218853</v>
      </c>
      <c r="AN193" s="224"/>
      <c r="AO193" s="224"/>
      <c r="AP193" s="224"/>
    </row>
    <row r="194" spans="2:42" s="178" customFormat="1" ht="8.85" customHeight="1" x14ac:dyDescent="0.15">
      <c r="B194" s="222" t="s">
        <v>1704</v>
      </c>
      <c r="C194" s="222"/>
      <c r="D194" s="222"/>
      <c r="E194" s="222"/>
      <c r="F194" s="222"/>
      <c r="G194" s="222"/>
      <c r="H194" s="222"/>
      <c r="I194" s="253">
        <v>773425916.76999903</v>
      </c>
      <c r="J194" s="253"/>
      <c r="K194" s="253"/>
      <c r="L194" s="253"/>
      <c r="M194" s="253"/>
      <c r="N194" s="253"/>
      <c r="O194" s="253"/>
      <c r="P194" s="253"/>
      <c r="Q194" s="253"/>
      <c r="R194" s="253"/>
      <c r="S194" s="253"/>
      <c r="T194" s="224">
        <v>5.0634899283754801E-2</v>
      </c>
      <c r="U194" s="224"/>
      <c r="V194" s="224"/>
      <c r="W194" s="224"/>
      <c r="X194" s="224"/>
      <c r="Y194" s="224"/>
      <c r="Z194" s="224"/>
      <c r="AA194" s="224"/>
      <c r="AB194" s="224"/>
      <c r="AC194" s="224"/>
      <c r="AD194" s="226">
        <v>14547</v>
      </c>
      <c r="AE194" s="226"/>
      <c r="AF194" s="226"/>
      <c r="AG194" s="226"/>
      <c r="AH194" s="226"/>
      <c r="AI194" s="226"/>
      <c r="AJ194" s="226"/>
      <c r="AK194" s="226"/>
      <c r="AL194" s="226"/>
      <c r="AM194" s="224">
        <v>6.2972935533583796E-2</v>
      </c>
      <c r="AN194" s="224"/>
      <c r="AO194" s="224"/>
      <c r="AP194" s="224"/>
    </row>
    <row r="195" spans="2:42" s="178" customFormat="1" ht="8.85" customHeight="1" x14ac:dyDescent="0.15">
      <c r="B195" s="222" t="s">
        <v>1703</v>
      </c>
      <c r="C195" s="222"/>
      <c r="D195" s="222"/>
      <c r="E195" s="222"/>
      <c r="F195" s="222"/>
      <c r="G195" s="222"/>
      <c r="H195" s="222"/>
      <c r="I195" s="253">
        <v>413184071.580001</v>
      </c>
      <c r="J195" s="253"/>
      <c r="K195" s="253"/>
      <c r="L195" s="253"/>
      <c r="M195" s="253"/>
      <c r="N195" s="253"/>
      <c r="O195" s="253"/>
      <c r="P195" s="253"/>
      <c r="Q195" s="253"/>
      <c r="R195" s="253"/>
      <c r="S195" s="253"/>
      <c r="T195" s="224">
        <v>2.7050469083681802E-2</v>
      </c>
      <c r="U195" s="224"/>
      <c r="V195" s="224"/>
      <c r="W195" s="224"/>
      <c r="X195" s="224"/>
      <c r="Y195" s="224"/>
      <c r="Z195" s="224"/>
      <c r="AA195" s="224"/>
      <c r="AB195" s="224"/>
      <c r="AC195" s="224"/>
      <c r="AD195" s="226">
        <v>6288</v>
      </c>
      <c r="AE195" s="226"/>
      <c r="AF195" s="226"/>
      <c r="AG195" s="226"/>
      <c r="AH195" s="226"/>
      <c r="AI195" s="226"/>
      <c r="AJ195" s="226"/>
      <c r="AK195" s="226"/>
      <c r="AL195" s="226"/>
      <c r="AM195" s="224">
        <v>2.7220307873456698E-2</v>
      </c>
      <c r="AN195" s="224"/>
      <c r="AO195" s="224"/>
      <c r="AP195" s="224"/>
    </row>
    <row r="196" spans="2:42" s="178" customFormat="1" ht="8.85" customHeight="1" x14ac:dyDescent="0.15">
      <c r="B196" s="222" t="s">
        <v>1702</v>
      </c>
      <c r="C196" s="222"/>
      <c r="D196" s="222"/>
      <c r="E196" s="222"/>
      <c r="F196" s="222"/>
      <c r="G196" s="222"/>
      <c r="H196" s="222"/>
      <c r="I196" s="253">
        <v>245475564.11000001</v>
      </c>
      <c r="J196" s="253"/>
      <c r="K196" s="253"/>
      <c r="L196" s="253"/>
      <c r="M196" s="253"/>
      <c r="N196" s="253"/>
      <c r="O196" s="253"/>
      <c r="P196" s="253"/>
      <c r="Q196" s="253"/>
      <c r="R196" s="253"/>
      <c r="S196" s="253"/>
      <c r="T196" s="224">
        <v>1.6070874011103301E-2</v>
      </c>
      <c r="U196" s="224"/>
      <c r="V196" s="224"/>
      <c r="W196" s="224"/>
      <c r="X196" s="224"/>
      <c r="Y196" s="224"/>
      <c r="Z196" s="224"/>
      <c r="AA196" s="224"/>
      <c r="AB196" s="224"/>
      <c r="AC196" s="224"/>
      <c r="AD196" s="226">
        <v>4758</v>
      </c>
      <c r="AE196" s="226"/>
      <c r="AF196" s="226"/>
      <c r="AG196" s="226"/>
      <c r="AH196" s="226"/>
      <c r="AI196" s="226"/>
      <c r="AJ196" s="226"/>
      <c r="AK196" s="226"/>
      <c r="AL196" s="226"/>
      <c r="AM196" s="224">
        <v>2.0597045938598499E-2</v>
      </c>
      <c r="AN196" s="224"/>
      <c r="AO196" s="224"/>
      <c r="AP196" s="224"/>
    </row>
    <row r="197" spans="2:42" s="178" customFormat="1" ht="8.85" customHeight="1" x14ac:dyDescent="0.15">
      <c r="B197" s="222" t="s">
        <v>1701</v>
      </c>
      <c r="C197" s="222"/>
      <c r="D197" s="222"/>
      <c r="E197" s="222"/>
      <c r="F197" s="222"/>
      <c r="G197" s="222"/>
      <c r="H197" s="222"/>
      <c r="I197" s="253">
        <v>125541140.28</v>
      </c>
      <c r="J197" s="253"/>
      <c r="K197" s="253"/>
      <c r="L197" s="253"/>
      <c r="M197" s="253"/>
      <c r="N197" s="253"/>
      <c r="O197" s="253"/>
      <c r="P197" s="253"/>
      <c r="Q197" s="253"/>
      <c r="R197" s="253"/>
      <c r="S197" s="253"/>
      <c r="T197" s="224">
        <v>8.2189681729218506E-3</v>
      </c>
      <c r="U197" s="224"/>
      <c r="V197" s="224"/>
      <c r="W197" s="224"/>
      <c r="X197" s="224"/>
      <c r="Y197" s="224"/>
      <c r="Z197" s="224"/>
      <c r="AA197" s="224"/>
      <c r="AB197" s="224"/>
      <c r="AC197" s="224"/>
      <c r="AD197" s="226">
        <v>3520</v>
      </c>
      <c r="AE197" s="226"/>
      <c r="AF197" s="226"/>
      <c r="AG197" s="226"/>
      <c r="AH197" s="226"/>
      <c r="AI197" s="226"/>
      <c r="AJ197" s="226"/>
      <c r="AK197" s="226"/>
      <c r="AL197" s="226"/>
      <c r="AM197" s="224">
        <v>1.5237831379543199E-2</v>
      </c>
      <c r="AN197" s="224"/>
      <c r="AO197" s="224"/>
      <c r="AP197" s="224"/>
    </row>
    <row r="198" spans="2:42" s="178" customFormat="1" ht="8.85" customHeight="1" x14ac:dyDescent="0.15">
      <c r="B198" s="222" t="s">
        <v>1700</v>
      </c>
      <c r="C198" s="222"/>
      <c r="D198" s="222"/>
      <c r="E198" s="222"/>
      <c r="F198" s="222"/>
      <c r="G198" s="222"/>
      <c r="H198" s="222"/>
      <c r="I198" s="253">
        <v>114855121.23999999</v>
      </c>
      <c r="J198" s="253"/>
      <c r="K198" s="253"/>
      <c r="L198" s="253"/>
      <c r="M198" s="253"/>
      <c r="N198" s="253"/>
      <c r="O198" s="253"/>
      <c r="P198" s="253"/>
      <c r="Q198" s="253"/>
      <c r="R198" s="253"/>
      <c r="S198" s="253"/>
      <c r="T198" s="224">
        <v>7.5193724054378897E-3</v>
      </c>
      <c r="U198" s="224"/>
      <c r="V198" s="224"/>
      <c r="W198" s="224"/>
      <c r="X198" s="224"/>
      <c r="Y198" s="224"/>
      <c r="Z198" s="224"/>
      <c r="AA198" s="224"/>
      <c r="AB198" s="224"/>
      <c r="AC198" s="224"/>
      <c r="AD198" s="226">
        <v>3366</v>
      </c>
      <c r="AE198" s="226"/>
      <c r="AF198" s="226"/>
      <c r="AG198" s="226"/>
      <c r="AH198" s="226"/>
      <c r="AI198" s="226"/>
      <c r="AJ198" s="226"/>
      <c r="AK198" s="226"/>
      <c r="AL198" s="226"/>
      <c r="AM198" s="224">
        <v>1.45711762566882E-2</v>
      </c>
      <c r="AN198" s="224"/>
      <c r="AO198" s="224"/>
      <c r="AP198" s="224"/>
    </row>
    <row r="199" spans="2:42" s="178" customFormat="1" ht="8.85" customHeight="1" x14ac:dyDescent="0.15">
      <c r="B199" s="222" t="s">
        <v>1699</v>
      </c>
      <c r="C199" s="222"/>
      <c r="D199" s="222"/>
      <c r="E199" s="222"/>
      <c r="F199" s="222"/>
      <c r="G199" s="222"/>
      <c r="H199" s="222"/>
      <c r="I199" s="253">
        <v>132849581.08</v>
      </c>
      <c r="J199" s="253"/>
      <c r="K199" s="253"/>
      <c r="L199" s="253"/>
      <c r="M199" s="253"/>
      <c r="N199" s="253"/>
      <c r="O199" s="253"/>
      <c r="P199" s="253"/>
      <c r="Q199" s="253"/>
      <c r="R199" s="253"/>
      <c r="S199" s="253"/>
      <c r="T199" s="224">
        <v>8.6974395504711508E-3</v>
      </c>
      <c r="U199" s="224"/>
      <c r="V199" s="224"/>
      <c r="W199" s="224"/>
      <c r="X199" s="224"/>
      <c r="Y199" s="224"/>
      <c r="Z199" s="224"/>
      <c r="AA199" s="224"/>
      <c r="AB199" s="224"/>
      <c r="AC199" s="224"/>
      <c r="AD199" s="226">
        <v>3639</v>
      </c>
      <c r="AE199" s="226"/>
      <c r="AF199" s="226"/>
      <c r="AG199" s="226"/>
      <c r="AH199" s="226"/>
      <c r="AI199" s="226"/>
      <c r="AJ199" s="226"/>
      <c r="AK199" s="226"/>
      <c r="AL199" s="226"/>
      <c r="AM199" s="224">
        <v>1.57529739744766E-2</v>
      </c>
      <c r="AN199" s="224"/>
      <c r="AO199" s="224"/>
      <c r="AP199" s="224"/>
    </row>
    <row r="200" spans="2:42" s="178" customFormat="1" ht="8.85" customHeight="1" x14ac:dyDescent="0.15">
      <c r="B200" s="222" t="s">
        <v>1698</v>
      </c>
      <c r="C200" s="222"/>
      <c r="D200" s="222"/>
      <c r="E200" s="222"/>
      <c r="F200" s="222"/>
      <c r="G200" s="222"/>
      <c r="H200" s="222"/>
      <c r="I200" s="253">
        <v>104770130.87</v>
      </c>
      <c r="J200" s="253"/>
      <c r="K200" s="253"/>
      <c r="L200" s="253"/>
      <c r="M200" s="253"/>
      <c r="N200" s="253"/>
      <c r="O200" s="253"/>
      <c r="P200" s="253"/>
      <c r="Q200" s="253"/>
      <c r="R200" s="253"/>
      <c r="S200" s="253"/>
      <c r="T200" s="224">
        <v>6.8591249782568101E-3</v>
      </c>
      <c r="U200" s="224"/>
      <c r="V200" s="224"/>
      <c r="W200" s="224"/>
      <c r="X200" s="224"/>
      <c r="Y200" s="224"/>
      <c r="Z200" s="224"/>
      <c r="AA200" s="224"/>
      <c r="AB200" s="224"/>
      <c r="AC200" s="224"/>
      <c r="AD200" s="226">
        <v>2917</v>
      </c>
      <c r="AE200" s="226"/>
      <c r="AF200" s="226"/>
      <c r="AG200" s="226"/>
      <c r="AH200" s="226"/>
      <c r="AI200" s="226"/>
      <c r="AJ200" s="226"/>
      <c r="AK200" s="226"/>
      <c r="AL200" s="226"/>
      <c r="AM200" s="224">
        <v>1.2627486969922601E-2</v>
      </c>
      <c r="AN200" s="224"/>
      <c r="AO200" s="224"/>
      <c r="AP200" s="224"/>
    </row>
    <row r="201" spans="2:42" s="178" customFormat="1" ht="8.85" customHeight="1" x14ac:dyDescent="0.15">
      <c r="B201" s="222" t="s">
        <v>1697</v>
      </c>
      <c r="C201" s="222"/>
      <c r="D201" s="222"/>
      <c r="E201" s="222"/>
      <c r="F201" s="222"/>
      <c r="G201" s="222"/>
      <c r="H201" s="222"/>
      <c r="I201" s="253">
        <v>59535900.890000097</v>
      </c>
      <c r="J201" s="253"/>
      <c r="K201" s="253"/>
      <c r="L201" s="253"/>
      <c r="M201" s="253"/>
      <c r="N201" s="253"/>
      <c r="O201" s="253"/>
      <c r="P201" s="253"/>
      <c r="Q201" s="253"/>
      <c r="R201" s="253"/>
      <c r="S201" s="253"/>
      <c r="T201" s="224">
        <v>3.8977157087292701E-3</v>
      </c>
      <c r="U201" s="224"/>
      <c r="V201" s="224"/>
      <c r="W201" s="224"/>
      <c r="X201" s="224"/>
      <c r="Y201" s="224"/>
      <c r="Z201" s="224"/>
      <c r="AA201" s="224"/>
      <c r="AB201" s="224"/>
      <c r="AC201" s="224"/>
      <c r="AD201" s="226">
        <v>1622</v>
      </c>
      <c r="AE201" s="226"/>
      <c r="AF201" s="226"/>
      <c r="AG201" s="226"/>
      <c r="AH201" s="226"/>
      <c r="AI201" s="226"/>
      <c r="AJ201" s="226"/>
      <c r="AK201" s="226"/>
      <c r="AL201" s="226"/>
      <c r="AM201" s="224">
        <v>7.0215234368236103E-3</v>
      </c>
      <c r="AN201" s="224"/>
      <c r="AO201" s="224"/>
      <c r="AP201" s="224"/>
    </row>
    <row r="202" spans="2:42" s="178" customFormat="1" ht="8.85" customHeight="1" x14ac:dyDescent="0.15">
      <c r="B202" s="222" t="s">
        <v>1696</v>
      </c>
      <c r="C202" s="222"/>
      <c r="D202" s="222"/>
      <c r="E202" s="222"/>
      <c r="F202" s="222"/>
      <c r="G202" s="222"/>
      <c r="H202" s="222"/>
      <c r="I202" s="253">
        <v>17357131.559999999</v>
      </c>
      <c r="J202" s="253"/>
      <c r="K202" s="253"/>
      <c r="L202" s="253"/>
      <c r="M202" s="253"/>
      <c r="N202" s="253"/>
      <c r="O202" s="253"/>
      <c r="P202" s="253"/>
      <c r="Q202" s="253"/>
      <c r="R202" s="253"/>
      <c r="S202" s="253"/>
      <c r="T202" s="224">
        <v>1.1363423300655201E-3</v>
      </c>
      <c r="U202" s="224"/>
      <c r="V202" s="224"/>
      <c r="W202" s="224"/>
      <c r="X202" s="224"/>
      <c r="Y202" s="224"/>
      <c r="Z202" s="224"/>
      <c r="AA202" s="224"/>
      <c r="AB202" s="224"/>
      <c r="AC202" s="224"/>
      <c r="AD202" s="226">
        <v>459</v>
      </c>
      <c r="AE202" s="226"/>
      <c r="AF202" s="226"/>
      <c r="AG202" s="226"/>
      <c r="AH202" s="226"/>
      <c r="AI202" s="226"/>
      <c r="AJ202" s="226"/>
      <c r="AK202" s="226"/>
      <c r="AL202" s="226"/>
      <c r="AM202" s="224">
        <v>1.9869785804574802E-3</v>
      </c>
      <c r="AN202" s="224"/>
      <c r="AO202" s="224"/>
      <c r="AP202" s="224"/>
    </row>
    <row r="203" spans="2:42" s="178" customFormat="1" ht="8.85" customHeight="1" x14ac:dyDescent="0.15">
      <c r="B203" s="222" t="s">
        <v>1695</v>
      </c>
      <c r="C203" s="222"/>
      <c r="D203" s="222"/>
      <c r="E203" s="222"/>
      <c r="F203" s="222"/>
      <c r="G203" s="222"/>
      <c r="H203" s="222"/>
      <c r="I203" s="253">
        <v>140925.17000000001</v>
      </c>
      <c r="J203" s="253"/>
      <c r="K203" s="253"/>
      <c r="L203" s="253"/>
      <c r="M203" s="253"/>
      <c r="N203" s="253"/>
      <c r="O203" s="253"/>
      <c r="P203" s="253"/>
      <c r="Q203" s="253"/>
      <c r="R203" s="253"/>
      <c r="S203" s="253"/>
      <c r="T203" s="224">
        <v>9.2261348304650092E-6</v>
      </c>
      <c r="U203" s="224"/>
      <c r="V203" s="224"/>
      <c r="W203" s="224"/>
      <c r="X203" s="224"/>
      <c r="Y203" s="224"/>
      <c r="Z203" s="224"/>
      <c r="AA203" s="224"/>
      <c r="AB203" s="224"/>
      <c r="AC203" s="224"/>
      <c r="AD203" s="226">
        <v>9</v>
      </c>
      <c r="AE203" s="226"/>
      <c r="AF203" s="226"/>
      <c r="AG203" s="226"/>
      <c r="AH203" s="226"/>
      <c r="AI203" s="226"/>
      <c r="AJ203" s="226"/>
      <c r="AK203" s="226"/>
      <c r="AL203" s="226"/>
      <c r="AM203" s="224">
        <v>3.8960364322695703E-5</v>
      </c>
      <c r="AN203" s="224"/>
      <c r="AO203" s="224"/>
      <c r="AP203" s="224"/>
    </row>
    <row r="204" spans="2:42" s="178" customFormat="1" ht="8.85" customHeight="1" x14ac:dyDescent="0.15">
      <c r="B204" s="222" t="s">
        <v>1694</v>
      </c>
      <c r="C204" s="222"/>
      <c r="D204" s="222"/>
      <c r="E204" s="222"/>
      <c r="F204" s="222"/>
      <c r="G204" s="222"/>
      <c r="H204" s="222"/>
      <c r="I204" s="253">
        <v>367891.5</v>
      </c>
      <c r="J204" s="253"/>
      <c r="K204" s="253"/>
      <c r="L204" s="253"/>
      <c r="M204" s="253"/>
      <c r="N204" s="253"/>
      <c r="O204" s="253"/>
      <c r="P204" s="253"/>
      <c r="Q204" s="253"/>
      <c r="R204" s="253"/>
      <c r="S204" s="253"/>
      <c r="T204" s="224">
        <v>2.4085240287324201E-5</v>
      </c>
      <c r="U204" s="224"/>
      <c r="V204" s="224"/>
      <c r="W204" s="224"/>
      <c r="X204" s="224"/>
      <c r="Y204" s="224"/>
      <c r="Z204" s="224"/>
      <c r="AA204" s="224"/>
      <c r="AB204" s="224"/>
      <c r="AC204" s="224"/>
      <c r="AD204" s="226">
        <v>16</v>
      </c>
      <c r="AE204" s="226"/>
      <c r="AF204" s="226"/>
      <c r="AG204" s="226"/>
      <c r="AH204" s="226"/>
      <c r="AI204" s="226"/>
      <c r="AJ204" s="226"/>
      <c r="AK204" s="226"/>
      <c r="AL204" s="226"/>
      <c r="AM204" s="224">
        <v>6.9262869907014602E-5</v>
      </c>
      <c r="AN204" s="224"/>
      <c r="AO204" s="224"/>
      <c r="AP204" s="224"/>
    </row>
    <row r="205" spans="2:42" s="178" customFormat="1" ht="8.85" customHeight="1" x14ac:dyDescent="0.15">
      <c r="B205" s="222" t="s">
        <v>1693</v>
      </c>
      <c r="C205" s="222"/>
      <c r="D205" s="222"/>
      <c r="E205" s="222"/>
      <c r="F205" s="222"/>
      <c r="G205" s="222"/>
      <c r="H205" s="222"/>
      <c r="I205" s="253">
        <v>3682919.34</v>
      </c>
      <c r="J205" s="253"/>
      <c r="K205" s="253"/>
      <c r="L205" s="253"/>
      <c r="M205" s="253"/>
      <c r="N205" s="253"/>
      <c r="O205" s="253"/>
      <c r="P205" s="253"/>
      <c r="Q205" s="253"/>
      <c r="R205" s="253"/>
      <c r="S205" s="253"/>
      <c r="T205" s="224">
        <v>2.41114560305779E-4</v>
      </c>
      <c r="U205" s="224"/>
      <c r="V205" s="224"/>
      <c r="W205" s="224"/>
      <c r="X205" s="224"/>
      <c r="Y205" s="224"/>
      <c r="Z205" s="224"/>
      <c r="AA205" s="224"/>
      <c r="AB205" s="224"/>
      <c r="AC205" s="224"/>
      <c r="AD205" s="226">
        <v>136</v>
      </c>
      <c r="AE205" s="226"/>
      <c r="AF205" s="226"/>
      <c r="AG205" s="226"/>
      <c r="AH205" s="226"/>
      <c r="AI205" s="226"/>
      <c r="AJ205" s="226"/>
      <c r="AK205" s="226"/>
      <c r="AL205" s="226"/>
      <c r="AM205" s="224">
        <v>5.8873439420962397E-4</v>
      </c>
      <c r="AN205" s="224"/>
      <c r="AO205" s="224"/>
      <c r="AP205" s="224"/>
    </row>
    <row r="206" spans="2:42" s="178" customFormat="1" ht="8.85" customHeight="1" x14ac:dyDescent="0.15">
      <c r="B206" s="222" t="s">
        <v>1692</v>
      </c>
      <c r="C206" s="222"/>
      <c r="D206" s="222"/>
      <c r="E206" s="222"/>
      <c r="F206" s="222"/>
      <c r="G206" s="222"/>
      <c r="H206" s="222"/>
      <c r="I206" s="253">
        <v>3836.14</v>
      </c>
      <c r="J206" s="253"/>
      <c r="K206" s="253"/>
      <c r="L206" s="253"/>
      <c r="M206" s="253"/>
      <c r="N206" s="253"/>
      <c r="O206" s="253"/>
      <c r="P206" s="253"/>
      <c r="Q206" s="253"/>
      <c r="R206" s="253"/>
      <c r="S206" s="253"/>
      <c r="T206" s="224">
        <v>2.51145660271618E-7</v>
      </c>
      <c r="U206" s="224"/>
      <c r="V206" s="224"/>
      <c r="W206" s="224"/>
      <c r="X206" s="224"/>
      <c r="Y206" s="224"/>
      <c r="Z206" s="224"/>
      <c r="AA206" s="224"/>
      <c r="AB206" s="224"/>
      <c r="AC206" s="224"/>
      <c r="AD206" s="226">
        <v>3</v>
      </c>
      <c r="AE206" s="226"/>
      <c r="AF206" s="226"/>
      <c r="AG206" s="226"/>
      <c r="AH206" s="226"/>
      <c r="AI206" s="226"/>
      <c r="AJ206" s="226"/>
      <c r="AK206" s="226"/>
      <c r="AL206" s="226"/>
      <c r="AM206" s="224">
        <v>1.29867881075652E-5</v>
      </c>
      <c r="AN206" s="224"/>
      <c r="AO206" s="224"/>
      <c r="AP206" s="224"/>
    </row>
    <row r="207" spans="2:42" s="178" customFormat="1" ht="8.85" customHeight="1" x14ac:dyDescent="0.15">
      <c r="B207" s="255"/>
      <c r="C207" s="255"/>
      <c r="D207" s="255"/>
      <c r="E207" s="255"/>
      <c r="F207" s="255"/>
      <c r="G207" s="255"/>
      <c r="H207" s="255"/>
      <c r="I207" s="251">
        <v>15274562163.8501</v>
      </c>
      <c r="J207" s="251"/>
      <c r="K207" s="251"/>
      <c r="L207" s="251"/>
      <c r="M207" s="251"/>
      <c r="N207" s="251"/>
      <c r="O207" s="251"/>
      <c r="P207" s="251"/>
      <c r="Q207" s="251"/>
      <c r="R207" s="251"/>
      <c r="S207" s="251"/>
      <c r="T207" s="249">
        <v>1</v>
      </c>
      <c r="U207" s="249"/>
      <c r="V207" s="249"/>
      <c r="W207" s="249"/>
      <c r="X207" s="249"/>
      <c r="Y207" s="249"/>
      <c r="Z207" s="249"/>
      <c r="AA207" s="249"/>
      <c r="AB207" s="249"/>
      <c r="AC207" s="249"/>
      <c r="AD207" s="250">
        <v>231004</v>
      </c>
      <c r="AE207" s="250"/>
      <c r="AF207" s="250"/>
      <c r="AG207" s="250"/>
      <c r="AH207" s="250"/>
      <c r="AI207" s="250"/>
      <c r="AJ207" s="250"/>
      <c r="AK207" s="250"/>
      <c r="AL207" s="250"/>
      <c r="AM207" s="249">
        <v>1</v>
      </c>
      <c r="AN207" s="249"/>
      <c r="AO207" s="249"/>
      <c r="AP207" s="249"/>
    </row>
    <row r="208" spans="2:42" s="178" customFormat="1" ht="7.2" customHeight="1" x14ac:dyDescent="0.15"/>
    <row r="209" spans="2:44" s="178" customFormat="1" ht="15.3" customHeight="1" x14ac:dyDescent="0.15">
      <c r="B209" s="207" t="s">
        <v>1691</v>
      </c>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row>
    <row r="210" spans="2:44" s="178" customFormat="1" ht="6.3" customHeight="1" x14ac:dyDescent="0.15"/>
    <row r="211" spans="2:44" s="178" customFormat="1" ht="10.199999999999999" customHeight="1" x14ac:dyDescent="0.15">
      <c r="B211" s="255"/>
      <c r="C211" s="255"/>
      <c r="D211" s="255"/>
      <c r="E211" s="255"/>
      <c r="F211" s="255"/>
      <c r="G211" s="255"/>
      <c r="H211" s="200" t="s">
        <v>1609</v>
      </c>
      <c r="I211" s="200"/>
      <c r="J211" s="200"/>
      <c r="K211" s="200"/>
      <c r="L211" s="200"/>
      <c r="M211" s="200"/>
      <c r="N211" s="200"/>
      <c r="O211" s="200"/>
      <c r="P211" s="200"/>
      <c r="Q211" s="200"/>
      <c r="R211" s="200"/>
      <c r="S211" s="200" t="s">
        <v>1607</v>
      </c>
      <c r="T211" s="200"/>
      <c r="U211" s="200"/>
      <c r="V211" s="200"/>
      <c r="W211" s="200"/>
      <c r="X211" s="200"/>
      <c r="Y211" s="200"/>
      <c r="Z211" s="200"/>
      <c r="AA211" s="200"/>
      <c r="AB211" s="200"/>
      <c r="AC211" s="200" t="s">
        <v>1608</v>
      </c>
      <c r="AD211" s="200"/>
      <c r="AE211" s="200"/>
      <c r="AF211" s="200"/>
      <c r="AG211" s="200"/>
      <c r="AH211" s="200"/>
      <c r="AI211" s="200"/>
      <c r="AJ211" s="200"/>
      <c r="AK211" s="200" t="s">
        <v>1607</v>
      </c>
      <c r="AL211" s="200"/>
      <c r="AM211" s="200"/>
      <c r="AN211" s="200"/>
      <c r="AO211" s="200"/>
      <c r="AP211" s="200"/>
    </row>
    <row r="212" spans="2:44" s="178" customFormat="1" ht="8.85" customHeight="1" x14ac:dyDescent="0.15">
      <c r="B212" s="222" t="s">
        <v>1447</v>
      </c>
      <c r="C212" s="222"/>
      <c r="D212" s="222"/>
      <c r="E212" s="222"/>
      <c r="F212" s="222"/>
      <c r="G212" s="222"/>
      <c r="H212" s="253">
        <v>12948909556.5597</v>
      </c>
      <c r="I212" s="253"/>
      <c r="J212" s="253"/>
      <c r="K212" s="253"/>
      <c r="L212" s="253"/>
      <c r="M212" s="253"/>
      <c r="N212" s="253"/>
      <c r="O212" s="253"/>
      <c r="P212" s="253"/>
      <c r="Q212" s="253"/>
      <c r="R212" s="253"/>
      <c r="S212" s="224">
        <v>0.84774341926512797</v>
      </c>
      <c r="T212" s="224"/>
      <c r="U212" s="224"/>
      <c r="V212" s="224"/>
      <c r="W212" s="224"/>
      <c r="X212" s="224"/>
      <c r="Y212" s="224"/>
      <c r="Z212" s="224"/>
      <c r="AA212" s="224"/>
      <c r="AB212" s="224"/>
      <c r="AC212" s="226">
        <v>195642</v>
      </c>
      <c r="AD212" s="226"/>
      <c r="AE212" s="226"/>
      <c r="AF212" s="226"/>
      <c r="AG212" s="226"/>
      <c r="AH212" s="226"/>
      <c r="AI212" s="226"/>
      <c r="AJ212" s="226"/>
      <c r="AK212" s="224">
        <v>0.84692039964675903</v>
      </c>
      <c r="AL212" s="224"/>
      <c r="AM212" s="224"/>
      <c r="AN212" s="224"/>
      <c r="AO212" s="224"/>
      <c r="AP212" s="224"/>
    </row>
    <row r="213" spans="2:44" s="178" customFormat="1" ht="8.85" customHeight="1" x14ac:dyDescent="0.15">
      <c r="B213" s="222" t="s">
        <v>1690</v>
      </c>
      <c r="C213" s="222"/>
      <c r="D213" s="222"/>
      <c r="E213" s="222"/>
      <c r="F213" s="222"/>
      <c r="G213" s="222"/>
      <c r="H213" s="253">
        <v>26103384.690000001</v>
      </c>
      <c r="I213" s="253"/>
      <c r="J213" s="253"/>
      <c r="K213" s="253"/>
      <c r="L213" s="253"/>
      <c r="M213" s="253"/>
      <c r="N213" s="253"/>
      <c r="O213" s="253"/>
      <c r="P213" s="253"/>
      <c r="Q213" s="253"/>
      <c r="R213" s="253"/>
      <c r="S213" s="224">
        <v>1.70894487252662E-3</v>
      </c>
      <c r="T213" s="224"/>
      <c r="U213" s="224"/>
      <c r="V213" s="224"/>
      <c r="W213" s="224"/>
      <c r="X213" s="224"/>
      <c r="Y213" s="224"/>
      <c r="Z213" s="224"/>
      <c r="AA213" s="224"/>
      <c r="AB213" s="224"/>
      <c r="AC213" s="226">
        <v>1897</v>
      </c>
      <c r="AD213" s="226"/>
      <c r="AE213" s="226"/>
      <c r="AF213" s="226"/>
      <c r="AG213" s="226"/>
      <c r="AH213" s="226"/>
      <c r="AI213" s="226"/>
      <c r="AJ213" s="226"/>
      <c r="AK213" s="224">
        <v>8.2119790133504192E-3</v>
      </c>
      <c r="AL213" s="224"/>
      <c r="AM213" s="224"/>
      <c r="AN213" s="224"/>
      <c r="AO213" s="224"/>
      <c r="AP213" s="224"/>
    </row>
    <row r="214" spans="2:44" s="178" customFormat="1" ht="8.85" customHeight="1" x14ac:dyDescent="0.15">
      <c r="B214" s="222" t="s">
        <v>1689</v>
      </c>
      <c r="C214" s="222"/>
      <c r="D214" s="222"/>
      <c r="E214" s="222"/>
      <c r="F214" s="222"/>
      <c r="G214" s="222"/>
      <c r="H214" s="253">
        <v>2299549222.5999999</v>
      </c>
      <c r="I214" s="253"/>
      <c r="J214" s="253"/>
      <c r="K214" s="253"/>
      <c r="L214" s="253"/>
      <c r="M214" s="253"/>
      <c r="N214" s="253"/>
      <c r="O214" s="253"/>
      <c r="P214" s="253"/>
      <c r="Q214" s="253"/>
      <c r="R214" s="253"/>
      <c r="S214" s="224">
        <v>0.15054763586234601</v>
      </c>
      <c r="T214" s="224"/>
      <c r="U214" s="224"/>
      <c r="V214" s="224"/>
      <c r="W214" s="224"/>
      <c r="X214" s="224"/>
      <c r="Y214" s="224"/>
      <c r="Z214" s="224"/>
      <c r="AA214" s="224"/>
      <c r="AB214" s="224"/>
      <c r="AC214" s="226">
        <v>33465</v>
      </c>
      <c r="AD214" s="226"/>
      <c r="AE214" s="226"/>
      <c r="AF214" s="226"/>
      <c r="AG214" s="226"/>
      <c r="AH214" s="226"/>
      <c r="AI214" s="226"/>
      <c r="AJ214" s="226"/>
      <c r="AK214" s="224">
        <v>0.14486762133989001</v>
      </c>
      <c r="AL214" s="224"/>
      <c r="AM214" s="224"/>
      <c r="AN214" s="224"/>
      <c r="AO214" s="224"/>
      <c r="AP214" s="224"/>
    </row>
    <row r="215" spans="2:44" s="178" customFormat="1" ht="10.199999999999999" customHeight="1" x14ac:dyDescent="0.15">
      <c r="B215" s="255"/>
      <c r="C215" s="255"/>
      <c r="D215" s="255"/>
      <c r="E215" s="255"/>
      <c r="F215" s="255"/>
      <c r="G215" s="255"/>
      <c r="H215" s="251">
        <v>15274562163.849701</v>
      </c>
      <c r="I215" s="251"/>
      <c r="J215" s="251"/>
      <c r="K215" s="251"/>
      <c r="L215" s="251"/>
      <c r="M215" s="251"/>
      <c r="N215" s="251"/>
      <c r="O215" s="251"/>
      <c r="P215" s="251"/>
      <c r="Q215" s="251"/>
      <c r="R215" s="251"/>
      <c r="S215" s="249">
        <v>1</v>
      </c>
      <c r="T215" s="249"/>
      <c r="U215" s="249"/>
      <c r="V215" s="249"/>
      <c r="W215" s="249"/>
      <c r="X215" s="249"/>
      <c r="Y215" s="249"/>
      <c r="Z215" s="249"/>
      <c r="AA215" s="249"/>
      <c r="AB215" s="249"/>
      <c r="AC215" s="250">
        <v>231004</v>
      </c>
      <c r="AD215" s="250"/>
      <c r="AE215" s="250"/>
      <c r="AF215" s="250"/>
      <c r="AG215" s="250"/>
      <c r="AH215" s="250"/>
      <c r="AI215" s="250"/>
      <c r="AJ215" s="250"/>
      <c r="AK215" s="249">
        <v>1</v>
      </c>
      <c r="AL215" s="249"/>
      <c r="AM215" s="249"/>
      <c r="AN215" s="249"/>
      <c r="AO215" s="249"/>
      <c r="AP215" s="249"/>
    </row>
    <row r="216" spans="2:44" s="178" customFormat="1" ht="7.2" customHeight="1" x14ac:dyDescent="0.15"/>
    <row r="217" spans="2:44" s="178" customFormat="1" ht="15.3" customHeight="1" x14ac:dyDescent="0.15">
      <c r="B217" s="207" t="s">
        <v>1688</v>
      </c>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row>
    <row r="218" spans="2:44" s="178" customFormat="1" ht="6.3" customHeight="1" x14ac:dyDescent="0.15"/>
    <row r="219" spans="2:44" s="178" customFormat="1" ht="10.199999999999999" customHeight="1" x14ac:dyDescent="0.15">
      <c r="B219" s="255"/>
      <c r="C219" s="255"/>
      <c r="D219" s="255"/>
      <c r="E219" s="255"/>
      <c r="F219" s="255"/>
      <c r="G219" s="200" t="s">
        <v>1609</v>
      </c>
      <c r="H219" s="200"/>
      <c r="I219" s="200"/>
      <c r="J219" s="200"/>
      <c r="K219" s="200"/>
      <c r="L219" s="200"/>
      <c r="M219" s="200"/>
      <c r="N219" s="200"/>
      <c r="O219" s="200"/>
      <c r="P219" s="200"/>
      <c r="Q219" s="200"/>
      <c r="R219" s="200" t="s">
        <v>1607</v>
      </c>
      <c r="S219" s="200"/>
      <c r="T219" s="200"/>
      <c r="U219" s="200"/>
      <c r="V219" s="200"/>
      <c r="W219" s="200"/>
      <c r="X219" s="200"/>
      <c r="Y219" s="200"/>
      <c r="Z219" s="200"/>
      <c r="AA219" s="200"/>
      <c r="AB219" s="200" t="s">
        <v>1608</v>
      </c>
      <c r="AC219" s="200"/>
      <c r="AD219" s="200"/>
      <c r="AE219" s="200"/>
      <c r="AF219" s="200"/>
      <c r="AG219" s="200"/>
      <c r="AH219" s="200"/>
      <c r="AI219" s="200"/>
      <c r="AJ219" s="200"/>
      <c r="AK219" s="200" t="s">
        <v>1607</v>
      </c>
      <c r="AL219" s="200"/>
      <c r="AM219" s="200"/>
      <c r="AN219" s="200"/>
      <c r="AO219" s="200"/>
      <c r="AP219" s="200"/>
    </row>
    <row r="220" spans="2:44" s="178" customFormat="1" ht="9.75" customHeight="1" x14ac:dyDescent="0.15">
      <c r="B220" s="222" t="s">
        <v>1687</v>
      </c>
      <c r="C220" s="222"/>
      <c r="D220" s="222"/>
      <c r="E220" s="222"/>
      <c r="F220" s="222"/>
      <c r="G220" s="253">
        <v>797587452.22999597</v>
      </c>
      <c r="H220" s="253"/>
      <c r="I220" s="253"/>
      <c r="J220" s="253"/>
      <c r="K220" s="253"/>
      <c r="L220" s="253"/>
      <c r="M220" s="253"/>
      <c r="N220" s="253"/>
      <c r="O220" s="253"/>
      <c r="P220" s="253"/>
      <c r="Q220" s="253"/>
      <c r="R220" s="224">
        <v>5.2216714539788801E-2</v>
      </c>
      <c r="S220" s="224"/>
      <c r="T220" s="224"/>
      <c r="U220" s="224"/>
      <c r="V220" s="224"/>
      <c r="W220" s="224"/>
      <c r="X220" s="224"/>
      <c r="Y220" s="224"/>
      <c r="Z220" s="224"/>
      <c r="AA220" s="224"/>
      <c r="AB220" s="226">
        <v>15079</v>
      </c>
      <c r="AC220" s="226"/>
      <c r="AD220" s="226"/>
      <c r="AE220" s="226"/>
      <c r="AF220" s="226"/>
      <c r="AG220" s="226"/>
      <c r="AH220" s="226"/>
      <c r="AI220" s="226"/>
      <c r="AJ220" s="226"/>
      <c r="AK220" s="224">
        <v>6.5275925957992101E-2</v>
      </c>
      <c r="AL220" s="224"/>
      <c r="AM220" s="224"/>
      <c r="AN220" s="224"/>
      <c r="AO220" s="224"/>
      <c r="AP220" s="224"/>
    </row>
    <row r="221" spans="2:44" s="178" customFormat="1" ht="9.75" customHeight="1" x14ac:dyDescent="0.15">
      <c r="B221" s="222" t="s">
        <v>1686</v>
      </c>
      <c r="C221" s="222"/>
      <c r="D221" s="222"/>
      <c r="E221" s="222"/>
      <c r="F221" s="222"/>
      <c r="G221" s="253">
        <v>186105294.08000001</v>
      </c>
      <c r="H221" s="253"/>
      <c r="I221" s="253"/>
      <c r="J221" s="253"/>
      <c r="K221" s="253"/>
      <c r="L221" s="253"/>
      <c r="M221" s="253"/>
      <c r="N221" s="253"/>
      <c r="O221" s="253"/>
      <c r="P221" s="253"/>
      <c r="Q221" s="253"/>
      <c r="R221" s="224">
        <v>1.2184001877347099E-2</v>
      </c>
      <c r="S221" s="224"/>
      <c r="T221" s="224"/>
      <c r="U221" s="224"/>
      <c r="V221" s="224"/>
      <c r="W221" s="224"/>
      <c r="X221" s="224"/>
      <c r="Y221" s="224"/>
      <c r="Z221" s="224"/>
      <c r="AA221" s="224"/>
      <c r="AB221" s="226">
        <v>3459</v>
      </c>
      <c r="AC221" s="226"/>
      <c r="AD221" s="226"/>
      <c r="AE221" s="226"/>
      <c r="AF221" s="226"/>
      <c r="AG221" s="226"/>
      <c r="AH221" s="226"/>
      <c r="AI221" s="226"/>
      <c r="AJ221" s="226"/>
      <c r="AK221" s="224">
        <v>1.4973766688022701E-2</v>
      </c>
      <c r="AL221" s="224"/>
      <c r="AM221" s="224"/>
      <c r="AN221" s="224"/>
      <c r="AO221" s="224"/>
      <c r="AP221" s="224"/>
    </row>
    <row r="222" spans="2:44" s="178" customFormat="1" ht="9.75" customHeight="1" x14ac:dyDescent="0.15">
      <c r="B222" s="222" t="s">
        <v>1685</v>
      </c>
      <c r="C222" s="222"/>
      <c r="D222" s="222"/>
      <c r="E222" s="222"/>
      <c r="F222" s="222"/>
      <c r="G222" s="253">
        <v>160216717.71000001</v>
      </c>
      <c r="H222" s="253"/>
      <c r="I222" s="253"/>
      <c r="J222" s="253"/>
      <c r="K222" s="253"/>
      <c r="L222" s="253"/>
      <c r="M222" s="253"/>
      <c r="N222" s="253"/>
      <c r="O222" s="253"/>
      <c r="P222" s="253"/>
      <c r="Q222" s="253"/>
      <c r="R222" s="224">
        <v>1.0489120145727299E-2</v>
      </c>
      <c r="S222" s="224"/>
      <c r="T222" s="224"/>
      <c r="U222" s="224"/>
      <c r="V222" s="224"/>
      <c r="W222" s="224"/>
      <c r="X222" s="224"/>
      <c r="Y222" s="224"/>
      <c r="Z222" s="224"/>
      <c r="AA222" s="224"/>
      <c r="AB222" s="226">
        <v>2172</v>
      </c>
      <c r="AC222" s="226"/>
      <c r="AD222" s="226"/>
      <c r="AE222" s="226"/>
      <c r="AF222" s="226"/>
      <c r="AG222" s="226"/>
      <c r="AH222" s="226"/>
      <c r="AI222" s="226"/>
      <c r="AJ222" s="226"/>
      <c r="AK222" s="224">
        <v>9.4024345898772298E-3</v>
      </c>
      <c r="AL222" s="224"/>
      <c r="AM222" s="224"/>
      <c r="AN222" s="224"/>
      <c r="AO222" s="224"/>
      <c r="AP222" s="224"/>
    </row>
    <row r="223" spans="2:44" s="178" customFormat="1" ht="9.75" customHeight="1" x14ac:dyDescent="0.15">
      <c r="B223" s="222" t="s">
        <v>1684</v>
      </c>
      <c r="C223" s="222"/>
      <c r="D223" s="222"/>
      <c r="E223" s="222"/>
      <c r="F223" s="222"/>
      <c r="G223" s="253">
        <v>179770599.03999999</v>
      </c>
      <c r="H223" s="253"/>
      <c r="I223" s="253"/>
      <c r="J223" s="253"/>
      <c r="K223" s="253"/>
      <c r="L223" s="253"/>
      <c r="M223" s="253"/>
      <c r="N223" s="253"/>
      <c r="O223" s="253"/>
      <c r="P223" s="253"/>
      <c r="Q223" s="253"/>
      <c r="R223" s="224">
        <v>1.17692800036824E-2</v>
      </c>
      <c r="S223" s="224"/>
      <c r="T223" s="224"/>
      <c r="U223" s="224"/>
      <c r="V223" s="224"/>
      <c r="W223" s="224"/>
      <c r="X223" s="224"/>
      <c r="Y223" s="224"/>
      <c r="Z223" s="224"/>
      <c r="AA223" s="224"/>
      <c r="AB223" s="226">
        <v>2198</v>
      </c>
      <c r="AC223" s="226"/>
      <c r="AD223" s="226"/>
      <c r="AE223" s="226"/>
      <c r="AF223" s="226"/>
      <c r="AG223" s="226"/>
      <c r="AH223" s="226"/>
      <c r="AI223" s="226"/>
      <c r="AJ223" s="226"/>
      <c r="AK223" s="224">
        <v>9.51498675347613E-3</v>
      </c>
      <c r="AL223" s="224"/>
      <c r="AM223" s="224"/>
      <c r="AN223" s="224"/>
      <c r="AO223" s="224"/>
      <c r="AP223" s="224"/>
    </row>
    <row r="224" spans="2:44" s="178" customFormat="1" ht="9.75" customHeight="1" x14ac:dyDescent="0.15">
      <c r="B224" s="222" t="s">
        <v>1683</v>
      </c>
      <c r="C224" s="222"/>
      <c r="D224" s="222"/>
      <c r="E224" s="222"/>
      <c r="F224" s="222"/>
      <c r="G224" s="253">
        <v>318675328.32999998</v>
      </c>
      <c r="H224" s="253"/>
      <c r="I224" s="253"/>
      <c r="J224" s="253"/>
      <c r="K224" s="253"/>
      <c r="L224" s="253"/>
      <c r="M224" s="253"/>
      <c r="N224" s="253"/>
      <c r="O224" s="253"/>
      <c r="P224" s="253"/>
      <c r="Q224" s="253"/>
      <c r="R224" s="224">
        <v>2.0863139965099E-2</v>
      </c>
      <c r="S224" s="224"/>
      <c r="T224" s="224"/>
      <c r="U224" s="224"/>
      <c r="V224" s="224"/>
      <c r="W224" s="224"/>
      <c r="X224" s="224"/>
      <c r="Y224" s="224"/>
      <c r="Z224" s="224"/>
      <c r="AA224" s="224"/>
      <c r="AB224" s="226">
        <v>3726</v>
      </c>
      <c r="AC224" s="226"/>
      <c r="AD224" s="226"/>
      <c r="AE224" s="226"/>
      <c r="AF224" s="226"/>
      <c r="AG224" s="226"/>
      <c r="AH224" s="226"/>
      <c r="AI224" s="226"/>
      <c r="AJ224" s="226"/>
      <c r="AK224" s="224">
        <v>1.6129590829595999E-2</v>
      </c>
      <c r="AL224" s="224"/>
      <c r="AM224" s="224"/>
      <c r="AN224" s="224"/>
      <c r="AO224" s="224"/>
      <c r="AP224" s="224"/>
    </row>
    <row r="225" spans="2:44" s="178" customFormat="1" ht="9.75" customHeight="1" x14ac:dyDescent="0.15">
      <c r="B225" s="222" t="s">
        <v>1682</v>
      </c>
      <c r="C225" s="222"/>
      <c r="D225" s="222"/>
      <c r="E225" s="222"/>
      <c r="F225" s="222"/>
      <c r="G225" s="253">
        <v>125266620.45</v>
      </c>
      <c r="H225" s="253"/>
      <c r="I225" s="253"/>
      <c r="J225" s="253"/>
      <c r="K225" s="253"/>
      <c r="L225" s="253"/>
      <c r="M225" s="253"/>
      <c r="N225" s="253"/>
      <c r="O225" s="253"/>
      <c r="P225" s="253"/>
      <c r="Q225" s="253"/>
      <c r="R225" s="224">
        <v>8.2009958194722496E-3</v>
      </c>
      <c r="S225" s="224"/>
      <c r="T225" s="224"/>
      <c r="U225" s="224"/>
      <c r="V225" s="224"/>
      <c r="W225" s="224"/>
      <c r="X225" s="224"/>
      <c r="Y225" s="224"/>
      <c r="Z225" s="224"/>
      <c r="AA225" s="224"/>
      <c r="AB225" s="226">
        <v>1274</v>
      </c>
      <c r="AC225" s="226"/>
      <c r="AD225" s="226"/>
      <c r="AE225" s="226"/>
      <c r="AF225" s="226"/>
      <c r="AG225" s="226"/>
      <c r="AH225" s="226"/>
      <c r="AI225" s="226"/>
      <c r="AJ225" s="226"/>
      <c r="AK225" s="224">
        <v>5.5150560163460399E-3</v>
      </c>
      <c r="AL225" s="224"/>
      <c r="AM225" s="224"/>
      <c r="AN225" s="224"/>
      <c r="AO225" s="224"/>
      <c r="AP225" s="224"/>
    </row>
    <row r="226" spans="2:44" s="178" customFormat="1" ht="9.75" customHeight="1" x14ac:dyDescent="0.15">
      <c r="B226" s="222" t="s">
        <v>1681</v>
      </c>
      <c r="C226" s="222"/>
      <c r="D226" s="222"/>
      <c r="E226" s="222"/>
      <c r="F226" s="222"/>
      <c r="G226" s="253">
        <v>9471372.9100000001</v>
      </c>
      <c r="H226" s="253"/>
      <c r="I226" s="253"/>
      <c r="J226" s="253"/>
      <c r="K226" s="253"/>
      <c r="L226" s="253"/>
      <c r="M226" s="253"/>
      <c r="N226" s="253"/>
      <c r="O226" s="253"/>
      <c r="P226" s="253"/>
      <c r="Q226" s="253"/>
      <c r="R226" s="224">
        <v>6.2007491988319802E-4</v>
      </c>
      <c r="S226" s="224"/>
      <c r="T226" s="224"/>
      <c r="U226" s="224"/>
      <c r="V226" s="224"/>
      <c r="W226" s="224"/>
      <c r="X226" s="224"/>
      <c r="Y226" s="224"/>
      <c r="Z226" s="224"/>
      <c r="AA226" s="224"/>
      <c r="AB226" s="226">
        <v>110</v>
      </c>
      <c r="AC226" s="226"/>
      <c r="AD226" s="226"/>
      <c r="AE226" s="226"/>
      <c r="AF226" s="226"/>
      <c r="AG226" s="226"/>
      <c r="AH226" s="226"/>
      <c r="AI226" s="226"/>
      <c r="AJ226" s="226"/>
      <c r="AK226" s="224">
        <v>4.7618223061072498E-4</v>
      </c>
      <c r="AL226" s="224"/>
      <c r="AM226" s="224"/>
      <c r="AN226" s="224"/>
      <c r="AO226" s="224"/>
      <c r="AP226" s="224"/>
    </row>
    <row r="227" spans="2:44" s="178" customFormat="1" ht="9.75" customHeight="1" x14ac:dyDescent="0.15">
      <c r="B227" s="222" t="s">
        <v>1680</v>
      </c>
      <c r="C227" s="222"/>
      <c r="D227" s="222"/>
      <c r="E227" s="222"/>
      <c r="F227" s="222"/>
      <c r="G227" s="253">
        <v>95410404.160000101</v>
      </c>
      <c r="H227" s="253"/>
      <c r="I227" s="253"/>
      <c r="J227" s="253"/>
      <c r="K227" s="253"/>
      <c r="L227" s="253"/>
      <c r="M227" s="253"/>
      <c r="N227" s="253"/>
      <c r="O227" s="253"/>
      <c r="P227" s="253"/>
      <c r="Q227" s="253"/>
      <c r="R227" s="224">
        <v>6.2463593480805704E-3</v>
      </c>
      <c r="S227" s="224"/>
      <c r="T227" s="224"/>
      <c r="U227" s="224"/>
      <c r="V227" s="224"/>
      <c r="W227" s="224"/>
      <c r="X227" s="224"/>
      <c r="Y227" s="224"/>
      <c r="Z227" s="224"/>
      <c r="AA227" s="224"/>
      <c r="AB227" s="226">
        <v>620</v>
      </c>
      <c r="AC227" s="226"/>
      <c r="AD227" s="226"/>
      <c r="AE227" s="226"/>
      <c r="AF227" s="226"/>
      <c r="AG227" s="226"/>
      <c r="AH227" s="226"/>
      <c r="AI227" s="226"/>
      <c r="AJ227" s="226"/>
      <c r="AK227" s="224">
        <v>2.68393620889682E-3</v>
      </c>
      <c r="AL227" s="224"/>
      <c r="AM227" s="224"/>
      <c r="AN227" s="224"/>
      <c r="AO227" s="224"/>
      <c r="AP227" s="224"/>
    </row>
    <row r="228" spans="2:44" s="178" customFormat="1" ht="9.75" customHeight="1" x14ac:dyDescent="0.15">
      <c r="B228" s="222" t="s">
        <v>1679</v>
      </c>
      <c r="C228" s="222"/>
      <c r="D228" s="222"/>
      <c r="E228" s="222"/>
      <c r="F228" s="222"/>
      <c r="G228" s="253">
        <v>46835560.850000001</v>
      </c>
      <c r="H228" s="253"/>
      <c r="I228" s="253"/>
      <c r="J228" s="253"/>
      <c r="K228" s="253"/>
      <c r="L228" s="253"/>
      <c r="M228" s="253"/>
      <c r="N228" s="253"/>
      <c r="O228" s="253"/>
      <c r="P228" s="253"/>
      <c r="Q228" s="253"/>
      <c r="R228" s="224">
        <v>3.0662457193598499E-3</v>
      </c>
      <c r="S228" s="224"/>
      <c r="T228" s="224"/>
      <c r="U228" s="224"/>
      <c r="V228" s="224"/>
      <c r="W228" s="224"/>
      <c r="X228" s="224"/>
      <c r="Y228" s="224"/>
      <c r="Z228" s="224"/>
      <c r="AA228" s="224"/>
      <c r="AB228" s="226">
        <v>320</v>
      </c>
      <c r="AC228" s="226"/>
      <c r="AD228" s="226"/>
      <c r="AE228" s="226"/>
      <c r="AF228" s="226"/>
      <c r="AG228" s="226"/>
      <c r="AH228" s="226"/>
      <c r="AI228" s="226"/>
      <c r="AJ228" s="226"/>
      <c r="AK228" s="224">
        <v>1.38525739814029E-3</v>
      </c>
      <c r="AL228" s="224"/>
      <c r="AM228" s="224"/>
      <c r="AN228" s="224"/>
      <c r="AO228" s="224"/>
      <c r="AP228" s="224"/>
    </row>
    <row r="229" spans="2:44" s="178" customFormat="1" ht="9.75" customHeight="1" x14ac:dyDescent="0.15">
      <c r="B229" s="222" t="s">
        <v>1678</v>
      </c>
      <c r="C229" s="222"/>
      <c r="D229" s="222"/>
      <c r="E229" s="222"/>
      <c r="F229" s="222"/>
      <c r="G229" s="253">
        <v>71189983.840000093</v>
      </c>
      <c r="H229" s="253"/>
      <c r="I229" s="253"/>
      <c r="J229" s="253"/>
      <c r="K229" s="253"/>
      <c r="L229" s="253"/>
      <c r="M229" s="253"/>
      <c r="N229" s="253"/>
      <c r="O229" s="253"/>
      <c r="P229" s="253"/>
      <c r="Q229" s="253"/>
      <c r="R229" s="224">
        <v>4.6606889988955397E-3</v>
      </c>
      <c r="S229" s="224"/>
      <c r="T229" s="224"/>
      <c r="U229" s="224"/>
      <c r="V229" s="224"/>
      <c r="W229" s="224"/>
      <c r="X229" s="224"/>
      <c r="Y229" s="224"/>
      <c r="Z229" s="224"/>
      <c r="AA229" s="224"/>
      <c r="AB229" s="226">
        <v>1010</v>
      </c>
      <c r="AC229" s="226"/>
      <c r="AD229" s="226"/>
      <c r="AE229" s="226"/>
      <c r="AF229" s="226"/>
      <c r="AG229" s="226"/>
      <c r="AH229" s="226"/>
      <c r="AI229" s="226"/>
      <c r="AJ229" s="226"/>
      <c r="AK229" s="224">
        <v>4.3722186628802999E-3</v>
      </c>
      <c r="AL229" s="224"/>
      <c r="AM229" s="224"/>
      <c r="AN229" s="224"/>
      <c r="AO229" s="224"/>
      <c r="AP229" s="224"/>
    </row>
    <row r="230" spans="2:44" s="178" customFormat="1" ht="9.75" customHeight="1" x14ac:dyDescent="0.15">
      <c r="B230" s="222" t="s">
        <v>1677</v>
      </c>
      <c r="C230" s="222"/>
      <c r="D230" s="222"/>
      <c r="E230" s="222"/>
      <c r="F230" s="222"/>
      <c r="G230" s="253">
        <v>240696660.53999999</v>
      </c>
      <c r="H230" s="253"/>
      <c r="I230" s="253"/>
      <c r="J230" s="253"/>
      <c r="K230" s="253"/>
      <c r="L230" s="253"/>
      <c r="M230" s="253"/>
      <c r="N230" s="253"/>
      <c r="O230" s="253"/>
      <c r="P230" s="253"/>
      <c r="Q230" s="253"/>
      <c r="R230" s="224">
        <v>1.5758007199031698E-2</v>
      </c>
      <c r="S230" s="224"/>
      <c r="T230" s="224"/>
      <c r="U230" s="224"/>
      <c r="V230" s="224"/>
      <c r="W230" s="224"/>
      <c r="X230" s="224"/>
      <c r="Y230" s="224"/>
      <c r="Z230" s="224"/>
      <c r="AA230" s="224"/>
      <c r="AB230" s="226">
        <v>2738</v>
      </c>
      <c r="AC230" s="226"/>
      <c r="AD230" s="226"/>
      <c r="AE230" s="226"/>
      <c r="AF230" s="226"/>
      <c r="AG230" s="226"/>
      <c r="AH230" s="226"/>
      <c r="AI230" s="226"/>
      <c r="AJ230" s="226"/>
      <c r="AK230" s="224">
        <v>1.1852608612837901E-2</v>
      </c>
      <c r="AL230" s="224"/>
      <c r="AM230" s="224"/>
      <c r="AN230" s="224"/>
      <c r="AO230" s="224"/>
      <c r="AP230" s="224"/>
    </row>
    <row r="231" spans="2:44" s="178" customFormat="1" ht="9.75" customHeight="1" x14ac:dyDescent="0.15">
      <c r="B231" s="222" t="s">
        <v>1676</v>
      </c>
      <c r="C231" s="222"/>
      <c r="D231" s="222"/>
      <c r="E231" s="222"/>
      <c r="F231" s="222"/>
      <c r="G231" s="253">
        <v>23448700.91</v>
      </c>
      <c r="H231" s="253"/>
      <c r="I231" s="253"/>
      <c r="J231" s="253"/>
      <c r="K231" s="253"/>
      <c r="L231" s="253"/>
      <c r="M231" s="253"/>
      <c r="N231" s="253"/>
      <c r="O231" s="253"/>
      <c r="P231" s="253"/>
      <c r="Q231" s="253"/>
      <c r="R231" s="224">
        <v>1.53514717204111E-3</v>
      </c>
      <c r="S231" s="224"/>
      <c r="T231" s="224"/>
      <c r="U231" s="224"/>
      <c r="V231" s="224"/>
      <c r="W231" s="224"/>
      <c r="X231" s="224"/>
      <c r="Y231" s="224"/>
      <c r="Z231" s="224"/>
      <c r="AA231" s="224"/>
      <c r="AB231" s="226">
        <v>211</v>
      </c>
      <c r="AC231" s="226"/>
      <c r="AD231" s="226"/>
      <c r="AE231" s="226"/>
      <c r="AF231" s="226"/>
      <c r="AG231" s="226"/>
      <c r="AH231" s="226"/>
      <c r="AI231" s="226"/>
      <c r="AJ231" s="226"/>
      <c r="AK231" s="224">
        <v>9.1340409689875501E-4</v>
      </c>
      <c r="AL231" s="224"/>
      <c r="AM231" s="224"/>
      <c r="AN231" s="224"/>
      <c r="AO231" s="224"/>
      <c r="AP231" s="224"/>
    </row>
    <row r="232" spans="2:44" s="178" customFormat="1" ht="9.75" customHeight="1" x14ac:dyDescent="0.15">
      <c r="B232" s="222" t="s">
        <v>1675</v>
      </c>
      <c r="C232" s="222"/>
      <c r="D232" s="222"/>
      <c r="E232" s="222"/>
      <c r="F232" s="222"/>
      <c r="G232" s="253">
        <v>20439735.09</v>
      </c>
      <c r="H232" s="253"/>
      <c r="I232" s="253"/>
      <c r="J232" s="253"/>
      <c r="K232" s="253"/>
      <c r="L232" s="253"/>
      <c r="M232" s="253"/>
      <c r="N232" s="253"/>
      <c r="O232" s="253"/>
      <c r="P232" s="253"/>
      <c r="Q232" s="253"/>
      <c r="R232" s="224">
        <v>1.33815521981866E-3</v>
      </c>
      <c r="S232" s="224"/>
      <c r="T232" s="224"/>
      <c r="U232" s="224"/>
      <c r="V232" s="224"/>
      <c r="W232" s="224"/>
      <c r="X232" s="224"/>
      <c r="Y232" s="224"/>
      <c r="Z232" s="224"/>
      <c r="AA232" s="224"/>
      <c r="AB232" s="226">
        <v>133</v>
      </c>
      <c r="AC232" s="226"/>
      <c r="AD232" s="226"/>
      <c r="AE232" s="226"/>
      <c r="AF232" s="226"/>
      <c r="AG232" s="226"/>
      <c r="AH232" s="226"/>
      <c r="AI232" s="226"/>
      <c r="AJ232" s="226"/>
      <c r="AK232" s="224">
        <v>5.7574760610205899E-4</v>
      </c>
      <c r="AL232" s="224"/>
      <c r="AM232" s="224"/>
      <c r="AN232" s="224"/>
      <c r="AO232" s="224"/>
      <c r="AP232" s="224"/>
    </row>
    <row r="233" spans="2:44" s="178" customFormat="1" ht="9.75" customHeight="1" x14ac:dyDescent="0.15">
      <c r="B233" s="222" t="s">
        <v>1674</v>
      </c>
      <c r="C233" s="222"/>
      <c r="D233" s="222"/>
      <c r="E233" s="222"/>
      <c r="F233" s="222"/>
      <c r="G233" s="253">
        <v>3900133.63</v>
      </c>
      <c r="H233" s="253"/>
      <c r="I233" s="253"/>
      <c r="J233" s="253"/>
      <c r="K233" s="253"/>
      <c r="L233" s="253"/>
      <c r="M233" s="253"/>
      <c r="N233" s="253"/>
      <c r="O233" s="253"/>
      <c r="P233" s="253"/>
      <c r="Q233" s="253"/>
      <c r="R233" s="224">
        <v>2.5533521603849702E-4</v>
      </c>
      <c r="S233" s="224"/>
      <c r="T233" s="224"/>
      <c r="U233" s="224"/>
      <c r="V233" s="224"/>
      <c r="W233" s="224"/>
      <c r="X233" s="224"/>
      <c r="Y233" s="224"/>
      <c r="Z233" s="224"/>
      <c r="AA233" s="224"/>
      <c r="AB233" s="226">
        <v>33</v>
      </c>
      <c r="AC233" s="226"/>
      <c r="AD233" s="226"/>
      <c r="AE233" s="226"/>
      <c r="AF233" s="226"/>
      <c r="AG233" s="226"/>
      <c r="AH233" s="226"/>
      <c r="AI233" s="226"/>
      <c r="AJ233" s="226"/>
      <c r="AK233" s="224">
        <v>1.4285466918321799E-4</v>
      </c>
      <c r="AL233" s="224"/>
      <c r="AM233" s="224"/>
      <c r="AN233" s="224"/>
      <c r="AO233" s="224"/>
      <c r="AP233" s="224"/>
    </row>
    <row r="234" spans="2:44" s="178" customFormat="1" ht="9.75" customHeight="1" x14ac:dyDescent="0.15">
      <c r="B234" s="222" t="s">
        <v>1673</v>
      </c>
      <c r="C234" s="222"/>
      <c r="D234" s="222"/>
      <c r="E234" s="222"/>
      <c r="F234" s="222"/>
      <c r="G234" s="253">
        <v>240031.09</v>
      </c>
      <c r="H234" s="253"/>
      <c r="I234" s="253"/>
      <c r="J234" s="253"/>
      <c r="K234" s="253"/>
      <c r="L234" s="253"/>
      <c r="M234" s="253"/>
      <c r="N234" s="253"/>
      <c r="O234" s="253"/>
      <c r="P234" s="253"/>
      <c r="Q234" s="253"/>
      <c r="R234" s="224">
        <v>1.5714433410607499E-5</v>
      </c>
      <c r="S234" s="224"/>
      <c r="T234" s="224"/>
      <c r="U234" s="224"/>
      <c r="V234" s="224"/>
      <c r="W234" s="224"/>
      <c r="X234" s="224"/>
      <c r="Y234" s="224"/>
      <c r="Z234" s="224"/>
      <c r="AA234" s="224"/>
      <c r="AB234" s="226">
        <v>2</v>
      </c>
      <c r="AC234" s="226"/>
      <c r="AD234" s="226"/>
      <c r="AE234" s="226"/>
      <c r="AF234" s="226"/>
      <c r="AG234" s="226"/>
      <c r="AH234" s="226"/>
      <c r="AI234" s="226"/>
      <c r="AJ234" s="226"/>
      <c r="AK234" s="224">
        <v>8.6578587383768303E-6</v>
      </c>
      <c r="AL234" s="224"/>
      <c r="AM234" s="224"/>
      <c r="AN234" s="224"/>
      <c r="AO234" s="224"/>
      <c r="AP234" s="224"/>
    </row>
    <row r="235" spans="2:44" s="178" customFormat="1" ht="9.75" customHeight="1" x14ac:dyDescent="0.15">
      <c r="B235" s="222" t="s">
        <v>1622</v>
      </c>
      <c r="C235" s="222"/>
      <c r="D235" s="222"/>
      <c r="E235" s="222"/>
      <c r="F235" s="222"/>
      <c r="G235" s="253">
        <v>12995307568.9897</v>
      </c>
      <c r="H235" s="253"/>
      <c r="I235" s="253"/>
      <c r="J235" s="253"/>
      <c r="K235" s="253"/>
      <c r="L235" s="253"/>
      <c r="M235" s="253"/>
      <c r="N235" s="253"/>
      <c r="O235" s="253"/>
      <c r="P235" s="253"/>
      <c r="Q235" s="253"/>
      <c r="R235" s="224">
        <v>0.85078101942232298</v>
      </c>
      <c r="S235" s="224"/>
      <c r="T235" s="224"/>
      <c r="U235" s="224"/>
      <c r="V235" s="224"/>
      <c r="W235" s="224"/>
      <c r="X235" s="224"/>
      <c r="Y235" s="224"/>
      <c r="Z235" s="224"/>
      <c r="AA235" s="224"/>
      <c r="AB235" s="226">
        <v>197919</v>
      </c>
      <c r="AC235" s="226"/>
      <c r="AD235" s="226"/>
      <c r="AE235" s="226"/>
      <c r="AF235" s="226"/>
      <c r="AG235" s="226"/>
      <c r="AH235" s="226"/>
      <c r="AI235" s="226"/>
      <c r="AJ235" s="226"/>
      <c r="AK235" s="224">
        <v>0.85677737182040103</v>
      </c>
      <c r="AL235" s="224"/>
      <c r="AM235" s="224"/>
      <c r="AN235" s="224"/>
      <c r="AO235" s="224"/>
      <c r="AP235" s="224"/>
    </row>
    <row r="236" spans="2:44" s="178" customFormat="1" ht="10.199999999999999" customHeight="1" x14ac:dyDescent="0.15">
      <c r="B236" s="255"/>
      <c r="C236" s="255"/>
      <c r="D236" s="255"/>
      <c r="E236" s="255"/>
      <c r="F236" s="255"/>
      <c r="G236" s="251">
        <v>15274562163.849701</v>
      </c>
      <c r="H236" s="251"/>
      <c r="I236" s="251"/>
      <c r="J236" s="251"/>
      <c r="K236" s="251"/>
      <c r="L236" s="251"/>
      <c r="M236" s="251"/>
      <c r="N236" s="251"/>
      <c r="O236" s="251"/>
      <c r="P236" s="251"/>
      <c r="Q236" s="251"/>
      <c r="R236" s="249">
        <v>1</v>
      </c>
      <c r="S236" s="249"/>
      <c r="T236" s="249"/>
      <c r="U236" s="249"/>
      <c r="V236" s="249"/>
      <c r="W236" s="249"/>
      <c r="X236" s="249"/>
      <c r="Y236" s="249"/>
      <c r="Z236" s="249"/>
      <c r="AA236" s="249"/>
      <c r="AB236" s="250">
        <v>231004</v>
      </c>
      <c r="AC236" s="250"/>
      <c r="AD236" s="250"/>
      <c r="AE236" s="250"/>
      <c r="AF236" s="250"/>
      <c r="AG236" s="250"/>
      <c r="AH236" s="250"/>
      <c r="AI236" s="250"/>
      <c r="AJ236" s="250"/>
      <c r="AK236" s="249">
        <v>1</v>
      </c>
      <c r="AL236" s="249"/>
      <c r="AM236" s="249"/>
      <c r="AN236" s="249"/>
      <c r="AO236" s="249"/>
      <c r="AP236" s="249"/>
    </row>
    <row r="237" spans="2:44" s="178" customFormat="1" ht="7.2" customHeight="1" x14ac:dyDescent="0.15"/>
    <row r="238" spans="2:44" s="178" customFormat="1" ht="15.3" customHeight="1" x14ac:dyDescent="0.15">
      <c r="B238" s="207" t="s">
        <v>1672</v>
      </c>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row>
    <row r="239" spans="2:44" s="178" customFormat="1" ht="6.3" customHeight="1" x14ac:dyDescent="0.15"/>
    <row r="240" spans="2:44" s="178" customFormat="1" ht="9.75" customHeight="1" x14ac:dyDescent="0.15">
      <c r="B240" s="255"/>
      <c r="C240" s="255"/>
      <c r="D240" s="255"/>
      <c r="E240" s="255"/>
      <c r="F240" s="200" t="s">
        <v>1609</v>
      </c>
      <c r="G240" s="200"/>
      <c r="H240" s="200"/>
      <c r="I240" s="200"/>
      <c r="J240" s="200"/>
      <c r="K240" s="200"/>
      <c r="L240" s="200"/>
      <c r="M240" s="200"/>
      <c r="N240" s="200"/>
      <c r="O240" s="200"/>
      <c r="P240" s="200"/>
      <c r="Q240" s="200" t="s">
        <v>1607</v>
      </c>
      <c r="R240" s="200"/>
      <c r="S240" s="200"/>
      <c r="T240" s="200"/>
      <c r="U240" s="200"/>
      <c r="V240" s="200"/>
      <c r="W240" s="200"/>
      <c r="X240" s="200"/>
      <c r="Y240" s="200"/>
      <c r="Z240" s="200"/>
      <c r="AA240" s="200" t="s">
        <v>1608</v>
      </c>
      <c r="AB240" s="200"/>
      <c r="AC240" s="200"/>
      <c r="AD240" s="200"/>
      <c r="AE240" s="200"/>
      <c r="AF240" s="200"/>
      <c r="AG240" s="200"/>
      <c r="AH240" s="200"/>
      <c r="AI240" s="200"/>
      <c r="AJ240" s="200" t="s">
        <v>1607</v>
      </c>
      <c r="AK240" s="200"/>
      <c r="AL240" s="200"/>
      <c r="AM240" s="200"/>
      <c r="AN240" s="200"/>
      <c r="AO240" s="200"/>
      <c r="AP240" s="200"/>
    </row>
    <row r="241" spans="2:44" s="178" customFormat="1" ht="9.75" customHeight="1" x14ac:dyDescent="0.15">
      <c r="B241" s="222" t="s">
        <v>1671</v>
      </c>
      <c r="C241" s="222"/>
      <c r="D241" s="222"/>
      <c r="E241" s="222"/>
      <c r="F241" s="253">
        <v>15274543515.809601</v>
      </c>
      <c r="G241" s="253"/>
      <c r="H241" s="253"/>
      <c r="I241" s="253"/>
      <c r="J241" s="253"/>
      <c r="K241" s="253"/>
      <c r="L241" s="253"/>
      <c r="M241" s="253"/>
      <c r="N241" s="253"/>
      <c r="O241" s="253"/>
      <c r="P241" s="253"/>
      <c r="Q241" s="224">
        <v>0.99999877914405699</v>
      </c>
      <c r="R241" s="224"/>
      <c r="S241" s="224"/>
      <c r="T241" s="224"/>
      <c r="U241" s="224"/>
      <c r="V241" s="224"/>
      <c r="W241" s="224"/>
      <c r="X241" s="224"/>
      <c r="Y241" s="224"/>
      <c r="Z241" s="224"/>
      <c r="AA241" s="226">
        <v>231001</v>
      </c>
      <c r="AB241" s="226"/>
      <c r="AC241" s="226"/>
      <c r="AD241" s="226"/>
      <c r="AE241" s="226"/>
      <c r="AF241" s="226"/>
      <c r="AG241" s="226"/>
      <c r="AH241" s="226"/>
      <c r="AI241" s="226"/>
      <c r="AJ241" s="224">
        <v>0.99998701321189198</v>
      </c>
      <c r="AK241" s="224"/>
      <c r="AL241" s="224"/>
      <c r="AM241" s="224"/>
      <c r="AN241" s="224"/>
      <c r="AO241" s="224"/>
      <c r="AP241" s="224"/>
    </row>
    <row r="242" spans="2:44" s="178" customFormat="1" ht="9.75" customHeight="1" x14ac:dyDescent="0.15">
      <c r="B242" s="222" t="s">
        <v>1670</v>
      </c>
      <c r="C242" s="222"/>
      <c r="D242" s="222"/>
      <c r="E242" s="222"/>
      <c r="F242" s="253">
        <v>18648.04</v>
      </c>
      <c r="G242" s="253"/>
      <c r="H242" s="253"/>
      <c r="I242" s="253"/>
      <c r="J242" s="253"/>
      <c r="K242" s="253"/>
      <c r="L242" s="253"/>
      <c r="M242" s="253"/>
      <c r="N242" s="253"/>
      <c r="O242" s="253"/>
      <c r="P242" s="253"/>
      <c r="Q242" s="224">
        <v>1.22085594336278E-6</v>
      </c>
      <c r="R242" s="224"/>
      <c r="S242" s="224"/>
      <c r="T242" s="224"/>
      <c r="U242" s="224"/>
      <c r="V242" s="224"/>
      <c r="W242" s="224"/>
      <c r="X242" s="224"/>
      <c r="Y242" s="224"/>
      <c r="Z242" s="224"/>
      <c r="AA242" s="226">
        <v>3</v>
      </c>
      <c r="AB242" s="226"/>
      <c r="AC242" s="226"/>
      <c r="AD242" s="226"/>
      <c r="AE242" s="226"/>
      <c r="AF242" s="226"/>
      <c r="AG242" s="226"/>
      <c r="AH242" s="226"/>
      <c r="AI242" s="226"/>
      <c r="AJ242" s="224">
        <v>1.29867881075652E-5</v>
      </c>
      <c r="AK242" s="224"/>
      <c r="AL242" s="224"/>
      <c r="AM242" s="224"/>
      <c r="AN242" s="224"/>
      <c r="AO242" s="224"/>
      <c r="AP242" s="224"/>
    </row>
    <row r="243" spans="2:44" s="178" customFormat="1" ht="9.75" customHeight="1" x14ac:dyDescent="0.15">
      <c r="B243" s="255"/>
      <c r="C243" s="255"/>
      <c r="D243" s="255"/>
      <c r="E243" s="255"/>
      <c r="F243" s="251">
        <v>15274562163.8496</v>
      </c>
      <c r="G243" s="251"/>
      <c r="H243" s="251"/>
      <c r="I243" s="251"/>
      <c r="J243" s="251"/>
      <c r="K243" s="251"/>
      <c r="L243" s="251"/>
      <c r="M243" s="251"/>
      <c r="N243" s="251"/>
      <c r="O243" s="251"/>
      <c r="P243" s="251"/>
      <c r="Q243" s="249">
        <v>1</v>
      </c>
      <c r="R243" s="249"/>
      <c r="S243" s="249"/>
      <c r="T243" s="249"/>
      <c r="U243" s="249"/>
      <c r="V243" s="249"/>
      <c r="W243" s="249"/>
      <c r="X243" s="249"/>
      <c r="Y243" s="249"/>
      <c r="Z243" s="249"/>
      <c r="AA243" s="250">
        <v>231004</v>
      </c>
      <c r="AB243" s="250"/>
      <c r="AC243" s="250"/>
      <c r="AD243" s="250"/>
      <c r="AE243" s="250"/>
      <c r="AF243" s="250"/>
      <c r="AG243" s="250"/>
      <c r="AH243" s="250"/>
      <c r="AI243" s="250"/>
      <c r="AJ243" s="249">
        <v>1</v>
      </c>
      <c r="AK243" s="249"/>
      <c r="AL243" s="249"/>
      <c r="AM243" s="249"/>
      <c r="AN243" s="249"/>
      <c r="AO243" s="249"/>
      <c r="AP243" s="249"/>
    </row>
    <row r="244" spans="2:44" s="178" customFormat="1" ht="14.1" customHeight="1" x14ac:dyDescent="0.15"/>
    <row r="245" spans="2:44" s="178" customFormat="1" ht="15.3" customHeight="1" x14ac:dyDescent="0.15">
      <c r="B245" s="207" t="s">
        <v>1669</v>
      </c>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row>
    <row r="246" spans="2:44" s="178" customFormat="1" ht="5.55" customHeight="1" x14ac:dyDescent="0.15"/>
    <row r="247" spans="2:44" s="178" customFormat="1" ht="10.65" customHeight="1" x14ac:dyDescent="0.15">
      <c r="B247" s="255"/>
      <c r="C247" s="255"/>
      <c r="D247" s="200" t="s">
        <v>1609</v>
      </c>
      <c r="E247" s="200"/>
      <c r="F247" s="200"/>
      <c r="G247" s="200"/>
      <c r="H247" s="200"/>
      <c r="I247" s="200"/>
      <c r="J247" s="200"/>
      <c r="K247" s="200"/>
      <c r="L247" s="200"/>
      <c r="M247" s="200"/>
      <c r="N247" s="200"/>
      <c r="O247" s="200" t="s">
        <v>1607</v>
      </c>
      <c r="P247" s="200"/>
      <c r="Q247" s="200"/>
      <c r="R247" s="200"/>
      <c r="S247" s="200"/>
      <c r="T247" s="200"/>
      <c r="U247" s="200"/>
      <c r="V247" s="200"/>
      <c r="W247" s="200"/>
      <c r="X247" s="200"/>
      <c r="Y247" s="200" t="s">
        <v>1608</v>
      </c>
      <c r="Z247" s="200"/>
      <c r="AA247" s="200"/>
      <c r="AB247" s="200"/>
      <c r="AC247" s="200"/>
      <c r="AD247" s="200"/>
      <c r="AE247" s="200"/>
      <c r="AF247" s="200"/>
      <c r="AG247" s="200"/>
      <c r="AH247" s="200" t="s">
        <v>1607</v>
      </c>
      <c r="AI247" s="200"/>
      <c r="AJ247" s="200"/>
      <c r="AK247" s="200"/>
      <c r="AL247" s="200"/>
      <c r="AM247" s="200"/>
      <c r="AN247" s="200"/>
      <c r="AO247" s="200"/>
    </row>
    <row r="248" spans="2:44" s="178" customFormat="1" ht="9.75" customHeight="1" x14ac:dyDescent="0.15">
      <c r="B248" s="222" t="s">
        <v>1668</v>
      </c>
      <c r="C248" s="222"/>
      <c r="D248" s="253">
        <v>14464094132.319599</v>
      </c>
      <c r="E248" s="253"/>
      <c r="F248" s="253"/>
      <c r="G248" s="253"/>
      <c r="H248" s="253"/>
      <c r="I248" s="253"/>
      <c r="J248" s="253"/>
      <c r="K248" s="253"/>
      <c r="L248" s="253"/>
      <c r="M248" s="253"/>
      <c r="N248" s="253"/>
      <c r="O248" s="224">
        <v>0.94694001550839002</v>
      </c>
      <c r="P248" s="224"/>
      <c r="Q248" s="224"/>
      <c r="R248" s="224"/>
      <c r="S248" s="224"/>
      <c r="T248" s="224"/>
      <c r="U248" s="224"/>
      <c r="V248" s="224"/>
      <c r="W248" s="224"/>
      <c r="X248" s="224"/>
      <c r="Y248" s="226">
        <v>223520</v>
      </c>
      <c r="Z248" s="226"/>
      <c r="AA248" s="226"/>
      <c r="AB248" s="226"/>
      <c r="AC248" s="226"/>
      <c r="AD248" s="226"/>
      <c r="AE248" s="226"/>
      <c r="AF248" s="226"/>
      <c r="AG248" s="226"/>
      <c r="AH248" s="224">
        <v>0.96760229260099395</v>
      </c>
      <c r="AI248" s="224"/>
      <c r="AJ248" s="224"/>
      <c r="AK248" s="224"/>
      <c r="AL248" s="224"/>
      <c r="AM248" s="224"/>
      <c r="AN248" s="224"/>
      <c r="AO248" s="224"/>
    </row>
    <row r="249" spans="2:44" s="178" customFormat="1" ht="9.75" customHeight="1" x14ac:dyDescent="0.15">
      <c r="B249" s="222" t="s">
        <v>1667</v>
      </c>
      <c r="C249" s="222"/>
      <c r="D249" s="253">
        <v>694728102.10000002</v>
      </c>
      <c r="E249" s="253"/>
      <c r="F249" s="253"/>
      <c r="G249" s="253"/>
      <c r="H249" s="253"/>
      <c r="I249" s="253"/>
      <c r="J249" s="253"/>
      <c r="K249" s="253"/>
      <c r="L249" s="253"/>
      <c r="M249" s="253"/>
      <c r="N249" s="253"/>
      <c r="O249" s="224">
        <v>4.54826851760253E-2</v>
      </c>
      <c r="P249" s="224"/>
      <c r="Q249" s="224"/>
      <c r="R249" s="224"/>
      <c r="S249" s="224"/>
      <c r="T249" s="224"/>
      <c r="U249" s="224"/>
      <c r="V249" s="224"/>
      <c r="W249" s="224"/>
      <c r="X249" s="224"/>
      <c r="Y249" s="226">
        <v>4324</v>
      </c>
      <c r="Z249" s="226"/>
      <c r="AA249" s="226"/>
      <c r="AB249" s="226"/>
      <c r="AC249" s="226"/>
      <c r="AD249" s="226"/>
      <c r="AE249" s="226"/>
      <c r="AF249" s="226"/>
      <c r="AG249" s="226"/>
      <c r="AH249" s="224">
        <v>1.87182905923707E-2</v>
      </c>
      <c r="AI249" s="224"/>
      <c r="AJ249" s="224"/>
      <c r="AK249" s="224"/>
      <c r="AL249" s="224"/>
      <c r="AM249" s="224"/>
      <c r="AN249" s="224"/>
      <c r="AO249" s="224"/>
    </row>
    <row r="250" spans="2:44" s="178" customFormat="1" ht="9.75" customHeight="1" x14ac:dyDescent="0.15">
      <c r="B250" s="222" t="s">
        <v>1666</v>
      </c>
      <c r="C250" s="222"/>
      <c r="D250" s="253">
        <v>115739929.43000001</v>
      </c>
      <c r="E250" s="253"/>
      <c r="F250" s="253"/>
      <c r="G250" s="253"/>
      <c r="H250" s="253"/>
      <c r="I250" s="253"/>
      <c r="J250" s="253"/>
      <c r="K250" s="253"/>
      <c r="L250" s="253"/>
      <c r="M250" s="253"/>
      <c r="N250" s="253"/>
      <c r="O250" s="224">
        <v>7.5772993155851101E-3</v>
      </c>
      <c r="P250" s="224"/>
      <c r="Q250" s="224"/>
      <c r="R250" s="224"/>
      <c r="S250" s="224"/>
      <c r="T250" s="224"/>
      <c r="U250" s="224"/>
      <c r="V250" s="224"/>
      <c r="W250" s="224"/>
      <c r="X250" s="224"/>
      <c r="Y250" s="226">
        <v>3160</v>
      </c>
      <c r="Z250" s="226"/>
      <c r="AA250" s="226"/>
      <c r="AB250" s="226"/>
      <c r="AC250" s="226"/>
      <c r="AD250" s="226"/>
      <c r="AE250" s="226"/>
      <c r="AF250" s="226"/>
      <c r="AG250" s="226"/>
      <c r="AH250" s="224">
        <v>1.3679416806635401E-2</v>
      </c>
      <c r="AI250" s="224"/>
      <c r="AJ250" s="224"/>
      <c r="AK250" s="224"/>
      <c r="AL250" s="224"/>
      <c r="AM250" s="224"/>
      <c r="AN250" s="224"/>
      <c r="AO250" s="224"/>
    </row>
    <row r="251" spans="2:44" s="178" customFormat="1" ht="9.75" customHeight="1" x14ac:dyDescent="0.15">
      <c r="B251" s="255"/>
      <c r="C251" s="255"/>
      <c r="D251" s="251">
        <v>15274562163.8496</v>
      </c>
      <c r="E251" s="251"/>
      <c r="F251" s="251"/>
      <c r="G251" s="251"/>
      <c r="H251" s="251"/>
      <c r="I251" s="251"/>
      <c r="J251" s="251"/>
      <c r="K251" s="251"/>
      <c r="L251" s="251"/>
      <c r="M251" s="251"/>
      <c r="N251" s="251"/>
      <c r="O251" s="249">
        <v>1</v>
      </c>
      <c r="P251" s="249"/>
      <c r="Q251" s="249"/>
      <c r="R251" s="249"/>
      <c r="S251" s="249"/>
      <c r="T251" s="249"/>
      <c r="U251" s="249"/>
      <c r="V251" s="249"/>
      <c r="W251" s="249"/>
      <c r="X251" s="249"/>
      <c r="Y251" s="250">
        <v>231004</v>
      </c>
      <c r="Z251" s="250"/>
      <c r="AA251" s="250"/>
      <c r="AB251" s="250"/>
      <c r="AC251" s="250"/>
      <c r="AD251" s="250"/>
      <c r="AE251" s="250"/>
      <c r="AF251" s="250"/>
      <c r="AG251" s="250"/>
      <c r="AH251" s="249">
        <v>1</v>
      </c>
      <c r="AI251" s="249"/>
      <c r="AJ251" s="249"/>
      <c r="AK251" s="249"/>
      <c r="AL251" s="249"/>
      <c r="AM251" s="249"/>
      <c r="AN251" s="249"/>
      <c r="AO251" s="249"/>
    </row>
    <row r="252" spans="2:44" s="178" customFormat="1" ht="7.2" customHeight="1" x14ac:dyDescent="0.15"/>
    <row r="253" spans="2:44" s="178" customFormat="1" ht="15.3" customHeight="1" x14ac:dyDescent="0.15">
      <c r="B253" s="207" t="s">
        <v>1665</v>
      </c>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207"/>
      <c r="AL253" s="207"/>
      <c r="AM253" s="207"/>
      <c r="AN253" s="207"/>
      <c r="AO253" s="207"/>
      <c r="AP253" s="207"/>
      <c r="AQ253" s="207"/>
      <c r="AR253" s="207"/>
    </row>
    <row r="254" spans="2:44" s="178" customFormat="1" ht="6.3" customHeight="1" x14ac:dyDescent="0.15"/>
    <row r="255" spans="2:44" s="178" customFormat="1" ht="10.199999999999999" customHeight="1" x14ac:dyDescent="0.15">
      <c r="B255" s="260"/>
      <c r="C255" s="200" t="s">
        <v>1609</v>
      </c>
      <c r="D255" s="200"/>
      <c r="E255" s="200"/>
      <c r="F255" s="200"/>
      <c r="G255" s="200"/>
      <c r="H255" s="200"/>
      <c r="I255" s="200"/>
      <c r="J255" s="200"/>
      <c r="K255" s="200"/>
      <c r="L255" s="200"/>
      <c r="M255" s="200"/>
      <c r="N255" s="200" t="s">
        <v>1607</v>
      </c>
      <c r="O255" s="200"/>
      <c r="P255" s="200"/>
      <c r="Q255" s="200"/>
      <c r="R255" s="200"/>
      <c r="S255" s="200"/>
      <c r="T255" s="200"/>
      <c r="U255" s="200"/>
      <c r="V255" s="200"/>
      <c r="W255" s="200"/>
      <c r="X255" s="200" t="s">
        <v>1608</v>
      </c>
      <c r="Y255" s="200"/>
      <c r="Z255" s="200"/>
      <c r="AA255" s="200"/>
      <c r="AB255" s="200"/>
      <c r="AC255" s="200"/>
      <c r="AD255" s="200"/>
      <c r="AE255" s="200"/>
      <c r="AF255" s="200"/>
      <c r="AG255" s="200" t="s">
        <v>1607</v>
      </c>
      <c r="AH255" s="200"/>
      <c r="AI255" s="200"/>
      <c r="AJ255" s="200"/>
      <c r="AK255" s="200"/>
      <c r="AL255" s="200"/>
      <c r="AM255" s="200"/>
      <c r="AN255" s="200"/>
      <c r="AO255" s="200"/>
    </row>
    <row r="256" spans="2:44" s="178" customFormat="1" ht="8.85" customHeight="1" x14ac:dyDescent="0.15">
      <c r="B256" s="192" t="s">
        <v>1663</v>
      </c>
      <c r="C256" s="253">
        <v>1075003818.4100001</v>
      </c>
      <c r="D256" s="253"/>
      <c r="E256" s="253"/>
      <c r="F256" s="253"/>
      <c r="G256" s="253"/>
      <c r="H256" s="253"/>
      <c r="I256" s="253"/>
      <c r="J256" s="253"/>
      <c r="K256" s="253"/>
      <c r="L256" s="253"/>
      <c r="M256" s="253"/>
      <c r="N256" s="224">
        <v>7.0378699361621402E-2</v>
      </c>
      <c r="O256" s="224"/>
      <c r="P256" s="224"/>
      <c r="Q256" s="224"/>
      <c r="R256" s="224"/>
      <c r="S256" s="224"/>
      <c r="T256" s="224"/>
      <c r="U256" s="224"/>
      <c r="V256" s="224"/>
      <c r="W256" s="224"/>
      <c r="X256" s="226">
        <v>37488</v>
      </c>
      <c r="Y256" s="226"/>
      <c r="Z256" s="226"/>
      <c r="AA256" s="226"/>
      <c r="AB256" s="226"/>
      <c r="AC256" s="226"/>
      <c r="AD256" s="226"/>
      <c r="AE256" s="226"/>
      <c r="AF256" s="226"/>
      <c r="AG256" s="224">
        <v>0.16228290419213501</v>
      </c>
      <c r="AH256" s="224"/>
      <c r="AI256" s="224"/>
      <c r="AJ256" s="224"/>
      <c r="AK256" s="224"/>
      <c r="AL256" s="224"/>
      <c r="AM256" s="224"/>
      <c r="AN256" s="224"/>
      <c r="AO256" s="224"/>
    </row>
    <row r="257" spans="2:44" s="178" customFormat="1" ht="8.85" customHeight="1" x14ac:dyDescent="0.15">
      <c r="B257" s="192" t="s">
        <v>1662</v>
      </c>
      <c r="C257" s="253">
        <v>1319851199.79</v>
      </c>
      <c r="D257" s="253"/>
      <c r="E257" s="253"/>
      <c r="F257" s="253"/>
      <c r="G257" s="253"/>
      <c r="H257" s="253"/>
      <c r="I257" s="253"/>
      <c r="J257" s="253"/>
      <c r="K257" s="253"/>
      <c r="L257" s="253"/>
      <c r="M257" s="253"/>
      <c r="N257" s="224">
        <v>8.6408447301596802E-2</v>
      </c>
      <c r="O257" s="224"/>
      <c r="P257" s="224"/>
      <c r="Q257" s="224"/>
      <c r="R257" s="224"/>
      <c r="S257" s="224"/>
      <c r="T257" s="224"/>
      <c r="U257" s="224"/>
      <c r="V257" s="224"/>
      <c r="W257" s="224"/>
      <c r="X257" s="226">
        <v>31912</v>
      </c>
      <c r="Y257" s="226"/>
      <c r="Z257" s="226"/>
      <c r="AA257" s="226"/>
      <c r="AB257" s="226"/>
      <c r="AC257" s="226"/>
      <c r="AD257" s="226"/>
      <c r="AE257" s="226"/>
      <c r="AF257" s="226"/>
      <c r="AG257" s="224">
        <v>0.138144794029541</v>
      </c>
      <c r="AH257" s="224"/>
      <c r="AI257" s="224"/>
      <c r="AJ257" s="224"/>
      <c r="AK257" s="224"/>
      <c r="AL257" s="224"/>
      <c r="AM257" s="224"/>
      <c r="AN257" s="224"/>
      <c r="AO257" s="224"/>
    </row>
    <row r="258" spans="2:44" s="178" customFormat="1" ht="8.85" customHeight="1" x14ac:dyDescent="0.15">
      <c r="B258" s="192" t="s">
        <v>1661</v>
      </c>
      <c r="C258" s="253">
        <v>1588653134.8300099</v>
      </c>
      <c r="D258" s="253"/>
      <c r="E258" s="253"/>
      <c r="F258" s="253"/>
      <c r="G258" s="253"/>
      <c r="H258" s="253"/>
      <c r="I258" s="253"/>
      <c r="J258" s="253"/>
      <c r="K258" s="253"/>
      <c r="L258" s="253"/>
      <c r="M258" s="253"/>
      <c r="N258" s="224">
        <v>0.104006459745854</v>
      </c>
      <c r="O258" s="224"/>
      <c r="P258" s="224"/>
      <c r="Q258" s="224"/>
      <c r="R258" s="224"/>
      <c r="S258" s="224"/>
      <c r="T258" s="224"/>
      <c r="U258" s="224"/>
      <c r="V258" s="224"/>
      <c r="W258" s="224"/>
      <c r="X258" s="226">
        <v>30066</v>
      </c>
      <c r="Y258" s="226"/>
      <c r="Z258" s="226"/>
      <c r="AA258" s="226"/>
      <c r="AB258" s="226"/>
      <c r="AC258" s="226"/>
      <c r="AD258" s="226"/>
      <c r="AE258" s="226"/>
      <c r="AF258" s="226"/>
      <c r="AG258" s="224">
        <v>0.130153590414019</v>
      </c>
      <c r="AH258" s="224"/>
      <c r="AI258" s="224"/>
      <c r="AJ258" s="224"/>
      <c r="AK258" s="224"/>
      <c r="AL258" s="224"/>
      <c r="AM258" s="224"/>
      <c r="AN258" s="224"/>
      <c r="AO258" s="224"/>
    </row>
    <row r="259" spans="2:44" s="178" customFormat="1" ht="8.85" customHeight="1" x14ac:dyDescent="0.15">
      <c r="B259" s="192" t="s">
        <v>1660</v>
      </c>
      <c r="C259" s="253">
        <v>1826036810.3599999</v>
      </c>
      <c r="D259" s="253"/>
      <c r="E259" s="253"/>
      <c r="F259" s="253"/>
      <c r="G259" s="253"/>
      <c r="H259" s="253"/>
      <c r="I259" s="253"/>
      <c r="J259" s="253"/>
      <c r="K259" s="253"/>
      <c r="L259" s="253"/>
      <c r="M259" s="253"/>
      <c r="N259" s="224">
        <v>0.119547571365525</v>
      </c>
      <c r="O259" s="224"/>
      <c r="P259" s="224"/>
      <c r="Q259" s="224"/>
      <c r="R259" s="224"/>
      <c r="S259" s="224"/>
      <c r="T259" s="224"/>
      <c r="U259" s="224"/>
      <c r="V259" s="224"/>
      <c r="W259" s="224"/>
      <c r="X259" s="226">
        <v>29155</v>
      </c>
      <c r="Y259" s="226"/>
      <c r="Z259" s="226"/>
      <c r="AA259" s="226"/>
      <c r="AB259" s="226"/>
      <c r="AC259" s="226"/>
      <c r="AD259" s="226"/>
      <c r="AE259" s="226"/>
      <c r="AF259" s="226"/>
      <c r="AG259" s="224">
        <v>0.126209935758688</v>
      </c>
      <c r="AH259" s="224"/>
      <c r="AI259" s="224"/>
      <c r="AJ259" s="224"/>
      <c r="AK259" s="224"/>
      <c r="AL259" s="224"/>
      <c r="AM259" s="224"/>
      <c r="AN259" s="224"/>
      <c r="AO259" s="224"/>
    </row>
    <row r="260" spans="2:44" s="178" customFormat="1" ht="8.85" customHeight="1" x14ac:dyDescent="0.15">
      <c r="B260" s="192" t="s">
        <v>1659</v>
      </c>
      <c r="C260" s="253">
        <v>2044571863.75999</v>
      </c>
      <c r="D260" s="253"/>
      <c r="E260" s="253"/>
      <c r="F260" s="253"/>
      <c r="G260" s="253"/>
      <c r="H260" s="253"/>
      <c r="I260" s="253"/>
      <c r="J260" s="253"/>
      <c r="K260" s="253"/>
      <c r="L260" s="253"/>
      <c r="M260" s="253"/>
      <c r="N260" s="224">
        <v>0.133854695265756</v>
      </c>
      <c r="O260" s="224"/>
      <c r="P260" s="224"/>
      <c r="Q260" s="224"/>
      <c r="R260" s="224"/>
      <c r="S260" s="224"/>
      <c r="T260" s="224"/>
      <c r="U260" s="224"/>
      <c r="V260" s="224"/>
      <c r="W260" s="224"/>
      <c r="X260" s="226">
        <v>28246</v>
      </c>
      <c r="Y260" s="226"/>
      <c r="Z260" s="226"/>
      <c r="AA260" s="226"/>
      <c r="AB260" s="226"/>
      <c r="AC260" s="226"/>
      <c r="AD260" s="226"/>
      <c r="AE260" s="226"/>
      <c r="AF260" s="226"/>
      <c r="AG260" s="224">
        <v>0.122274938962096</v>
      </c>
      <c r="AH260" s="224"/>
      <c r="AI260" s="224"/>
      <c r="AJ260" s="224"/>
      <c r="AK260" s="224"/>
      <c r="AL260" s="224"/>
      <c r="AM260" s="224"/>
      <c r="AN260" s="224"/>
      <c r="AO260" s="224"/>
    </row>
    <row r="261" spans="2:44" s="178" customFormat="1" ht="8.85" customHeight="1" x14ac:dyDescent="0.15">
      <c r="B261" s="192" t="s">
        <v>1658</v>
      </c>
      <c r="C261" s="253">
        <v>2071769442.6800001</v>
      </c>
      <c r="D261" s="253"/>
      <c r="E261" s="253"/>
      <c r="F261" s="253"/>
      <c r="G261" s="253"/>
      <c r="H261" s="253"/>
      <c r="I261" s="253"/>
      <c r="J261" s="253"/>
      <c r="K261" s="253"/>
      <c r="L261" s="253"/>
      <c r="M261" s="253"/>
      <c r="N261" s="224">
        <v>0.13563527520174801</v>
      </c>
      <c r="O261" s="224"/>
      <c r="P261" s="224"/>
      <c r="Q261" s="224"/>
      <c r="R261" s="224"/>
      <c r="S261" s="224"/>
      <c r="T261" s="224"/>
      <c r="U261" s="224"/>
      <c r="V261" s="224"/>
      <c r="W261" s="224"/>
      <c r="X261" s="226">
        <v>24882</v>
      </c>
      <c r="Y261" s="226"/>
      <c r="Z261" s="226"/>
      <c r="AA261" s="226"/>
      <c r="AB261" s="226"/>
      <c r="AC261" s="226"/>
      <c r="AD261" s="226"/>
      <c r="AE261" s="226"/>
      <c r="AF261" s="226"/>
      <c r="AG261" s="224">
        <v>0.107712420564146</v>
      </c>
      <c r="AH261" s="224"/>
      <c r="AI261" s="224"/>
      <c r="AJ261" s="224"/>
      <c r="AK261" s="224"/>
      <c r="AL261" s="224"/>
      <c r="AM261" s="224"/>
      <c r="AN261" s="224"/>
      <c r="AO261" s="224"/>
    </row>
    <row r="262" spans="2:44" s="178" customFormat="1" ht="8.85" customHeight="1" x14ac:dyDescent="0.15">
      <c r="B262" s="192" t="s">
        <v>1657</v>
      </c>
      <c r="C262" s="253">
        <v>2032315057.55</v>
      </c>
      <c r="D262" s="253"/>
      <c r="E262" s="253"/>
      <c r="F262" s="253"/>
      <c r="G262" s="253"/>
      <c r="H262" s="253"/>
      <c r="I262" s="253"/>
      <c r="J262" s="253"/>
      <c r="K262" s="253"/>
      <c r="L262" s="253"/>
      <c r="M262" s="253"/>
      <c r="N262" s="224">
        <v>0.13305226269331899</v>
      </c>
      <c r="O262" s="224"/>
      <c r="P262" s="224"/>
      <c r="Q262" s="224"/>
      <c r="R262" s="224"/>
      <c r="S262" s="224"/>
      <c r="T262" s="224"/>
      <c r="U262" s="224"/>
      <c r="V262" s="224"/>
      <c r="W262" s="224"/>
      <c r="X262" s="226">
        <v>21718</v>
      </c>
      <c r="Y262" s="226"/>
      <c r="Z262" s="226"/>
      <c r="AA262" s="226"/>
      <c r="AB262" s="226"/>
      <c r="AC262" s="226"/>
      <c r="AD262" s="226"/>
      <c r="AE262" s="226"/>
      <c r="AF262" s="226"/>
      <c r="AG262" s="224">
        <v>9.4015688040033907E-2</v>
      </c>
      <c r="AH262" s="224"/>
      <c r="AI262" s="224"/>
      <c r="AJ262" s="224"/>
      <c r="AK262" s="224"/>
      <c r="AL262" s="224"/>
      <c r="AM262" s="224"/>
      <c r="AN262" s="224"/>
      <c r="AO262" s="224"/>
    </row>
    <row r="263" spans="2:44" s="178" customFormat="1" ht="8.85" customHeight="1" x14ac:dyDescent="0.15">
      <c r="B263" s="192" t="s">
        <v>1656</v>
      </c>
      <c r="C263" s="253">
        <v>1830697342.8399999</v>
      </c>
      <c r="D263" s="253"/>
      <c r="E263" s="253"/>
      <c r="F263" s="253"/>
      <c r="G263" s="253"/>
      <c r="H263" s="253"/>
      <c r="I263" s="253"/>
      <c r="J263" s="253"/>
      <c r="K263" s="253"/>
      <c r="L263" s="253"/>
      <c r="M263" s="253"/>
      <c r="N263" s="224">
        <v>0.119852688620606</v>
      </c>
      <c r="O263" s="224"/>
      <c r="P263" s="224"/>
      <c r="Q263" s="224"/>
      <c r="R263" s="224"/>
      <c r="S263" s="224"/>
      <c r="T263" s="224"/>
      <c r="U263" s="224"/>
      <c r="V263" s="224"/>
      <c r="W263" s="224"/>
      <c r="X263" s="226">
        <v>16323</v>
      </c>
      <c r="Y263" s="226"/>
      <c r="Z263" s="226"/>
      <c r="AA263" s="226"/>
      <c r="AB263" s="226"/>
      <c r="AC263" s="226"/>
      <c r="AD263" s="226"/>
      <c r="AE263" s="226"/>
      <c r="AF263" s="226"/>
      <c r="AG263" s="224">
        <v>7.0661114093262506E-2</v>
      </c>
      <c r="AH263" s="224"/>
      <c r="AI263" s="224"/>
      <c r="AJ263" s="224"/>
      <c r="AK263" s="224"/>
      <c r="AL263" s="224"/>
      <c r="AM263" s="224"/>
      <c r="AN263" s="224"/>
      <c r="AO263" s="224"/>
    </row>
    <row r="264" spans="2:44" s="178" customFormat="1" ht="8.85" customHeight="1" x14ac:dyDescent="0.15">
      <c r="B264" s="192" t="s">
        <v>1655</v>
      </c>
      <c r="C264" s="253">
        <v>864424952.83999705</v>
      </c>
      <c r="D264" s="253"/>
      <c r="E264" s="253"/>
      <c r="F264" s="253"/>
      <c r="G264" s="253"/>
      <c r="H264" s="253"/>
      <c r="I264" s="253"/>
      <c r="J264" s="253"/>
      <c r="K264" s="253"/>
      <c r="L264" s="253"/>
      <c r="M264" s="253"/>
      <c r="N264" s="224">
        <v>5.6592453752017498E-2</v>
      </c>
      <c r="O264" s="224"/>
      <c r="P264" s="224"/>
      <c r="Q264" s="224"/>
      <c r="R264" s="224"/>
      <c r="S264" s="224"/>
      <c r="T264" s="224"/>
      <c r="U264" s="224"/>
      <c r="V264" s="224"/>
      <c r="W264" s="224"/>
      <c r="X264" s="226">
        <v>6495</v>
      </c>
      <c r="Y264" s="226"/>
      <c r="Z264" s="226"/>
      <c r="AA264" s="226"/>
      <c r="AB264" s="226"/>
      <c r="AC264" s="226"/>
      <c r="AD264" s="226"/>
      <c r="AE264" s="226"/>
      <c r="AF264" s="226"/>
      <c r="AG264" s="224">
        <v>2.8116396252878699E-2</v>
      </c>
      <c r="AH264" s="224"/>
      <c r="AI264" s="224"/>
      <c r="AJ264" s="224"/>
      <c r="AK264" s="224"/>
      <c r="AL264" s="224"/>
      <c r="AM264" s="224"/>
      <c r="AN264" s="224"/>
      <c r="AO264" s="224"/>
    </row>
    <row r="265" spans="2:44" s="178" customFormat="1" ht="8.85" customHeight="1" x14ac:dyDescent="0.15">
      <c r="B265" s="192" t="s">
        <v>1654</v>
      </c>
      <c r="C265" s="253">
        <v>263879027.80000001</v>
      </c>
      <c r="D265" s="253"/>
      <c r="E265" s="253"/>
      <c r="F265" s="253"/>
      <c r="G265" s="253"/>
      <c r="H265" s="253"/>
      <c r="I265" s="253"/>
      <c r="J265" s="253"/>
      <c r="K265" s="253"/>
      <c r="L265" s="253"/>
      <c r="M265" s="253"/>
      <c r="N265" s="224">
        <v>1.7275717953115399E-2</v>
      </c>
      <c r="O265" s="224"/>
      <c r="P265" s="224"/>
      <c r="Q265" s="224"/>
      <c r="R265" s="224"/>
      <c r="S265" s="224"/>
      <c r="T265" s="224"/>
      <c r="U265" s="224"/>
      <c r="V265" s="224"/>
      <c r="W265" s="224"/>
      <c r="X265" s="226">
        <v>1926</v>
      </c>
      <c r="Y265" s="226"/>
      <c r="Z265" s="226"/>
      <c r="AA265" s="226"/>
      <c r="AB265" s="226"/>
      <c r="AC265" s="226"/>
      <c r="AD265" s="226"/>
      <c r="AE265" s="226"/>
      <c r="AF265" s="226"/>
      <c r="AG265" s="224">
        <v>8.3375179650568808E-3</v>
      </c>
      <c r="AH265" s="224"/>
      <c r="AI265" s="224"/>
      <c r="AJ265" s="224"/>
      <c r="AK265" s="224"/>
      <c r="AL265" s="224"/>
      <c r="AM265" s="224"/>
      <c r="AN265" s="224"/>
      <c r="AO265" s="224"/>
    </row>
    <row r="266" spans="2:44" s="178" customFormat="1" ht="8.85" customHeight="1" x14ac:dyDescent="0.15">
      <c r="B266" s="192" t="s">
        <v>1653</v>
      </c>
      <c r="C266" s="253">
        <v>62645126.579999901</v>
      </c>
      <c r="D266" s="253"/>
      <c r="E266" s="253"/>
      <c r="F266" s="253"/>
      <c r="G266" s="253"/>
      <c r="H266" s="253"/>
      <c r="I266" s="253"/>
      <c r="J266" s="253"/>
      <c r="K266" s="253"/>
      <c r="L266" s="253"/>
      <c r="M266" s="253"/>
      <c r="N266" s="224">
        <v>4.1012715067055101E-3</v>
      </c>
      <c r="O266" s="224"/>
      <c r="P266" s="224"/>
      <c r="Q266" s="224"/>
      <c r="R266" s="224"/>
      <c r="S266" s="224"/>
      <c r="T266" s="224"/>
      <c r="U266" s="224"/>
      <c r="V266" s="224"/>
      <c r="W266" s="224"/>
      <c r="X266" s="226">
        <v>613</v>
      </c>
      <c r="Y266" s="226"/>
      <c r="Z266" s="226"/>
      <c r="AA266" s="226"/>
      <c r="AB266" s="226"/>
      <c r="AC266" s="226"/>
      <c r="AD266" s="226"/>
      <c r="AE266" s="226"/>
      <c r="AF266" s="226"/>
      <c r="AG266" s="224">
        <v>2.6536337033125001E-3</v>
      </c>
      <c r="AH266" s="224"/>
      <c r="AI266" s="224"/>
      <c r="AJ266" s="224"/>
      <c r="AK266" s="224"/>
      <c r="AL266" s="224"/>
      <c r="AM266" s="224"/>
      <c r="AN266" s="224"/>
      <c r="AO266" s="224"/>
    </row>
    <row r="267" spans="2:44" s="178" customFormat="1" ht="8.85" customHeight="1" x14ac:dyDescent="0.15">
      <c r="B267" s="192" t="s">
        <v>1652</v>
      </c>
      <c r="C267" s="253">
        <v>43962587.030000001</v>
      </c>
      <c r="D267" s="253"/>
      <c r="E267" s="253"/>
      <c r="F267" s="253"/>
      <c r="G267" s="253"/>
      <c r="H267" s="253"/>
      <c r="I267" s="253"/>
      <c r="J267" s="253"/>
      <c r="K267" s="253"/>
      <c r="L267" s="253"/>
      <c r="M267" s="253"/>
      <c r="N267" s="224">
        <v>2.8781569355909599E-3</v>
      </c>
      <c r="O267" s="224"/>
      <c r="P267" s="224"/>
      <c r="Q267" s="224"/>
      <c r="R267" s="224"/>
      <c r="S267" s="224"/>
      <c r="T267" s="224"/>
      <c r="U267" s="224"/>
      <c r="V267" s="224"/>
      <c r="W267" s="224"/>
      <c r="X267" s="226">
        <v>437</v>
      </c>
      <c r="Y267" s="226"/>
      <c r="Z267" s="226"/>
      <c r="AA267" s="226"/>
      <c r="AB267" s="226"/>
      <c r="AC267" s="226"/>
      <c r="AD267" s="226"/>
      <c r="AE267" s="226"/>
      <c r="AF267" s="226"/>
      <c r="AG267" s="224">
        <v>1.89174213433534E-3</v>
      </c>
      <c r="AH267" s="224"/>
      <c r="AI267" s="224"/>
      <c r="AJ267" s="224"/>
      <c r="AK267" s="224"/>
      <c r="AL267" s="224"/>
      <c r="AM267" s="224"/>
      <c r="AN267" s="224"/>
      <c r="AO267" s="224"/>
    </row>
    <row r="268" spans="2:44" s="178" customFormat="1" ht="8.85" customHeight="1" x14ac:dyDescent="0.15">
      <c r="B268" s="192" t="s">
        <v>1651</v>
      </c>
      <c r="C268" s="253">
        <v>250751799.38</v>
      </c>
      <c r="D268" s="253"/>
      <c r="E268" s="253"/>
      <c r="F268" s="253"/>
      <c r="G268" s="253"/>
      <c r="H268" s="253"/>
      <c r="I268" s="253"/>
      <c r="J268" s="253"/>
      <c r="K268" s="253"/>
      <c r="L268" s="253"/>
      <c r="M268" s="253"/>
      <c r="N268" s="224">
        <v>1.64163002965446E-2</v>
      </c>
      <c r="O268" s="224"/>
      <c r="P268" s="224"/>
      <c r="Q268" s="224"/>
      <c r="R268" s="224"/>
      <c r="S268" s="224"/>
      <c r="T268" s="224"/>
      <c r="U268" s="224"/>
      <c r="V268" s="224"/>
      <c r="W268" s="224"/>
      <c r="X268" s="226">
        <v>1743</v>
      </c>
      <c r="Y268" s="226"/>
      <c r="Z268" s="226"/>
      <c r="AA268" s="226"/>
      <c r="AB268" s="226"/>
      <c r="AC268" s="226"/>
      <c r="AD268" s="226"/>
      <c r="AE268" s="226"/>
      <c r="AF268" s="226"/>
      <c r="AG268" s="224">
        <v>7.5453238904954001E-3</v>
      </c>
      <c r="AH268" s="224"/>
      <c r="AI268" s="224"/>
      <c r="AJ268" s="224"/>
      <c r="AK268" s="224"/>
      <c r="AL268" s="224"/>
      <c r="AM268" s="224"/>
      <c r="AN268" s="224"/>
      <c r="AO268" s="224"/>
    </row>
    <row r="269" spans="2:44" s="178" customFormat="1" ht="10.199999999999999" customHeight="1" x14ac:dyDescent="0.15">
      <c r="B269" s="259"/>
      <c r="C269" s="251">
        <v>15274562163.85</v>
      </c>
      <c r="D269" s="251"/>
      <c r="E269" s="251"/>
      <c r="F269" s="251"/>
      <c r="G269" s="251"/>
      <c r="H269" s="251"/>
      <c r="I269" s="251"/>
      <c r="J269" s="251"/>
      <c r="K269" s="251"/>
      <c r="L269" s="251"/>
      <c r="M269" s="251"/>
      <c r="N269" s="249">
        <v>1</v>
      </c>
      <c r="O269" s="249"/>
      <c r="P269" s="249"/>
      <c r="Q269" s="249"/>
      <c r="R269" s="249"/>
      <c r="S269" s="249"/>
      <c r="T269" s="249"/>
      <c r="U269" s="249"/>
      <c r="V269" s="249"/>
      <c r="W269" s="249"/>
      <c r="X269" s="250">
        <v>231004</v>
      </c>
      <c r="Y269" s="250"/>
      <c r="Z269" s="250"/>
      <c r="AA269" s="250"/>
      <c r="AB269" s="250"/>
      <c r="AC269" s="250"/>
      <c r="AD269" s="250"/>
      <c r="AE269" s="250"/>
      <c r="AF269" s="250"/>
      <c r="AG269" s="249">
        <v>1</v>
      </c>
      <c r="AH269" s="249"/>
      <c r="AI269" s="249"/>
      <c r="AJ269" s="249"/>
      <c r="AK269" s="249"/>
      <c r="AL269" s="249"/>
      <c r="AM269" s="249"/>
      <c r="AN269" s="249"/>
      <c r="AO269" s="249"/>
    </row>
    <row r="270" spans="2:44" s="178" customFormat="1" ht="7.2" customHeight="1" x14ac:dyDescent="0.15"/>
    <row r="271" spans="2:44" s="178" customFormat="1" ht="15.3" customHeight="1" x14ac:dyDescent="0.15">
      <c r="B271" s="207" t="s">
        <v>1664</v>
      </c>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row>
    <row r="272" spans="2:44" s="178" customFormat="1" ht="6.3" customHeight="1" x14ac:dyDescent="0.15"/>
    <row r="273" spans="2:41" s="178" customFormat="1" ht="10.199999999999999" customHeight="1" x14ac:dyDescent="0.15">
      <c r="B273" s="260"/>
      <c r="C273" s="200" t="s">
        <v>1609</v>
      </c>
      <c r="D273" s="200"/>
      <c r="E273" s="200"/>
      <c r="F273" s="200"/>
      <c r="G273" s="200"/>
      <c r="H273" s="200"/>
      <c r="I273" s="200"/>
      <c r="J273" s="200"/>
      <c r="K273" s="200"/>
      <c r="L273" s="200"/>
      <c r="M273" s="200"/>
      <c r="N273" s="200" t="s">
        <v>1607</v>
      </c>
      <c r="O273" s="200"/>
      <c r="P273" s="200"/>
      <c r="Q273" s="200"/>
      <c r="R273" s="200"/>
      <c r="S273" s="200"/>
      <c r="T273" s="200"/>
      <c r="U273" s="200"/>
      <c r="V273" s="200"/>
      <c r="W273" s="200"/>
      <c r="X273" s="200" t="s">
        <v>1608</v>
      </c>
      <c r="Y273" s="200"/>
      <c r="Z273" s="200"/>
      <c r="AA273" s="200"/>
      <c r="AB273" s="200"/>
      <c r="AC273" s="200"/>
      <c r="AD273" s="200"/>
      <c r="AE273" s="200"/>
      <c r="AF273" s="200"/>
      <c r="AG273" s="200" t="s">
        <v>1607</v>
      </c>
      <c r="AH273" s="200"/>
      <c r="AI273" s="200"/>
      <c r="AJ273" s="200"/>
      <c r="AK273" s="200"/>
      <c r="AL273" s="200"/>
      <c r="AM273" s="200"/>
      <c r="AN273" s="200"/>
      <c r="AO273" s="200"/>
    </row>
    <row r="274" spans="2:41" s="178" customFormat="1" ht="8.85" customHeight="1" x14ac:dyDescent="0.15">
      <c r="B274" s="192" t="s">
        <v>1663</v>
      </c>
      <c r="C274" s="253">
        <v>752558948.03999197</v>
      </c>
      <c r="D274" s="253"/>
      <c r="E274" s="253"/>
      <c r="F274" s="253"/>
      <c r="G274" s="253"/>
      <c r="H274" s="253"/>
      <c r="I274" s="253"/>
      <c r="J274" s="253"/>
      <c r="K274" s="253"/>
      <c r="L274" s="253"/>
      <c r="M274" s="253"/>
      <c r="N274" s="224">
        <v>4.9268773793140798E-2</v>
      </c>
      <c r="O274" s="224"/>
      <c r="P274" s="224"/>
      <c r="Q274" s="224"/>
      <c r="R274" s="224"/>
      <c r="S274" s="224"/>
      <c r="T274" s="224"/>
      <c r="U274" s="224"/>
      <c r="V274" s="224"/>
      <c r="W274" s="224"/>
      <c r="X274" s="226">
        <v>24394</v>
      </c>
      <c r="Y274" s="226"/>
      <c r="Z274" s="226"/>
      <c r="AA274" s="226"/>
      <c r="AB274" s="226"/>
      <c r="AC274" s="226"/>
      <c r="AD274" s="226"/>
      <c r="AE274" s="226"/>
      <c r="AF274" s="226"/>
      <c r="AG274" s="224">
        <v>0.105599903031982</v>
      </c>
      <c r="AH274" s="224"/>
      <c r="AI274" s="224"/>
      <c r="AJ274" s="224"/>
      <c r="AK274" s="224"/>
      <c r="AL274" s="224"/>
      <c r="AM274" s="224"/>
      <c r="AN274" s="224"/>
      <c r="AO274" s="224"/>
    </row>
    <row r="275" spans="2:41" s="178" customFormat="1" ht="8.85" customHeight="1" x14ac:dyDescent="0.15">
      <c r="B275" s="192" t="s">
        <v>1662</v>
      </c>
      <c r="C275" s="253">
        <v>905352742.70999599</v>
      </c>
      <c r="D275" s="253"/>
      <c r="E275" s="253"/>
      <c r="F275" s="253"/>
      <c r="G275" s="253"/>
      <c r="H275" s="253"/>
      <c r="I275" s="253"/>
      <c r="J275" s="253"/>
      <c r="K275" s="253"/>
      <c r="L275" s="253"/>
      <c r="M275" s="253"/>
      <c r="N275" s="224">
        <v>5.9271927600823698E-2</v>
      </c>
      <c r="O275" s="224"/>
      <c r="P275" s="224"/>
      <c r="Q275" s="224"/>
      <c r="R275" s="224"/>
      <c r="S275" s="224"/>
      <c r="T275" s="224"/>
      <c r="U275" s="224"/>
      <c r="V275" s="224"/>
      <c r="W275" s="224"/>
      <c r="X275" s="226">
        <v>25018</v>
      </c>
      <c r="Y275" s="226"/>
      <c r="Z275" s="226"/>
      <c r="AA275" s="226"/>
      <c r="AB275" s="226"/>
      <c r="AC275" s="226"/>
      <c r="AD275" s="226"/>
      <c r="AE275" s="226"/>
      <c r="AF275" s="226"/>
      <c r="AG275" s="224">
        <v>0.108301154958356</v>
      </c>
      <c r="AH275" s="224"/>
      <c r="AI275" s="224"/>
      <c r="AJ275" s="224"/>
      <c r="AK275" s="224"/>
      <c r="AL275" s="224"/>
      <c r="AM275" s="224"/>
      <c r="AN275" s="224"/>
      <c r="AO275" s="224"/>
    </row>
    <row r="276" spans="2:41" s="178" customFormat="1" ht="8.85" customHeight="1" x14ac:dyDescent="0.15">
      <c r="B276" s="192" t="s">
        <v>1661</v>
      </c>
      <c r="C276" s="253">
        <v>1155561487.2</v>
      </c>
      <c r="D276" s="253"/>
      <c r="E276" s="253"/>
      <c r="F276" s="253"/>
      <c r="G276" s="253"/>
      <c r="H276" s="253"/>
      <c r="I276" s="253"/>
      <c r="J276" s="253"/>
      <c r="K276" s="253"/>
      <c r="L276" s="253"/>
      <c r="M276" s="253"/>
      <c r="N276" s="224">
        <v>7.5652675003336001E-2</v>
      </c>
      <c r="O276" s="224"/>
      <c r="P276" s="224"/>
      <c r="Q276" s="224"/>
      <c r="R276" s="224"/>
      <c r="S276" s="224"/>
      <c r="T276" s="224"/>
      <c r="U276" s="224"/>
      <c r="V276" s="224"/>
      <c r="W276" s="224"/>
      <c r="X276" s="226">
        <v>25231</v>
      </c>
      <c r="Y276" s="226"/>
      <c r="Z276" s="226"/>
      <c r="AA276" s="226"/>
      <c r="AB276" s="226"/>
      <c r="AC276" s="226"/>
      <c r="AD276" s="226"/>
      <c r="AE276" s="226"/>
      <c r="AF276" s="226"/>
      <c r="AG276" s="224">
        <v>0.109223216913993</v>
      </c>
      <c r="AH276" s="224"/>
      <c r="AI276" s="224"/>
      <c r="AJ276" s="224"/>
      <c r="AK276" s="224"/>
      <c r="AL276" s="224"/>
      <c r="AM276" s="224"/>
      <c r="AN276" s="224"/>
      <c r="AO276" s="224"/>
    </row>
    <row r="277" spans="2:41" s="178" customFormat="1" ht="8.85" customHeight="1" x14ac:dyDescent="0.15">
      <c r="B277" s="192" t="s">
        <v>1660</v>
      </c>
      <c r="C277" s="253">
        <v>1432131698.3999901</v>
      </c>
      <c r="D277" s="253"/>
      <c r="E277" s="253"/>
      <c r="F277" s="253"/>
      <c r="G277" s="253"/>
      <c r="H277" s="253"/>
      <c r="I277" s="253"/>
      <c r="J277" s="253"/>
      <c r="K277" s="253"/>
      <c r="L277" s="253"/>
      <c r="M277" s="253"/>
      <c r="N277" s="224">
        <v>9.3759263475937105E-2</v>
      </c>
      <c r="O277" s="224"/>
      <c r="P277" s="224"/>
      <c r="Q277" s="224"/>
      <c r="R277" s="224"/>
      <c r="S277" s="224"/>
      <c r="T277" s="224"/>
      <c r="U277" s="224"/>
      <c r="V277" s="224"/>
      <c r="W277" s="224"/>
      <c r="X277" s="226">
        <v>26258</v>
      </c>
      <c r="Y277" s="226"/>
      <c r="Z277" s="226"/>
      <c r="AA277" s="226"/>
      <c r="AB277" s="226"/>
      <c r="AC277" s="226"/>
      <c r="AD277" s="226"/>
      <c r="AE277" s="226"/>
      <c r="AF277" s="226"/>
      <c r="AG277" s="224">
        <v>0.11366902737614901</v>
      </c>
      <c r="AH277" s="224"/>
      <c r="AI277" s="224"/>
      <c r="AJ277" s="224"/>
      <c r="AK277" s="224"/>
      <c r="AL277" s="224"/>
      <c r="AM277" s="224"/>
      <c r="AN277" s="224"/>
      <c r="AO277" s="224"/>
    </row>
    <row r="278" spans="2:41" s="178" customFormat="1" ht="8.85" customHeight="1" x14ac:dyDescent="0.15">
      <c r="B278" s="192" t="s">
        <v>1659</v>
      </c>
      <c r="C278" s="253">
        <v>1747567045.73</v>
      </c>
      <c r="D278" s="253"/>
      <c r="E278" s="253"/>
      <c r="F278" s="253"/>
      <c r="G278" s="253"/>
      <c r="H278" s="253"/>
      <c r="I278" s="253"/>
      <c r="J278" s="253"/>
      <c r="K278" s="253"/>
      <c r="L278" s="253"/>
      <c r="M278" s="253"/>
      <c r="N278" s="224">
        <v>0.114410287311929</v>
      </c>
      <c r="O278" s="224"/>
      <c r="P278" s="224"/>
      <c r="Q278" s="224"/>
      <c r="R278" s="224"/>
      <c r="S278" s="224"/>
      <c r="T278" s="224"/>
      <c r="U278" s="224"/>
      <c r="V278" s="224"/>
      <c r="W278" s="224"/>
      <c r="X278" s="226">
        <v>27884</v>
      </c>
      <c r="Y278" s="226"/>
      <c r="Z278" s="226"/>
      <c r="AA278" s="226"/>
      <c r="AB278" s="226"/>
      <c r="AC278" s="226"/>
      <c r="AD278" s="226"/>
      <c r="AE278" s="226"/>
      <c r="AF278" s="226"/>
      <c r="AG278" s="224">
        <v>0.12070786653045</v>
      </c>
      <c r="AH278" s="224"/>
      <c r="AI278" s="224"/>
      <c r="AJ278" s="224"/>
      <c r="AK278" s="224"/>
      <c r="AL278" s="224"/>
      <c r="AM278" s="224"/>
      <c r="AN278" s="224"/>
      <c r="AO278" s="224"/>
    </row>
    <row r="279" spans="2:41" s="178" customFormat="1" ht="8.85" customHeight="1" x14ac:dyDescent="0.15">
      <c r="B279" s="192" t="s">
        <v>1658</v>
      </c>
      <c r="C279" s="253">
        <v>1942885516.4200001</v>
      </c>
      <c r="D279" s="253"/>
      <c r="E279" s="253"/>
      <c r="F279" s="253"/>
      <c r="G279" s="253"/>
      <c r="H279" s="253"/>
      <c r="I279" s="253"/>
      <c r="J279" s="253"/>
      <c r="K279" s="253"/>
      <c r="L279" s="253"/>
      <c r="M279" s="253"/>
      <c r="N279" s="224">
        <v>0.12719746042987701</v>
      </c>
      <c r="O279" s="224"/>
      <c r="P279" s="224"/>
      <c r="Q279" s="224"/>
      <c r="R279" s="224"/>
      <c r="S279" s="224"/>
      <c r="T279" s="224"/>
      <c r="U279" s="224"/>
      <c r="V279" s="224"/>
      <c r="W279" s="224"/>
      <c r="X279" s="226">
        <v>27181</v>
      </c>
      <c r="Y279" s="226"/>
      <c r="Z279" s="226"/>
      <c r="AA279" s="226"/>
      <c r="AB279" s="226"/>
      <c r="AC279" s="226"/>
      <c r="AD279" s="226"/>
      <c r="AE279" s="226"/>
      <c r="AF279" s="226"/>
      <c r="AG279" s="224">
        <v>0.11766462918391001</v>
      </c>
      <c r="AH279" s="224"/>
      <c r="AI279" s="224"/>
      <c r="AJ279" s="224"/>
      <c r="AK279" s="224"/>
      <c r="AL279" s="224"/>
      <c r="AM279" s="224"/>
      <c r="AN279" s="224"/>
      <c r="AO279" s="224"/>
    </row>
    <row r="280" spans="2:41" s="178" customFormat="1" ht="8.85" customHeight="1" x14ac:dyDescent="0.15">
      <c r="B280" s="192" t="s">
        <v>1657</v>
      </c>
      <c r="C280" s="253">
        <v>2221573772.7799902</v>
      </c>
      <c r="D280" s="253"/>
      <c r="E280" s="253"/>
      <c r="F280" s="253"/>
      <c r="G280" s="253"/>
      <c r="H280" s="253"/>
      <c r="I280" s="253"/>
      <c r="J280" s="253"/>
      <c r="K280" s="253"/>
      <c r="L280" s="253"/>
      <c r="M280" s="253"/>
      <c r="N280" s="224">
        <v>0.14544271377137999</v>
      </c>
      <c r="O280" s="224"/>
      <c r="P280" s="224"/>
      <c r="Q280" s="224"/>
      <c r="R280" s="224"/>
      <c r="S280" s="224"/>
      <c r="T280" s="224"/>
      <c r="U280" s="224"/>
      <c r="V280" s="224"/>
      <c r="W280" s="224"/>
      <c r="X280" s="226">
        <v>27068</v>
      </c>
      <c r="Y280" s="226"/>
      <c r="Z280" s="226"/>
      <c r="AA280" s="226"/>
      <c r="AB280" s="226"/>
      <c r="AC280" s="226"/>
      <c r="AD280" s="226"/>
      <c r="AE280" s="226"/>
      <c r="AF280" s="226"/>
      <c r="AG280" s="224">
        <v>0.11717546016519199</v>
      </c>
      <c r="AH280" s="224"/>
      <c r="AI280" s="224"/>
      <c r="AJ280" s="224"/>
      <c r="AK280" s="224"/>
      <c r="AL280" s="224"/>
      <c r="AM280" s="224"/>
      <c r="AN280" s="224"/>
      <c r="AO280" s="224"/>
    </row>
    <row r="281" spans="2:41" s="178" customFormat="1" ht="8.85" customHeight="1" x14ac:dyDescent="0.15">
      <c r="B281" s="192" t="s">
        <v>1656</v>
      </c>
      <c r="C281" s="253">
        <v>2393047825.9299998</v>
      </c>
      <c r="D281" s="253"/>
      <c r="E281" s="253"/>
      <c r="F281" s="253"/>
      <c r="G281" s="253"/>
      <c r="H281" s="253"/>
      <c r="I281" s="253"/>
      <c r="J281" s="253"/>
      <c r="K281" s="253"/>
      <c r="L281" s="253"/>
      <c r="M281" s="253"/>
      <c r="N281" s="224">
        <v>0.156668832812346</v>
      </c>
      <c r="O281" s="224"/>
      <c r="P281" s="224"/>
      <c r="Q281" s="224"/>
      <c r="R281" s="224"/>
      <c r="S281" s="224"/>
      <c r="T281" s="224"/>
      <c r="U281" s="224"/>
      <c r="V281" s="224"/>
      <c r="W281" s="224"/>
      <c r="X281" s="226">
        <v>24970</v>
      </c>
      <c r="Y281" s="226"/>
      <c r="Z281" s="226"/>
      <c r="AA281" s="226"/>
      <c r="AB281" s="226"/>
      <c r="AC281" s="226"/>
      <c r="AD281" s="226"/>
      <c r="AE281" s="226"/>
      <c r="AF281" s="226"/>
      <c r="AG281" s="224">
        <v>0.10809336634863501</v>
      </c>
      <c r="AH281" s="224"/>
      <c r="AI281" s="224"/>
      <c r="AJ281" s="224"/>
      <c r="AK281" s="224"/>
      <c r="AL281" s="224"/>
      <c r="AM281" s="224"/>
      <c r="AN281" s="224"/>
      <c r="AO281" s="224"/>
    </row>
    <row r="282" spans="2:41" s="178" customFormat="1" ht="8.85" customHeight="1" x14ac:dyDescent="0.15">
      <c r="B282" s="192" t="s">
        <v>1655</v>
      </c>
      <c r="C282" s="253">
        <v>1829128645.02</v>
      </c>
      <c r="D282" s="253"/>
      <c r="E282" s="253"/>
      <c r="F282" s="253"/>
      <c r="G282" s="253"/>
      <c r="H282" s="253"/>
      <c r="I282" s="253"/>
      <c r="J282" s="253"/>
      <c r="K282" s="253"/>
      <c r="L282" s="253"/>
      <c r="M282" s="253"/>
      <c r="N282" s="224">
        <v>0.11974998860189701</v>
      </c>
      <c r="O282" s="224"/>
      <c r="P282" s="224"/>
      <c r="Q282" s="224"/>
      <c r="R282" s="224"/>
      <c r="S282" s="224"/>
      <c r="T282" s="224"/>
      <c r="U282" s="224"/>
      <c r="V282" s="224"/>
      <c r="W282" s="224"/>
      <c r="X282" s="226">
        <v>15426</v>
      </c>
      <c r="Y282" s="226"/>
      <c r="Z282" s="226"/>
      <c r="AA282" s="226"/>
      <c r="AB282" s="226"/>
      <c r="AC282" s="226"/>
      <c r="AD282" s="226"/>
      <c r="AE282" s="226"/>
      <c r="AF282" s="226"/>
      <c r="AG282" s="224">
        <v>6.6778064449100505E-2</v>
      </c>
      <c r="AH282" s="224"/>
      <c r="AI282" s="224"/>
      <c r="AJ282" s="224"/>
      <c r="AK282" s="224"/>
      <c r="AL282" s="224"/>
      <c r="AM282" s="224"/>
      <c r="AN282" s="224"/>
      <c r="AO282" s="224"/>
    </row>
    <row r="283" spans="2:41" s="178" customFormat="1" ht="8.85" customHeight="1" x14ac:dyDescent="0.15">
      <c r="B283" s="192" t="s">
        <v>1654</v>
      </c>
      <c r="C283" s="253">
        <v>354015452.32999998</v>
      </c>
      <c r="D283" s="253"/>
      <c r="E283" s="253"/>
      <c r="F283" s="253"/>
      <c r="G283" s="253"/>
      <c r="H283" s="253"/>
      <c r="I283" s="253"/>
      <c r="J283" s="253"/>
      <c r="K283" s="253"/>
      <c r="L283" s="253"/>
      <c r="M283" s="253"/>
      <c r="N283" s="224">
        <v>2.3176798688727199E-2</v>
      </c>
      <c r="O283" s="224"/>
      <c r="P283" s="224"/>
      <c r="Q283" s="224"/>
      <c r="R283" s="224"/>
      <c r="S283" s="224"/>
      <c r="T283" s="224"/>
      <c r="U283" s="224"/>
      <c r="V283" s="224"/>
      <c r="W283" s="224"/>
      <c r="X283" s="226">
        <v>2827</v>
      </c>
      <c r="Y283" s="226"/>
      <c r="Z283" s="226"/>
      <c r="AA283" s="226"/>
      <c r="AB283" s="226"/>
      <c r="AC283" s="226"/>
      <c r="AD283" s="226"/>
      <c r="AE283" s="226"/>
      <c r="AF283" s="226"/>
      <c r="AG283" s="224">
        <v>1.2237883326695599E-2</v>
      </c>
      <c r="AH283" s="224"/>
      <c r="AI283" s="224"/>
      <c r="AJ283" s="224"/>
      <c r="AK283" s="224"/>
      <c r="AL283" s="224"/>
      <c r="AM283" s="224"/>
      <c r="AN283" s="224"/>
      <c r="AO283" s="224"/>
    </row>
    <row r="284" spans="2:41" s="178" customFormat="1" ht="8.85" customHeight="1" x14ac:dyDescent="0.15">
      <c r="B284" s="192" t="s">
        <v>1653</v>
      </c>
      <c r="C284" s="253">
        <v>103338070.48999999</v>
      </c>
      <c r="D284" s="253"/>
      <c r="E284" s="253"/>
      <c r="F284" s="253"/>
      <c r="G284" s="253"/>
      <c r="H284" s="253"/>
      <c r="I284" s="253"/>
      <c r="J284" s="253"/>
      <c r="K284" s="253"/>
      <c r="L284" s="253"/>
      <c r="M284" s="253"/>
      <c r="N284" s="224">
        <v>6.76537038387708E-3</v>
      </c>
      <c r="O284" s="224"/>
      <c r="P284" s="224"/>
      <c r="Q284" s="224"/>
      <c r="R284" s="224"/>
      <c r="S284" s="224"/>
      <c r="T284" s="224"/>
      <c r="U284" s="224"/>
      <c r="V284" s="224"/>
      <c r="W284" s="224"/>
      <c r="X284" s="226">
        <v>1074</v>
      </c>
      <c r="Y284" s="226"/>
      <c r="Z284" s="226"/>
      <c r="AA284" s="226"/>
      <c r="AB284" s="226"/>
      <c r="AC284" s="226"/>
      <c r="AD284" s="226"/>
      <c r="AE284" s="226"/>
      <c r="AF284" s="226"/>
      <c r="AG284" s="224">
        <v>4.6492701425083502E-3</v>
      </c>
      <c r="AH284" s="224"/>
      <c r="AI284" s="224"/>
      <c r="AJ284" s="224"/>
      <c r="AK284" s="224"/>
      <c r="AL284" s="224"/>
      <c r="AM284" s="224"/>
      <c r="AN284" s="224"/>
      <c r="AO284" s="224"/>
    </row>
    <row r="285" spans="2:41" s="178" customFormat="1" ht="8.85" customHeight="1" x14ac:dyDescent="0.15">
      <c r="B285" s="192" t="s">
        <v>1652</v>
      </c>
      <c r="C285" s="253">
        <v>62570308.450000003</v>
      </c>
      <c r="D285" s="253"/>
      <c r="E285" s="253"/>
      <c r="F285" s="253"/>
      <c r="G285" s="253"/>
      <c r="H285" s="253"/>
      <c r="I285" s="253"/>
      <c r="J285" s="253"/>
      <c r="K285" s="253"/>
      <c r="L285" s="253"/>
      <c r="M285" s="253"/>
      <c r="N285" s="224">
        <v>4.0963732890546599E-3</v>
      </c>
      <c r="O285" s="224"/>
      <c r="P285" s="224"/>
      <c r="Q285" s="224"/>
      <c r="R285" s="224"/>
      <c r="S285" s="224"/>
      <c r="T285" s="224"/>
      <c r="U285" s="224"/>
      <c r="V285" s="224"/>
      <c r="W285" s="224"/>
      <c r="X285" s="226">
        <v>716</v>
      </c>
      <c r="Y285" s="226"/>
      <c r="Z285" s="226"/>
      <c r="AA285" s="226"/>
      <c r="AB285" s="226"/>
      <c r="AC285" s="226"/>
      <c r="AD285" s="226"/>
      <c r="AE285" s="226"/>
      <c r="AF285" s="226"/>
      <c r="AG285" s="224">
        <v>3.0995134283388999E-3</v>
      </c>
      <c r="AH285" s="224"/>
      <c r="AI285" s="224"/>
      <c r="AJ285" s="224"/>
      <c r="AK285" s="224"/>
      <c r="AL285" s="224"/>
      <c r="AM285" s="224"/>
      <c r="AN285" s="224"/>
      <c r="AO285" s="224"/>
    </row>
    <row r="286" spans="2:41" s="178" customFormat="1" ht="8.85" customHeight="1" x14ac:dyDescent="0.15">
      <c r="B286" s="192" t="s">
        <v>1651</v>
      </c>
      <c r="C286" s="253">
        <v>374830650.35000002</v>
      </c>
      <c r="D286" s="253"/>
      <c r="E286" s="253"/>
      <c r="F286" s="253"/>
      <c r="G286" s="253"/>
      <c r="H286" s="253"/>
      <c r="I286" s="253"/>
      <c r="J286" s="253"/>
      <c r="K286" s="253"/>
      <c r="L286" s="253"/>
      <c r="M286" s="253"/>
      <c r="N286" s="224">
        <v>2.4539534837673099E-2</v>
      </c>
      <c r="O286" s="224"/>
      <c r="P286" s="224"/>
      <c r="Q286" s="224"/>
      <c r="R286" s="224"/>
      <c r="S286" s="224"/>
      <c r="T286" s="224"/>
      <c r="U286" s="224"/>
      <c r="V286" s="224"/>
      <c r="W286" s="224"/>
      <c r="X286" s="226">
        <v>2957</v>
      </c>
      <c r="Y286" s="226"/>
      <c r="Z286" s="226"/>
      <c r="AA286" s="226"/>
      <c r="AB286" s="226"/>
      <c r="AC286" s="226"/>
      <c r="AD286" s="226"/>
      <c r="AE286" s="226"/>
      <c r="AF286" s="226"/>
      <c r="AG286" s="224">
        <v>1.28006441446901E-2</v>
      </c>
      <c r="AH286" s="224"/>
      <c r="AI286" s="224"/>
      <c r="AJ286" s="224"/>
      <c r="AK286" s="224"/>
      <c r="AL286" s="224"/>
      <c r="AM286" s="224"/>
      <c r="AN286" s="224"/>
      <c r="AO286" s="224"/>
    </row>
    <row r="287" spans="2:41" s="178" customFormat="1" ht="10.199999999999999" customHeight="1" x14ac:dyDescent="0.15">
      <c r="B287" s="259"/>
      <c r="C287" s="251">
        <v>15274562163.85</v>
      </c>
      <c r="D287" s="251"/>
      <c r="E287" s="251"/>
      <c r="F287" s="251"/>
      <c r="G287" s="251"/>
      <c r="H287" s="251"/>
      <c r="I287" s="251"/>
      <c r="J287" s="251"/>
      <c r="K287" s="251"/>
      <c r="L287" s="251"/>
      <c r="M287" s="251"/>
      <c r="N287" s="249">
        <v>1</v>
      </c>
      <c r="O287" s="249"/>
      <c r="P287" s="249"/>
      <c r="Q287" s="249"/>
      <c r="R287" s="249"/>
      <c r="S287" s="249"/>
      <c r="T287" s="249"/>
      <c r="U287" s="249"/>
      <c r="V287" s="249"/>
      <c r="W287" s="249"/>
      <c r="X287" s="250">
        <v>231004</v>
      </c>
      <c r="Y287" s="250"/>
      <c r="Z287" s="250"/>
      <c r="AA287" s="250"/>
      <c r="AB287" s="250"/>
      <c r="AC287" s="250"/>
      <c r="AD287" s="250"/>
      <c r="AE287" s="250"/>
      <c r="AF287" s="250"/>
      <c r="AG287" s="249">
        <v>1</v>
      </c>
      <c r="AH287" s="249"/>
      <c r="AI287" s="249"/>
      <c r="AJ287" s="249"/>
      <c r="AK287" s="249"/>
      <c r="AL287" s="249"/>
      <c r="AM287" s="249"/>
      <c r="AN287" s="249"/>
      <c r="AO287" s="249"/>
    </row>
    <row r="288" spans="2:41" s="178" customFormat="1" ht="7.2" customHeight="1" x14ac:dyDescent="0.15"/>
    <row r="289" spans="2:44" s="178" customFormat="1" ht="15.3" customHeight="1" x14ac:dyDescent="0.15">
      <c r="B289" s="207" t="s">
        <v>1650</v>
      </c>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c r="AQ289" s="207"/>
      <c r="AR289" s="207"/>
    </row>
    <row r="290" spans="2:44" s="178" customFormat="1" ht="6.3" customHeight="1" x14ac:dyDescent="0.15"/>
    <row r="291" spans="2:44" s="178" customFormat="1" ht="10.65" customHeight="1" x14ac:dyDescent="0.15">
      <c r="B291" s="255"/>
      <c r="C291" s="255"/>
      <c r="D291" s="200" t="s">
        <v>1609</v>
      </c>
      <c r="E291" s="200"/>
      <c r="F291" s="200"/>
      <c r="G291" s="200"/>
      <c r="H291" s="200"/>
      <c r="I291" s="200"/>
      <c r="J291" s="200"/>
      <c r="K291" s="200"/>
      <c r="L291" s="200"/>
      <c r="M291" s="200"/>
      <c r="N291" s="200"/>
      <c r="O291" s="200" t="s">
        <v>1607</v>
      </c>
      <c r="P291" s="200"/>
      <c r="Q291" s="200"/>
      <c r="R291" s="200"/>
      <c r="S291" s="200"/>
      <c r="T291" s="200"/>
      <c r="U291" s="200"/>
      <c r="V291" s="200"/>
      <c r="W291" s="200"/>
      <c r="X291" s="200"/>
      <c r="Y291" s="200" t="s">
        <v>1608</v>
      </c>
      <c r="Z291" s="200"/>
      <c r="AA291" s="200"/>
      <c r="AB291" s="200"/>
      <c r="AC291" s="200"/>
      <c r="AD291" s="200"/>
      <c r="AE291" s="200"/>
      <c r="AF291" s="200"/>
      <c r="AG291" s="200"/>
      <c r="AH291" s="200" t="s">
        <v>1607</v>
      </c>
      <c r="AI291" s="200"/>
      <c r="AJ291" s="200"/>
      <c r="AK291" s="200"/>
      <c r="AL291" s="200"/>
      <c r="AM291" s="200"/>
      <c r="AN291" s="200"/>
      <c r="AO291" s="200"/>
      <c r="AP291" s="258"/>
    </row>
    <row r="292" spans="2:44" s="178" customFormat="1" ht="8.85" customHeight="1" x14ac:dyDescent="0.15">
      <c r="B292" s="222" t="s">
        <v>1649</v>
      </c>
      <c r="C292" s="222"/>
      <c r="D292" s="253">
        <v>125182018.52</v>
      </c>
      <c r="E292" s="253"/>
      <c r="F292" s="253"/>
      <c r="G292" s="253"/>
      <c r="H292" s="253"/>
      <c r="I292" s="253"/>
      <c r="J292" s="253"/>
      <c r="K292" s="253"/>
      <c r="L292" s="253"/>
      <c r="M292" s="253"/>
      <c r="N292" s="253"/>
      <c r="O292" s="224">
        <v>8.1954570728230303E-3</v>
      </c>
      <c r="P292" s="224"/>
      <c r="Q292" s="224"/>
      <c r="R292" s="224"/>
      <c r="S292" s="224"/>
      <c r="T292" s="224"/>
      <c r="U292" s="224"/>
      <c r="V292" s="224"/>
      <c r="W292" s="224"/>
      <c r="X292" s="224"/>
      <c r="Y292" s="226">
        <v>13358</v>
      </c>
      <c r="Z292" s="226"/>
      <c r="AA292" s="226"/>
      <c r="AB292" s="226"/>
      <c r="AC292" s="226"/>
      <c r="AD292" s="226"/>
      <c r="AE292" s="226"/>
      <c r="AF292" s="226"/>
      <c r="AG292" s="226"/>
      <c r="AH292" s="224">
        <v>5.7825838513618798E-2</v>
      </c>
      <c r="AI292" s="224"/>
      <c r="AJ292" s="224"/>
      <c r="AK292" s="224"/>
      <c r="AL292" s="224"/>
      <c r="AM292" s="224"/>
      <c r="AN292" s="224"/>
      <c r="AO292" s="224"/>
      <c r="AP292" s="257">
        <v>1</v>
      </c>
    </row>
    <row r="293" spans="2:44" s="178" customFormat="1" ht="8.85" customHeight="1" x14ac:dyDescent="0.15">
      <c r="B293" s="222" t="s">
        <v>1648</v>
      </c>
      <c r="C293" s="222"/>
      <c r="D293" s="253">
        <v>395980623.86000001</v>
      </c>
      <c r="E293" s="253"/>
      <c r="F293" s="253"/>
      <c r="G293" s="253"/>
      <c r="H293" s="253"/>
      <c r="I293" s="253"/>
      <c r="J293" s="253"/>
      <c r="K293" s="253"/>
      <c r="L293" s="253"/>
      <c r="M293" s="253"/>
      <c r="N293" s="253"/>
      <c r="O293" s="224">
        <v>2.59241881772008E-2</v>
      </c>
      <c r="P293" s="224"/>
      <c r="Q293" s="224"/>
      <c r="R293" s="224"/>
      <c r="S293" s="224"/>
      <c r="T293" s="224"/>
      <c r="U293" s="224"/>
      <c r="V293" s="224"/>
      <c r="W293" s="224"/>
      <c r="X293" s="224"/>
      <c r="Y293" s="226">
        <v>16901</v>
      </c>
      <c r="Z293" s="226"/>
      <c r="AA293" s="226"/>
      <c r="AB293" s="226"/>
      <c r="AC293" s="226"/>
      <c r="AD293" s="226"/>
      <c r="AE293" s="226"/>
      <c r="AF293" s="226"/>
      <c r="AG293" s="226"/>
      <c r="AH293" s="224">
        <v>7.3163235268653398E-2</v>
      </c>
      <c r="AI293" s="224"/>
      <c r="AJ293" s="224"/>
      <c r="AK293" s="224"/>
      <c r="AL293" s="224"/>
      <c r="AM293" s="224"/>
      <c r="AN293" s="224"/>
      <c r="AO293" s="224"/>
      <c r="AP293" s="257">
        <v>2</v>
      </c>
    </row>
    <row r="294" spans="2:44" s="178" customFormat="1" ht="8.85" customHeight="1" x14ac:dyDescent="0.15">
      <c r="B294" s="222" t="s">
        <v>1647</v>
      </c>
      <c r="C294" s="222"/>
      <c r="D294" s="253">
        <v>859308266.869995</v>
      </c>
      <c r="E294" s="253"/>
      <c r="F294" s="253"/>
      <c r="G294" s="253"/>
      <c r="H294" s="253"/>
      <c r="I294" s="253"/>
      <c r="J294" s="253"/>
      <c r="K294" s="253"/>
      <c r="L294" s="253"/>
      <c r="M294" s="253"/>
      <c r="N294" s="253"/>
      <c r="O294" s="224">
        <v>5.6257472892002197E-2</v>
      </c>
      <c r="P294" s="224"/>
      <c r="Q294" s="224"/>
      <c r="R294" s="224"/>
      <c r="S294" s="224"/>
      <c r="T294" s="224"/>
      <c r="U294" s="224"/>
      <c r="V294" s="224"/>
      <c r="W294" s="224"/>
      <c r="X294" s="224"/>
      <c r="Y294" s="226">
        <v>22276</v>
      </c>
      <c r="Z294" s="226"/>
      <c r="AA294" s="226"/>
      <c r="AB294" s="226"/>
      <c r="AC294" s="226"/>
      <c r="AD294" s="226"/>
      <c r="AE294" s="226"/>
      <c r="AF294" s="226"/>
      <c r="AG294" s="226"/>
      <c r="AH294" s="224">
        <v>9.6431230628041098E-2</v>
      </c>
      <c r="AI294" s="224"/>
      <c r="AJ294" s="224"/>
      <c r="AK294" s="224"/>
      <c r="AL294" s="224"/>
      <c r="AM294" s="224"/>
      <c r="AN294" s="224"/>
      <c r="AO294" s="224"/>
      <c r="AP294" s="257">
        <v>3</v>
      </c>
    </row>
    <row r="295" spans="2:44" s="178" customFormat="1" ht="8.85" customHeight="1" x14ac:dyDescent="0.15">
      <c r="B295" s="222" t="s">
        <v>1646</v>
      </c>
      <c r="C295" s="222"/>
      <c r="D295" s="253">
        <v>1727407104.9200101</v>
      </c>
      <c r="E295" s="253"/>
      <c r="F295" s="253"/>
      <c r="G295" s="253"/>
      <c r="H295" s="253"/>
      <c r="I295" s="253"/>
      <c r="J295" s="253"/>
      <c r="K295" s="253"/>
      <c r="L295" s="253"/>
      <c r="M295" s="253"/>
      <c r="N295" s="253"/>
      <c r="O295" s="224">
        <v>0.113090449754967</v>
      </c>
      <c r="P295" s="224"/>
      <c r="Q295" s="224"/>
      <c r="R295" s="224"/>
      <c r="S295" s="224"/>
      <c r="T295" s="224"/>
      <c r="U295" s="224"/>
      <c r="V295" s="224"/>
      <c r="W295" s="224"/>
      <c r="X295" s="224"/>
      <c r="Y295" s="226">
        <v>29537</v>
      </c>
      <c r="Z295" s="226"/>
      <c r="AA295" s="226"/>
      <c r="AB295" s="226"/>
      <c r="AC295" s="226"/>
      <c r="AD295" s="226"/>
      <c r="AE295" s="226"/>
      <c r="AF295" s="226"/>
      <c r="AG295" s="226"/>
      <c r="AH295" s="224">
        <v>0.127863586777718</v>
      </c>
      <c r="AI295" s="224"/>
      <c r="AJ295" s="224"/>
      <c r="AK295" s="224"/>
      <c r="AL295" s="224"/>
      <c r="AM295" s="224"/>
      <c r="AN295" s="224"/>
      <c r="AO295" s="224"/>
      <c r="AP295" s="257">
        <v>4</v>
      </c>
    </row>
    <row r="296" spans="2:44" s="178" customFormat="1" ht="8.85" customHeight="1" x14ac:dyDescent="0.15">
      <c r="B296" s="222" t="s">
        <v>1645</v>
      </c>
      <c r="C296" s="222"/>
      <c r="D296" s="253">
        <v>2226366275.1400099</v>
      </c>
      <c r="E296" s="253"/>
      <c r="F296" s="253"/>
      <c r="G296" s="253"/>
      <c r="H296" s="253"/>
      <c r="I296" s="253"/>
      <c r="J296" s="253"/>
      <c r="K296" s="253"/>
      <c r="L296" s="253"/>
      <c r="M296" s="253"/>
      <c r="N296" s="253"/>
      <c r="O296" s="224">
        <v>0.145756470873457</v>
      </c>
      <c r="P296" s="224"/>
      <c r="Q296" s="224"/>
      <c r="R296" s="224"/>
      <c r="S296" s="224"/>
      <c r="T296" s="224"/>
      <c r="U296" s="224"/>
      <c r="V296" s="224"/>
      <c r="W296" s="224"/>
      <c r="X296" s="224"/>
      <c r="Y296" s="226">
        <v>29038</v>
      </c>
      <c r="Z296" s="226"/>
      <c r="AA296" s="226"/>
      <c r="AB296" s="226"/>
      <c r="AC296" s="226"/>
      <c r="AD296" s="226"/>
      <c r="AE296" s="226"/>
      <c r="AF296" s="226"/>
      <c r="AG296" s="226"/>
      <c r="AH296" s="224">
        <v>0.125703451022493</v>
      </c>
      <c r="AI296" s="224"/>
      <c r="AJ296" s="224"/>
      <c r="AK296" s="224"/>
      <c r="AL296" s="224"/>
      <c r="AM296" s="224"/>
      <c r="AN296" s="224"/>
      <c r="AO296" s="224"/>
      <c r="AP296" s="257">
        <v>5</v>
      </c>
    </row>
    <row r="297" spans="2:44" s="178" customFormat="1" ht="8.85" customHeight="1" x14ac:dyDescent="0.15">
      <c r="B297" s="222" t="s">
        <v>1644</v>
      </c>
      <c r="C297" s="222"/>
      <c r="D297" s="253">
        <v>764350137.12000096</v>
      </c>
      <c r="E297" s="253"/>
      <c r="F297" s="253"/>
      <c r="G297" s="253"/>
      <c r="H297" s="253"/>
      <c r="I297" s="253"/>
      <c r="J297" s="253"/>
      <c r="K297" s="253"/>
      <c r="L297" s="253"/>
      <c r="M297" s="253"/>
      <c r="N297" s="253"/>
      <c r="O297" s="224">
        <v>5.0040723191985999E-2</v>
      </c>
      <c r="P297" s="224"/>
      <c r="Q297" s="224"/>
      <c r="R297" s="224"/>
      <c r="S297" s="224"/>
      <c r="T297" s="224"/>
      <c r="U297" s="224"/>
      <c r="V297" s="224"/>
      <c r="W297" s="224"/>
      <c r="X297" s="224"/>
      <c r="Y297" s="226">
        <v>15089</v>
      </c>
      <c r="Z297" s="226"/>
      <c r="AA297" s="226"/>
      <c r="AB297" s="226"/>
      <c r="AC297" s="226"/>
      <c r="AD297" s="226"/>
      <c r="AE297" s="226"/>
      <c r="AF297" s="226"/>
      <c r="AG297" s="226"/>
      <c r="AH297" s="224">
        <v>6.5319215251684007E-2</v>
      </c>
      <c r="AI297" s="224"/>
      <c r="AJ297" s="224"/>
      <c r="AK297" s="224"/>
      <c r="AL297" s="224"/>
      <c r="AM297" s="224"/>
      <c r="AN297" s="224"/>
      <c r="AO297" s="224"/>
      <c r="AP297" s="257">
        <v>6</v>
      </c>
    </row>
    <row r="298" spans="2:44" s="178" customFormat="1" ht="8.85" customHeight="1" x14ac:dyDescent="0.15">
      <c r="B298" s="222" t="s">
        <v>1643</v>
      </c>
      <c r="C298" s="222"/>
      <c r="D298" s="253">
        <v>794100226.90999901</v>
      </c>
      <c r="E298" s="253"/>
      <c r="F298" s="253"/>
      <c r="G298" s="253"/>
      <c r="H298" s="253"/>
      <c r="I298" s="253"/>
      <c r="J298" s="253"/>
      <c r="K298" s="253"/>
      <c r="L298" s="253"/>
      <c r="M298" s="253"/>
      <c r="N298" s="253"/>
      <c r="O298" s="224">
        <v>5.1988411739184198E-2</v>
      </c>
      <c r="P298" s="224"/>
      <c r="Q298" s="224"/>
      <c r="R298" s="224"/>
      <c r="S298" s="224"/>
      <c r="T298" s="224"/>
      <c r="U298" s="224"/>
      <c r="V298" s="224"/>
      <c r="W298" s="224"/>
      <c r="X298" s="224"/>
      <c r="Y298" s="226">
        <v>13972</v>
      </c>
      <c r="Z298" s="226"/>
      <c r="AA298" s="226"/>
      <c r="AB298" s="226"/>
      <c r="AC298" s="226"/>
      <c r="AD298" s="226"/>
      <c r="AE298" s="226"/>
      <c r="AF298" s="226"/>
      <c r="AG298" s="226"/>
      <c r="AH298" s="224">
        <v>6.0483801146300503E-2</v>
      </c>
      <c r="AI298" s="224"/>
      <c r="AJ298" s="224"/>
      <c r="AK298" s="224"/>
      <c r="AL298" s="224"/>
      <c r="AM298" s="224"/>
      <c r="AN298" s="224"/>
      <c r="AO298" s="224"/>
      <c r="AP298" s="257">
        <v>7</v>
      </c>
    </row>
    <row r="299" spans="2:44" s="178" customFormat="1" ht="8.85" customHeight="1" x14ac:dyDescent="0.15">
      <c r="B299" s="222" t="s">
        <v>1642</v>
      </c>
      <c r="C299" s="222"/>
      <c r="D299" s="253">
        <v>855543628.73000205</v>
      </c>
      <c r="E299" s="253"/>
      <c r="F299" s="253"/>
      <c r="G299" s="253"/>
      <c r="H299" s="253"/>
      <c r="I299" s="253"/>
      <c r="J299" s="253"/>
      <c r="K299" s="253"/>
      <c r="L299" s="253"/>
      <c r="M299" s="253"/>
      <c r="N299" s="253"/>
      <c r="O299" s="224">
        <v>5.6011008338739697E-2</v>
      </c>
      <c r="P299" s="224"/>
      <c r="Q299" s="224"/>
      <c r="R299" s="224"/>
      <c r="S299" s="224"/>
      <c r="T299" s="224"/>
      <c r="U299" s="224"/>
      <c r="V299" s="224"/>
      <c r="W299" s="224"/>
      <c r="X299" s="224"/>
      <c r="Y299" s="226">
        <v>13372</v>
      </c>
      <c r="Z299" s="226"/>
      <c r="AA299" s="226"/>
      <c r="AB299" s="226"/>
      <c r="AC299" s="226"/>
      <c r="AD299" s="226"/>
      <c r="AE299" s="226"/>
      <c r="AF299" s="226"/>
      <c r="AG299" s="226"/>
      <c r="AH299" s="224">
        <v>5.7886443524787501E-2</v>
      </c>
      <c r="AI299" s="224"/>
      <c r="AJ299" s="224"/>
      <c r="AK299" s="224"/>
      <c r="AL299" s="224"/>
      <c r="AM299" s="224"/>
      <c r="AN299" s="224"/>
      <c r="AO299" s="224"/>
      <c r="AP299" s="257">
        <v>8</v>
      </c>
    </row>
    <row r="300" spans="2:44" s="178" customFormat="1" ht="8.85" customHeight="1" x14ac:dyDescent="0.15">
      <c r="B300" s="222" t="s">
        <v>1641</v>
      </c>
      <c r="C300" s="222"/>
      <c r="D300" s="253">
        <v>1048187099.79</v>
      </c>
      <c r="E300" s="253"/>
      <c r="F300" s="253"/>
      <c r="G300" s="253"/>
      <c r="H300" s="253"/>
      <c r="I300" s="253"/>
      <c r="J300" s="253"/>
      <c r="K300" s="253"/>
      <c r="L300" s="253"/>
      <c r="M300" s="253"/>
      <c r="N300" s="253"/>
      <c r="O300" s="224">
        <v>6.8623053711531101E-2</v>
      </c>
      <c r="P300" s="224"/>
      <c r="Q300" s="224"/>
      <c r="R300" s="224"/>
      <c r="S300" s="224"/>
      <c r="T300" s="224"/>
      <c r="U300" s="224"/>
      <c r="V300" s="224"/>
      <c r="W300" s="224"/>
      <c r="X300" s="224"/>
      <c r="Y300" s="226">
        <v>13513</v>
      </c>
      <c r="Z300" s="226"/>
      <c r="AA300" s="226"/>
      <c r="AB300" s="226"/>
      <c r="AC300" s="226"/>
      <c r="AD300" s="226"/>
      <c r="AE300" s="226"/>
      <c r="AF300" s="226"/>
      <c r="AG300" s="226"/>
      <c r="AH300" s="224">
        <v>5.8496822565843001E-2</v>
      </c>
      <c r="AI300" s="224"/>
      <c r="AJ300" s="224"/>
      <c r="AK300" s="224"/>
      <c r="AL300" s="224"/>
      <c r="AM300" s="224"/>
      <c r="AN300" s="224"/>
      <c r="AO300" s="224"/>
      <c r="AP300" s="257">
        <v>9</v>
      </c>
    </row>
    <row r="301" spans="2:44" s="178" customFormat="1" ht="8.85" customHeight="1" x14ac:dyDescent="0.15">
      <c r="B301" s="222" t="s">
        <v>1640</v>
      </c>
      <c r="C301" s="222"/>
      <c r="D301" s="253">
        <v>1051826005.38</v>
      </c>
      <c r="E301" s="253"/>
      <c r="F301" s="253"/>
      <c r="G301" s="253"/>
      <c r="H301" s="253"/>
      <c r="I301" s="253"/>
      <c r="J301" s="253"/>
      <c r="K301" s="253"/>
      <c r="L301" s="253"/>
      <c r="M301" s="253"/>
      <c r="N301" s="253"/>
      <c r="O301" s="224">
        <v>6.8861286765347501E-2</v>
      </c>
      <c r="P301" s="224"/>
      <c r="Q301" s="224"/>
      <c r="R301" s="224"/>
      <c r="S301" s="224"/>
      <c r="T301" s="224"/>
      <c r="U301" s="224"/>
      <c r="V301" s="224"/>
      <c r="W301" s="224"/>
      <c r="X301" s="224"/>
      <c r="Y301" s="226">
        <v>11681</v>
      </c>
      <c r="Z301" s="226"/>
      <c r="AA301" s="226"/>
      <c r="AB301" s="226"/>
      <c r="AC301" s="226"/>
      <c r="AD301" s="226"/>
      <c r="AE301" s="226"/>
      <c r="AF301" s="226"/>
      <c r="AG301" s="226"/>
      <c r="AH301" s="224">
        <v>5.0566223961489902E-2</v>
      </c>
      <c r="AI301" s="224"/>
      <c r="AJ301" s="224"/>
      <c r="AK301" s="224"/>
      <c r="AL301" s="224"/>
      <c r="AM301" s="224"/>
      <c r="AN301" s="224"/>
      <c r="AO301" s="224"/>
      <c r="AP301" s="257">
        <v>10</v>
      </c>
    </row>
    <row r="302" spans="2:44" s="178" customFormat="1" ht="8.85" customHeight="1" x14ac:dyDescent="0.15">
      <c r="B302" s="222" t="s">
        <v>1639</v>
      </c>
      <c r="C302" s="222"/>
      <c r="D302" s="253">
        <v>2579609561.4400101</v>
      </c>
      <c r="E302" s="253"/>
      <c r="F302" s="253"/>
      <c r="G302" s="253"/>
      <c r="H302" s="253"/>
      <c r="I302" s="253"/>
      <c r="J302" s="253"/>
      <c r="K302" s="253"/>
      <c r="L302" s="253"/>
      <c r="M302" s="253"/>
      <c r="N302" s="253"/>
      <c r="O302" s="224">
        <v>0.16888271714557601</v>
      </c>
      <c r="P302" s="224"/>
      <c r="Q302" s="224"/>
      <c r="R302" s="224"/>
      <c r="S302" s="224"/>
      <c r="T302" s="224"/>
      <c r="U302" s="224"/>
      <c r="V302" s="224"/>
      <c r="W302" s="224"/>
      <c r="X302" s="224"/>
      <c r="Y302" s="226">
        <v>29408</v>
      </c>
      <c r="Z302" s="226"/>
      <c r="AA302" s="226"/>
      <c r="AB302" s="226"/>
      <c r="AC302" s="226"/>
      <c r="AD302" s="226"/>
      <c r="AE302" s="226"/>
      <c r="AF302" s="226"/>
      <c r="AG302" s="226"/>
      <c r="AH302" s="224">
        <v>0.127305154889093</v>
      </c>
      <c r="AI302" s="224"/>
      <c r="AJ302" s="224"/>
      <c r="AK302" s="224"/>
      <c r="AL302" s="224"/>
      <c r="AM302" s="224"/>
      <c r="AN302" s="224"/>
      <c r="AO302" s="224"/>
      <c r="AP302" s="257">
        <v>11</v>
      </c>
    </row>
    <row r="303" spans="2:44" s="178" customFormat="1" ht="8.85" customHeight="1" x14ac:dyDescent="0.15">
      <c r="B303" s="222" t="s">
        <v>1638</v>
      </c>
      <c r="C303" s="222"/>
      <c r="D303" s="253">
        <v>1097129745.6300001</v>
      </c>
      <c r="E303" s="253"/>
      <c r="F303" s="253"/>
      <c r="G303" s="253"/>
      <c r="H303" s="253"/>
      <c r="I303" s="253"/>
      <c r="J303" s="253"/>
      <c r="K303" s="253"/>
      <c r="L303" s="253"/>
      <c r="M303" s="253"/>
      <c r="N303" s="253"/>
      <c r="O303" s="224">
        <v>7.1827246755822194E-2</v>
      </c>
      <c r="P303" s="224"/>
      <c r="Q303" s="224"/>
      <c r="R303" s="224"/>
      <c r="S303" s="224"/>
      <c r="T303" s="224"/>
      <c r="U303" s="224"/>
      <c r="V303" s="224"/>
      <c r="W303" s="224"/>
      <c r="X303" s="224"/>
      <c r="Y303" s="226">
        <v>10527</v>
      </c>
      <c r="Z303" s="226"/>
      <c r="AA303" s="226"/>
      <c r="AB303" s="226"/>
      <c r="AC303" s="226"/>
      <c r="AD303" s="226"/>
      <c r="AE303" s="226"/>
      <c r="AF303" s="226"/>
      <c r="AG303" s="226"/>
      <c r="AH303" s="224">
        <v>4.5570639469446401E-2</v>
      </c>
      <c r="AI303" s="224"/>
      <c r="AJ303" s="224"/>
      <c r="AK303" s="224"/>
      <c r="AL303" s="224"/>
      <c r="AM303" s="224"/>
      <c r="AN303" s="224"/>
      <c r="AO303" s="224"/>
      <c r="AP303" s="257">
        <v>12</v>
      </c>
    </row>
    <row r="304" spans="2:44" s="178" customFormat="1" ht="8.85" customHeight="1" x14ac:dyDescent="0.15">
      <c r="B304" s="222" t="s">
        <v>1637</v>
      </c>
      <c r="C304" s="222"/>
      <c r="D304" s="253">
        <v>475021757.61000103</v>
      </c>
      <c r="E304" s="253"/>
      <c r="F304" s="253"/>
      <c r="G304" s="253"/>
      <c r="H304" s="253"/>
      <c r="I304" s="253"/>
      <c r="J304" s="253"/>
      <c r="K304" s="253"/>
      <c r="L304" s="253"/>
      <c r="M304" s="253"/>
      <c r="N304" s="253"/>
      <c r="O304" s="224">
        <v>3.1098878810040399E-2</v>
      </c>
      <c r="P304" s="224"/>
      <c r="Q304" s="224"/>
      <c r="R304" s="224"/>
      <c r="S304" s="224"/>
      <c r="T304" s="224"/>
      <c r="U304" s="224"/>
      <c r="V304" s="224"/>
      <c r="W304" s="224"/>
      <c r="X304" s="224"/>
      <c r="Y304" s="226">
        <v>4203</v>
      </c>
      <c r="Z304" s="226"/>
      <c r="AA304" s="226"/>
      <c r="AB304" s="226"/>
      <c r="AC304" s="226"/>
      <c r="AD304" s="226"/>
      <c r="AE304" s="226"/>
      <c r="AF304" s="226"/>
      <c r="AG304" s="226"/>
      <c r="AH304" s="224">
        <v>1.81944901386989E-2</v>
      </c>
      <c r="AI304" s="224"/>
      <c r="AJ304" s="224"/>
      <c r="AK304" s="224"/>
      <c r="AL304" s="224"/>
      <c r="AM304" s="224"/>
      <c r="AN304" s="224"/>
      <c r="AO304" s="224"/>
      <c r="AP304" s="257">
        <v>13</v>
      </c>
    </row>
    <row r="305" spans="2:44" s="178" customFormat="1" ht="8.85" customHeight="1" x14ac:dyDescent="0.15">
      <c r="B305" s="222" t="s">
        <v>1636</v>
      </c>
      <c r="C305" s="222"/>
      <c r="D305" s="253">
        <v>1274549711.9300001</v>
      </c>
      <c r="E305" s="253"/>
      <c r="F305" s="253"/>
      <c r="G305" s="253"/>
      <c r="H305" s="253"/>
      <c r="I305" s="253"/>
      <c r="J305" s="253"/>
      <c r="K305" s="253"/>
      <c r="L305" s="253"/>
      <c r="M305" s="253"/>
      <c r="N305" s="253"/>
      <c r="O305" s="224">
        <v>8.3442634771322494E-2</v>
      </c>
      <c r="P305" s="224"/>
      <c r="Q305" s="224"/>
      <c r="R305" s="224"/>
      <c r="S305" s="224"/>
      <c r="T305" s="224"/>
      <c r="U305" s="224"/>
      <c r="V305" s="224"/>
      <c r="W305" s="224"/>
      <c r="X305" s="224"/>
      <c r="Y305" s="226">
        <v>8129</v>
      </c>
      <c r="Z305" s="226"/>
      <c r="AA305" s="226"/>
      <c r="AB305" s="226"/>
      <c r="AC305" s="226"/>
      <c r="AD305" s="226"/>
      <c r="AE305" s="226"/>
      <c r="AF305" s="226"/>
      <c r="AG305" s="226"/>
      <c r="AH305" s="224">
        <v>3.51898668421326E-2</v>
      </c>
      <c r="AI305" s="224"/>
      <c r="AJ305" s="224"/>
      <c r="AK305" s="224"/>
      <c r="AL305" s="224"/>
      <c r="AM305" s="224"/>
      <c r="AN305" s="224"/>
      <c r="AO305" s="224"/>
      <c r="AP305" s="257">
        <v>14</v>
      </c>
    </row>
    <row r="306" spans="2:44" s="178" customFormat="1" ht="8.85" customHeight="1" x14ac:dyDescent="0.15">
      <c r="B306" s="255"/>
      <c r="C306" s="255"/>
      <c r="D306" s="251">
        <v>15274562163.85</v>
      </c>
      <c r="E306" s="251"/>
      <c r="F306" s="251"/>
      <c r="G306" s="251"/>
      <c r="H306" s="251"/>
      <c r="I306" s="251"/>
      <c r="J306" s="251"/>
      <c r="K306" s="251"/>
      <c r="L306" s="251"/>
      <c r="M306" s="251"/>
      <c r="N306" s="251"/>
      <c r="O306" s="249">
        <v>1</v>
      </c>
      <c r="P306" s="249"/>
      <c r="Q306" s="249"/>
      <c r="R306" s="249"/>
      <c r="S306" s="249"/>
      <c r="T306" s="249"/>
      <c r="U306" s="249"/>
      <c r="V306" s="249"/>
      <c r="W306" s="249"/>
      <c r="X306" s="249"/>
      <c r="Y306" s="250">
        <v>231004</v>
      </c>
      <c r="Z306" s="250"/>
      <c r="AA306" s="250"/>
      <c r="AB306" s="250"/>
      <c r="AC306" s="250"/>
      <c r="AD306" s="250"/>
      <c r="AE306" s="250"/>
      <c r="AF306" s="250"/>
      <c r="AG306" s="250"/>
      <c r="AH306" s="249">
        <v>1</v>
      </c>
      <c r="AI306" s="249"/>
      <c r="AJ306" s="249"/>
      <c r="AK306" s="249"/>
      <c r="AL306" s="249"/>
      <c r="AM306" s="249"/>
      <c r="AN306" s="249"/>
      <c r="AO306" s="249"/>
      <c r="AP306" s="256"/>
    </row>
    <row r="307" spans="2:44" s="178" customFormat="1" ht="7.2" customHeight="1" x14ac:dyDescent="0.15"/>
    <row r="308" spans="2:44" s="178" customFormat="1" ht="15.3" customHeight="1" x14ac:dyDescent="0.15">
      <c r="B308" s="207" t="s">
        <v>1635</v>
      </c>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row>
    <row r="309" spans="2:44" s="178" customFormat="1" ht="6.3" customHeight="1" x14ac:dyDescent="0.15"/>
    <row r="310" spans="2:44" s="178" customFormat="1" ht="8.5500000000000007" customHeight="1" x14ac:dyDescent="0.15">
      <c r="B310" s="200" t="s">
        <v>1623</v>
      </c>
      <c r="C310" s="200"/>
      <c r="D310" s="200" t="s">
        <v>1609</v>
      </c>
      <c r="E310" s="200"/>
      <c r="F310" s="200"/>
      <c r="G310" s="200"/>
      <c r="H310" s="200"/>
      <c r="I310" s="200"/>
      <c r="J310" s="200"/>
      <c r="K310" s="200"/>
      <c r="L310" s="200"/>
      <c r="M310" s="200"/>
      <c r="N310" s="200"/>
      <c r="O310" s="200" t="s">
        <v>1607</v>
      </c>
      <c r="P310" s="200"/>
      <c r="Q310" s="200"/>
      <c r="R310" s="200"/>
      <c r="S310" s="200"/>
      <c r="T310" s="200"/>
      <c r="U310" s="200"/>
      <c r="V310" s="200"/>
      <c r="W310" s="200"/>
      <c r="X310" s="200"/>
      <c r="Y310" s="200" t="s">
        <v>1608</v>
      </c>
      <c r="Z310" s="200"/>
      <c r="AA310" s="200"/>
      <c r="AB310" s="200"/>
      <c r="AC310" s="200"/>
      <c r="AD310" s="200"/>
      <c r="AE310" s="200"/>
      <c r="AF310" s="200"/>
      <c r="AG310" s="200"/>
      <c r="AH310" s="200" t="s">
        <v>1607</v>
      </c>
      <c r="AI310" s="200"/>
      <c r="AJ310" s="200"/>
      <c r="AK310" s="200"/>
      <c r="AL310" s="200"/>
      <c r="AM310" s="200"/>
      <c r="AN310" s="200"/>
      <c r="AO310" s="200"/>
    </row>
    <row r="311" spans="2:44" s="178" customFormat="1" ht="8.5500000000000007" customHeight="1" x14ac:dyDescent="0.15">
      <c r="B311" s="222" t="s">
        <v>1621</v>
      </c>
      <c r="C311" s="222"/>
      <c r="D311" s="253">
        <v>366547486.59000099</v>
      </c>
      <c r="E311" s="253"/>
      <c r="F311" s="253"/>
      <c r="G311" s="253"/>
      <c r="H311" s="253"/>
      <c r="I311" s="253"/>
      <c r="J311" s="253"/>
      <c r="K311" s="253"/>
      <c r="L311" s="253"/>
      <c r="M311" s="253"/>
      <c r="N311" s="253"/>
      <c r="O311" s="224">
        <v>2.3997249980592002E-2</v>
      </c>
      <c r="P311" s="224"/>
      <c r="Q311" s="224"/>
      <c r="R311" s="224"/>
      <c r="S311" s="224"/>
      <c r="T311" s="224"/>
      <c r="U311" s="224"/>
      <c r="V311" s="224"/>
      <c r="W311" s="224"/>
      <c r="X311" s="224"/>
      <c r="Y311" s="226">
        <v>15851</v>
      </c>
      <c r="Z311" s="226"/>
      <c r="AA311" s="226"/>
      <c r="AB311" s="226"/>
      <c r="AC311" s="226"/>
      <c r="AD311" s="226"/>
      <c r="AE311" s="226"/>
      <c r="AF311" s="226"/>
      <c r="AG311" s="226"/>
      <c r="AH311" s="224">
        <v>6.8617859431005498E-2</v>
      </c>
      <c r="AI311" s="224"/>
      <c r="AJ311" s="224"/>
      <c r="AK311" s="224"/>
      <c r="AL311" s="224"/>
      <c r="AM311" s="224"/>
      <c r="AN311" s="224"/>
      <c r="AO311" s="224"/>
    </row>
    <row r="312" spans="2:44" s="178" customFormat="1" ht="8.5500000000000007" customHeight="1" x14ac:dyDescent="0.15">
      <c r="B312" s="222" t="s">
        <v>1620</v>
      </c>
      <c r="C312" s="222"/>
      <c r="D312" s="253">
        <v>492299909.989999</v>
      </c>
      <c r="E312" s="253"/>
      <c r="F312" s="253"/>
      <c r="G312" s="253"/>
      <c r="H312" s="253"/>
      <c r="I312" s="253"/>
      <c r="J312" s="253"/>
      <c r="K312" s="253"/>
      <c r="L312" s="253"/>
      <c r="M312" s="253"/>
      <c r="N312" s="253"/>
      <c r="O312" s="224">
        <v>3.2230050505481202E-2</v>
      </c>
      <c r="P312" s="224"/>
      <c r="Q312" s="224"/>
      <c r="R312" s="224"/>
      <c r="S312" s="224"/>
      <c r="T312" s="224"/>
      <c r="U312" s="224"/>
      <c r="V312" s="224"/>
      <c r="W312" s="224"/>
      <c r="X312" s="224"/>
      <c r="Y312" s="226">
        <v>17676</v>
      </c>
      <c r="Z312" s="226"/>
      <c r="AA312" s="226"/>
      <c r="AB312" s="226"/>
      <c r="AC312" s="226"/>
      <c r="AD312" s="226"/>
      <c r="AE312" s="226"/>
      <c r="AF312" s="226"/>
      <c r="AG312" s="226"/>
      <c r="AH312" s="224">
        <v>7.6518155529774395E-2</v>
      </c>
      <c r="AI312" s="224"/>
      <c r="AJ312" s="224"/>
      <c r="AK312" s="224"/>
      <c r="AL312" s="224"/>
      <c r="AM312" s="224"/>
      <c r="AN312" s="224"/>
      <c r="AO312" s="224"/>
    </row>
    <row r="313" spans="2:44" s="178" customFormat="1" ht="8.5500000000000007" customHeight="1" x14ac:dyDescent="0.15">
      <c r="B313" s="222" t="s">
        <v>1619</v>
      </c>
      <c r="C313" s="222"/>
      <c r="D313" s="253">
        <v>776068045.16999996</v>
      </c>
      <c r="E313" s="253"/>
      <c r="F313" s="253"/>
      <c r="G313" s="253"/>
      <c r="H313" s="253"/>
      <c r="I313" s="253"/>
      <c r="J313" s="253"/>
      <c r="K313" s="253"/>
      <c r="L313" s="253"/>
      <c r="M313" s="253"/>
      <c r="N313" s="253"/>
      <c r="O313" s="224">
        <v>5.0807875004542098E-2</v>
      </c>
      <c r="P313" s="224"/>
      <c r="Q313" s="224"/>
      <c r="R313" s="224"/>
      <c r="S313" s="224"/>
      <c r="T313" s="224"/>
      <c r="U313" s="224"/>
      <c r="V313" s="224"/>
      <c r="W313" s="224"/>
      <c r="X313" s="224"/>
      <c r="Y313" s="226">
        <v>24096</v>
      </c>
      <c r="Z313" s="226"/>
      <c r="AA313" s="226"/>
      <c r="AB313" s="226"/>
      <c r="AC313" s="226"/>
      <c r="AD313" s="226"/>
      <c r="AE313" s="226"/>
      <c r="AF313" s="226"/>
      <c r="AG313" s="226"/>
      <c r="AH313" s="224">
        <v>0.104309882079964</v>
      </c>
      <c r="AI313" s="224"/>
      <c r="AJ313" s="224"/>
      <c r="AK313" s="224"/>
      <c r="AL313" s="224"/>
      <c r="AM313" s="224"/>
      <c r="AN313" s="224"/>
      <c r="AO313" s="224"/>
    </row>
    <row r="314" spans="2:44" s="178" customFormat="1" ht="8.5500000000000007" customHeight="1" x14ac:dyDescent="0.15">
      <c r="B314" s="222" t="s">
        <v>1618</v>
      </c>
      <c r="C314" s="222"/>
      <c r="D314" s="253">
        <v>812359633.79000401</v>
      </c>
      <c r="E314" s="253"/>
      <c r="F314" s="253"/>
      <c r="G314" s="253"/>
      <c r="H314" s="253"/>
      <c r="I314" s="253"/>
      <c r="J314" s="253"/>
      <c r="K314" s="253"/>
      <c r="L314" s="253"/>
      <c r="M314" s="253"/>
      <c r="N314" s="253"/>
      <c r="O314" s="224">
        <v>5.3183824523140702E-2</v>
      </c>
      <c r="P314" s="224"/>
      <c r="Q314" s="224"/>
      <c r="R314" s="224"/>
      <c r="S314" s="224"/>
      <c r="T314" s="224"/>
      <c r="U314" s="224"/>
      <c r="V314" s="224"/>
      <c r="W314" s="224"/>
      <c r="X314" s="224"/>
      <c r="Y314" s="226">
        <v>19753</v>
      </c>
      <c r="Z314" s="226"/>
      <c r="AA314" s="226"/>
      <c r="AB314" s="226"/>
      <c r="AC314" s="226"/>
      <c r="AD314" s="226"/>
      <c r="AE314" s="226"/>
      <c r="AF314" s="226"/>
      <c r="AG314" s="226"/>
      <c r="AH314" s="224">
        <v>8.55093418295787E-2</v>
      </c>
      <c r="AI314" s="224"/>
      <c r="AJ314" s="224"/>
      <c r="AK314" s="224"/>
      <c r="AL314" s="224"/>
      <c r="AM314" s="224"/>
      <c r="AN314" s="224"/>
      <c r="AO314" s="224"/>
    </row>
    <row r="315" spans="2:44" s="178" customFormat="1" ht="8.5500000000000007" customHeight="1" x14ac:dyDescent="0.15">
      <c r="B315" s="222" t="s">
        <v>1617</v>
      </c>
      <c r="C315" s="222"/>
      <c r="D315" s="253">
        <v>969010599.14999604</v>
      </c>
      <c r="E315" s="253"/>
      <c r="F315" s="253"/>
      <c r="G315" s="253"/>
      <c r="H315" s="253"/>
      <c r="I315" s="253"/>
      <c r="J315" s="253"/>
      <c r="K315" s="253"/>
      <c r="L315" s="253"/>
      <c r="M315" s="253"/>
      <c r="N315" s="253"/>
      <c r="O315" s="224">
        <v>6.3439500835142298E-2</v>
      </c>
      <c r="P315" s="224"/>
      <c r="Q315" s="224"/>
      <c r="R315" s="224"/>
      <c r="S315" s="224"/>
      <c r="T315" s="224"/>
      <c r="U315" s="224"/>
      <c r="V315" s="224"/>
      <c r="W315" s="224"/>
      <c r="X315" s="224"/>
      <c r="Y315" s="226">
        <v>18249</v>
      </c>
      <c r="Z315" s="226"/>
      <c r="AA315" s="226"/>
      <c r="AB315" s="226"/>
      <c r="AC315" s="226"/>
      <c r="AD315" s="226"/>
      <c r="AE315" s="226"/>
      <c r="AF315" s="226"/>
      <c r="AG315" s="226"/>
      <c r="AH315" s="224">
        <v>7.8998632058319307E-2</v>
      </c>
      <c r="AI315" s="224"/>
      <c r="AJ315" s="224"/>
      <c r="AK315" s="224"/>
      <c r="AL315" s="224"/>
      <c r="AM315" s="224"/>
      <c r="AN315" s="224"/>
      <c r="AO315" s="224"/>
    </row>
    <row r="316" spans="2:44" s="178" customFormat="1" ht="8.5500000000000007" customHeight="1" x14ac:dyDescent="0.15">
      <c r="B316" s="222" t="s">
        <v>1616</v>
      </c>
      <c r="C316" s="222"/>
      <c r="D316" s="253">
        <v>1343491936.49</v>
      </c>
      <c r="E316" s="253"/>
      <c r="F316" s="253"/>
      <c r="G316" s="253"/>
      <c r="H316" s="253"/>
      <c r="I316" s="253"/>
      <c r="J316" s="253"/>
      <c r="K316" s="253"/>
      <c r="L316" s="253"/>
      <c r="M316" s="253"/>
      <c r="N316" s="253"/>
      <c r="O316" s="224">
        <v>8.7956166735149902E-2</v>
      </c>
      <c r="P316" s="224"/>
      <c r="Q316" s="224"/>
      <c r="R316" s="224"/>
      <c r="S316" s="224"/>
      <c r="T316" s="224"/>
      <c r="U316" s="224"/>
      <c r="V316" s="224"/>
      <c r="W316" s="224"/>
      <c r="X316" s="224"/>
      <c r="Y316" s="226">
        <v>22186</v>
      </c>
      <c r="Z316" s="226"/>
      <c r="AA316" s="226"/>
      <c r="AB316" s="226"/>
      <c r="AC316" s="226"/>
      <c r="AD316" s="226"/>
      <c r="AE316" s="226"/>
      <c r="AF316" s="226"/>
      <c r="AG316" s="226"/>
      <c r="AH316" s="224">
        <v>9.6041626984814096E-2</v>
      </c>
      <c r="AI316" s="224"/>
      <c r="AJ316" s="224"/>
      <c r="AK316" s="224"/>
      <c r="AL316" s="224"/>
      <c r="AM316" s="224"/>
      <c r="AN316" s="224"/>
      <c r="AO316" s="224"/>
    </row>
    <row r="317" spans="2:44" s="178" customFormat="1" ht="8.5500000000000007" customHeight="1" x14ac:dyDescent="0.15">
      <c r="B317" s="222" t="s">
        <v>1614</v>
      </c>
      <c r="C317" s="222"/>
      <c r="D317" s="253">
        <v>1254595266.95999</v>
      </c>
      <c r="E317" s="253"/>
      <c r="F317" s="253"/>
      <c r="G317" s="253"/>
      <c r="H317" s="253"/>
      <c r="I317" s="253"/>
      <c r="J317" s="253"/>
      <c r="K317" s="253"/>
      <c r="L317" s="253"/>
      <c r="M317" s="253"/>
      <c r="N317" s="253"/>
      <c r="O317" s="224">
        <v>8.2136250682799797E-2</v>
      </c>
      <c r="P317" s="224"/>
      <c r="Q317" s="224"/>
      <c r="R317" s="224"/>
      <c r="S317" s="224"/>
      <c r="T317" s="224"/>
      <c r="U317" s="224"/>
      <c r="V317" s="224"/>
      <c r="W317" s="224"/>
      <c r="X317" s="224"/>
      <c r="Y317" s="226">
        <v>18257</v>
      </c>
      <c r="Z317" s="226"/>
      <c r="AA317" s="226"/>
      <c r="AB317" s="226"/>
      <c r="AC317" s="226"/>
      <c r="AD317" s="226"/>
      <c r="AE317" s="226"/>
      <c r="AF317" s="226"/>
      <c r="AG317" s="226"/>
      <c r="AH317" s="224">
        <v>7.9033263493272901E-2</v>
      </c>
      <c r="AI317" s="224"/>
      <c r="AJ317" s="224"/>
      <c r="AK317" s="224"/>
      <c r="AL317" s="224"/>
      <c r="AM317" s="224"/>
      <c r="AN317" s="224"/>
      <c r="AO317" s="224"/>
    </row>
    <row r="318" spans="2:44" s="178" customFormat="1" ht="8.5500000000000007" customHeight="1" x14ac:dyDescent="0.15">
      <c r="B318" s="222" t="s">
        <v>1615</v>
      </c>
      <c r="C318" s="222"/>
      <c r="D318" s="253">
        <v>1501377566.8500099</v>
      </c>
      <c r="E318" s="253"/>
      <c r="F318" s="253"/>
      <c r="G318" s="253"/>
      <c r="H318" s="253"/>
      <c r="I318" s="253"/>
      <c r="J318" s="253"/>
      <c r="K318" s="253"/>
      <c r="L318" s="253"/>
      <c r="M318" s="253"/>
      <c r="N318" s="253"/>
      <c r="O318" s="224">
        <v>9.8292674496640503E-2</v>
      </c>
      <c r="P318" s="224"/>
      <c r="Q318" s="224"/>
      <c r="R318" s="224"/>
      <c r="S318" s="224"/>
      <c r="T318" s="224"/>
      <c r="U318" s="224"/>
      <c r="V318" s="224"/>
      <c r="W318" s="224"/>
      <c r="X318" s="224"/>
      <c r="Y318" s="226">
        <v>19501</v>
      </c>
      <c r="Z318" s="226"/>
      <c r="AA318" s="226"/>
      <c r="AB318" s="226"/>
      <c r="AC318" s="226"/>
      <c r="AD318" s="226"/>
      <c r="AE318" s="226"/>
      <c r="AF318" s="226"/>
      <c r="AG318" s="226"/>
      <c r="AH318" s="224">
        <v>8.4418451628543195E-2</v>
      </c>
      <c r="AI318" s="224"/>
      <c r="AJ318" s="224"/>
      <c r="AK318" s="224"/>
      <c r="AL318" s="224"/>
      <c r="AM318" s="224"/>
      <c r="AN318" s="224"/>
      <c r="AO318" s="224"/>
    </row>
    <row r="319" spans="2:44" s="178" customFormat="1" ht="8.5500000000000007" customHeight="1" x14ac:dyDescent="0.15">
      <c r="B319" s="222" t="s">
        <v>1634</v>
      </c>
      <c r="C319" s="222"/>
      <c r="D319" s="253">
        <v>2241338970.2600002</v>
      </c>
      <c r="E319" s="253"/>
      <c r="F319" s="253"/>
      <c r="G319" s="253"/>
      <c r="H319" s="253"/>
      <c r="I319" s="253"/>
      <c r="J319" s="253"/>
      <c r="K319" s="253"/>
      <c r="L319" s="253"/>
      <c r="M319" s="253"/>
      <c r="N319" s="253"/>
      <c r="O319" s="224">
        <v>0.146736708143722</v>
      </c>
      <c r="P319" s="224"/>
      <c r="Q319" s="224"/>
      <c r="R319" s="224"/>
      <c r="S319" s="224"/>
      <c r="T319" s="224"/>
      <c r="U319" s="224"/>
      <c r="V319" s="224"/>
      <c r="W319" s="224"/>
      <c r="X319" s="224"/>
      <c r="Y319" s="226">
        <v>25832</v>
      </c>
      <c r="Z319" s="226"/>
      <c r="AA319" s="226"/>
      <c r="AB319" s="226"/>
      <c r="AC319" s="226"/>
      <c r="AD319" s="226"/>
      <c r="AE319" s="226"/>
      <c r="AF319" s="226"/>
      <c r="AG319" s="226"/>
      <c r="AH319" s="224">
        <v>0.111824903464875</v>
      </c>
      <c r="AI319" s="224"/>
      <c r="AJ319" s="224"/>
      <c r="AK319" s="224"/>
      <c r="AL319" s="224"/>
      <c r="AM319" s="224"/>
      <c r="AN319" s="224"/>
      <c r="AO319" s="224"/>
    </row>
    <row r="320" spans="2:44" s="178" customFormat="1" ht="8.5500000000000007" customHeight="1" x14ac:dyDescent="0.15">
      <c r="B320" s="222" t="s">
        <v>1633</v>
      </c>
      <c r="C320" s="222"/>
      <c r="D320" s="253">
        <v>1329143109.72001</v>
      </c>
      <c r="E320" s="253"/>
      <c r="F320" s="253"/>
      <c r="G320" s="253"/>
      <c r="H320" s="253"/>
      <c r="I320" s="253"/>
      <c r="J320" s="253"/>
      <c r="K320" s="253"/>
      <c r="L320" s="253"/>
      <c r="M320" s="253"/>
      <c r="N320" s="253"/>
      <c r="O320" s="224">
        <v>8.7016773080780097E-2</v>
      </c>
      <c r="P320" s="224"/>
      <c r="Q320" s="224"/>
      <c r="R320" s="224"/>
      <c r="S320" s="224"/>
      <c r="T320" s="224"/>
      <c r="U320" s="224"/>
      <c r="V320" s="224"/>
      <c r="W320" s="224"/>
      <c r="X320" s="224"/>
      <c r="Y320" s="226">
        <v>14481</v>
      </c>
      <c r="Z320" s="226"/>
      <c r="AA320" s="226"/>
      <c r="AB320" s="226"/>
      <c r="AC320" s="226"/>
      <c r="AD320" s="226"/>
      <c r="AE320" s="226"/>
      <c r="AF320" s="226"/>
      <c r="AG320" s="226"/>
      <c r="AH320" s="224">
        <v>6.2687226195217396E-2</v>
      </c>
      <c r="AI320" s="224"/>
      <c r="AJ320" s="224"/>
      <c r="AK320" s="224"/>
      <c r="AL320" s="224"/>
      <c r="AM320" s="224"/>
      <c r="AN320" s="224"/>
      <c r="AO320" s="224"/>
    </row>
    <row r="321" spans="2:44" s="178" customFormat="1" ht="8.5500000000000007" customHeight="1" x14ac:dyDescent="0.15">
      <c r="B321" s="222" t="s">
        <v>1632</v>
      </c>
      <c r="C321" s="222"/>
      <c r="D321" s="253">
        <v>1830852451.1800001</v>
      </c>
      <c r="E321" s="253"/>
      <c r="F321" s="253"/>
      <c r="G321" s="253"/>
      <c r="H321" s="253"/>
      <c r="I321" s="253"/>
      <c r="J321" s="253"/>
      <c r="K321" s="253"/>
      <c r="L321" s="253"/>
      <c r="M321" s="253"/>
      <c r="N321" s="253"/>
      <c r="O321" s="224">
        <v>0.11986284330381899</v>
      </c>
      <c r="P321" s="224"/>
      <c r="Q321" s="224"/>
      <c r="R321" s="224"/>
      <c r="S321" s="224"/>
      <c r="T321" s="224"/>
      <c r="U321" s="224"/>
      <c r="V321" s="224"/>
      <c r="W321" s="224"/>
      <c r="X321" s="224"/>
      <c r="Y321" s="226">
        <v>17515</v>
      </c>
      <c r="Z321" s="226"/>
      <c r="AA321" s="226"/>
      <c r="AB321" s="226"/>
      <c r="AC321" s="226"/>
      <c r="AD321" s="226"/>
      <c r="AE321" s="226"/>
      <c r="AF321" s="226"/>
      <c r="AG321" s="226"/>
      <c r="AH321" s="224">
        <v>7.5821197901335E-2</v>
      </c>
      <c r="AI321" s="224"/>
      <c r="AJ321" s="224"/>
      <c r="AK321" s="224"/>
      <c r="AL321" s="224"/>
      <c r="AM321" s="224"/>
      <c r="AN321" s="224"/>
      <c r="AO321" s="224"/>
    </row>
    <row r="322" spans="2:44" s="178" customFormat="1" ht="8.5500000000000007" customHeight="1" x14ac:dyDescent="0.15">
      <c r="B322" s="222" t="s">
        <v>1631</v>
      </c>
      <c r="C322" s="222"/>
      <c r="D322" s="253">
        <v>1724237995.28</v>
      </c>
      <c r="E322" s="253"/>
      <c r="F322" s="253"/>
      <c r="G322" s="253"/>
      <c r="H322" s="253"/>
      <c r="I322" s="253"/>
      <c r="J322" s="253"/>
      <c r="K322" s="253"/>
      <c r="L322" s="253"/>
      <c r="M322" s="253"/>
      <c r="N322" s="253"/>
      <c r="O322" s="224">
        <v>0.11288297345509</v>
      </c>
      <c r="P322" s="224"/>
      <c r="Q322" s="224"/>
      <c r="R322" s="224"/>
      <c r="S322" s="224"/>
      <c r="T322" s="224"/>
      <c r="U322" s="224"/>
      <c r="V322" s="224"/>
      <c r="W322" s="224"/>
      <c r="X322" s="224"/>
      <c r="Y322" s="226">
        <v>12857</v>
      </c>
      <c r="Z322" s="226"/>
      <c r="AA322" s="226"/>
      <c r="AB322" s="226"/>
      <c r="AC322" s="226"/>
      <c r="AD322" s="226"/>
      <c r="AE322" s="226"/>
      <c r="AF322" s="226"/>
      <c r="AG322" s="226"/>
      <c r="AH322" s="224">
        <v>5.5657044899655402E-2</v>
      </c>
      <c r="AI322" s="224"/>
      <c r="AJ322" s="224"/>
      <c r="AK322" s="224"/>
      <c r="AL322" s="224"/>
      <c r="AM322" s="224"/>
      <c r="AN322" s="224"/>
      <c r="AO322" s="224"/>
    </row>
    <row r="323" spans="2:44" s="178" customFormat="1" ht="8.5500000000000007" customHeight="1" x14ac:dyDescent="0.15">
      <c r="B323" s="222" t="s">
        <v>1630</v>
      </c>
      <c r="C323" s="222"/>
      <c r="D323" s="253">
        <v>326098868.80000001</v>
      </c>
      <c r="E323" s="253"/>
      <c r="F323" s="253"/>
      <c r="G323" s="253"/>
      <c r="H323" s="253"/>
      <c r="I323" s="253"/>
      <c r="J323" s="253"/>
      <c r="K323" s="253"/>
      <c r="L323" s="253"/>
      <c r="M323" s="253"/>
      <c r="N323" s="253"/>
      <c r="O323" s="224">
        <v>2.13491467252509E-2</v>
      </c>
      <c r="P323" s="224"/>
      <c r="Q323" s="224"/>
      <c r="R323" s="224"/>
      <c r="S323" s="224"/>
      <c r="T323" s="224"/>
      <c r="U323" s="224"/>
      <c r="V323" s="224"/>
      <c r="W323" s="224"/>
      <c r="X323" s="224"/>
      <c r="Y323" s="226">
        <v>2414</v>
      </c>
      <c r="Z323" s="226"/>
      <c r="AA323" s="226"/>
      <c r="AB323" s="226"/>
      <c r="AC323" s="226"/>
      <c r="AD323" s="226"/>
      <c r="AE323" s="226"/>
      <c r="AF323" s="226"/>
      <c r="AG323" s="226"/>
      <c r="AH323" s="224">
        <v>1.0450035497220799E-2</v>
      </c>
      <c r="AI323" s="224"/>
      <c r="AJ323" s="224"/>
      <c r="AK323" s="224"/>
      <c r="AL323" s="224"/>
      <c r="AM323" s="224"/>
      <c r="AN323" s="224"/>
      <c r="AO323" s="224"/>
    </row>
    <row r="324" spans="2:44" s="178" customFormat="1" ht="8.5500000000000007" customHeight="1" x14ac:dyDescent="0.15">
      <c r="B324" s="222" t="s">
        <v>1629</v>
      </c>
      <c r="C324" s="222"/>
      <c r="D324" s="253">
        <v>214503238.59999999</v>
      </c>
      <c r="E324" s="253"/>
      <c r="F324" s="253"/>
      <c r="G324" s="253"/>
      <c r="H324" s="253"/>
      <c r="I324" s="253"/>
      <c r="J324" s="253"/>
      <c r="K324" s="253"/>
      <c r="L324" s="253"/>
      <c r="M324" s="253"/>
      <c r="N324" s="253"/>
      <c r="O324" s="224">
        <v>1.4043167738559501E-2</v>
      </c>
      <c r="P324" s="224"/>
      <c r="Q324" s="224"/>
      <c r="R324" s="224"/>
      <c r="S324" s="224"/>
      <c r="T324" s="224"/>
      <c r="U324" s="224"/>
      <c r="V324" s="224"/>
      <c r="W324" s="224"/>
      <c r="X324" s="224"/>
      <c r="Y324" s="226">
        <v>1639</v>
      </c>
      <c r="Z324" s="226"/>
      <c r="AA324" s="226"/>
      <c r="AB324" s="226"/>
      <c r="AC324" s="226"/>
      <c r="AD324" s="226"/>
      <c r="AE324" s="226"/>
      <c r="AF324" s="226"/>
      <c r="AG324" s="226"/>
      <c r="AH324" s="224">
        <v>7.0951152360998098E-3</v>
      </c>
      <c r="AI324" s="224"/>
      <c r="AJ324" s="224"/>
      <c r="AK324" s="224"/>
      <c r="AL324" s="224"/>
      <c r="AM324" s="224"/>
      <c r="AN324" s="224"/>
      <c r="AO324" s="224"/>
    </row>
    <row r="325" spans="2:44" s="178" customFormat="1" ht="8.5500000000000007" customHeight="1" x14ac:dyDescent="0.15">
      <c r="B325" s="222" t="s">
        <v>1628</v>
      </c>
      <c r="C325" s="222"/>
      <c r="D325" s="253">
        <v>42333509.140000001</v>
      </c>
      <c r="E325" s="253"/>
      <c r="F325" s="253"/>
      <c r="G325" s="253"/>
      <c r="H325" s="253"/>
      <c r="I325" s="253"/>
      <c r="J325" s="253"/>
      <c r="K325" s="253"/>
      <c r="L325" s="253"/>
      <c r="M325" s="253"/>
      <c r="N325" s="253"/>
      <c r="O325" s="224">
        <v>2.77150393483552E-3</v>
      </c>
      <c r="P325" s="224"/>
      <c r="Q325" s="224"/>
      <c r="R325" s="224"/>
      <c r="S325" s="224"/>
      <c r="T325" s="224"/>
      <c r="U325" s="224"/>
      <c r="V325" s="224"/>
      <c r="W325" s="224"/>
      <c r="X325" s="224"/>
      <c r="Y325" s="226">
        <v>341</v>
      </c>
      <c r="Z325" s="226"/>
      <c r="AA325" s="226"/>
      <c r="AB325" s="226"/>
      <c r="AC325" s="226"/>
      <c r="AD325" s="226"/>
      <c r="AE325" s="226"/>
      <c r="AF325" s="226"/>
      <c r="AG325" s="226"/>
      <c r="AH325" s="224">
        <v>1.47616491489325E-3</v>
      </c>
      <c r="AI325" s="224"/>
      <c r="AJ325" s="224"/>
      <c r="AK325" s="224"/>
      <c r="AL325" s="224"/>
      <c r="AM325" s="224"/>
      <c r="AN325" s="224"/>
      <c r="AO325" s="224"/>
    </row>
    <row r="326" spans="2:44" s="178" customFormat="1" ht="8.5500000000000007" customHeight="1" x14ac:dyDescent="0.15">
      <c r="B326" s="222" t="s">
        <v>1627</v>
      </c>
      <c r="C326" s="222"/>
      <c r="D326" s="253">
        <v>39394573.200000003</v>
      </c>
      <c r="E326" s="253"/>
      <c r="F326" s="253"/>
      <c r="G326" s="253"/>
      <c r="H326" s="253"/>
      <c r="I326" s="253"/>
      <c r="J326" s="253"/>
      <c r="K326" s="253"/>
      <c r="L326" s="253"/>
      <c r="M326" s="253"/>
      <c r="N326" s="253"/>
      <c r="O326" s="224">
        <v>2.5790967215567301E-3</v>
      </c>
      <c r="P326" s="224"/>
      <c r="Q326" s="224"/>
      <c r="R326" s="224"/>
      <c r="S326" s="224"/>
      <c r="T326" s="224"/>
      <c r="U326" s="224"/>
      <c r="V326" s="224"/>
      <c r="W326" s="224"/>
      <c r="X326" s="224"/>
      <c r="Y326" s="226">
        <v>267</v>
      </c>
      <c r="Z326" s="226"/>
      <c r="AA326" s="226"/>
      <c r="AB326" s="226"/>
      <c r="AC326" s="226"/>
      <c r="AD326" s="226"/>
      <c r="AE326" s="226"/>
      <c r="AF326" s="226"/>
      <c r="AG326" s="226"/>
      <c r="AH326" s="224">
        <v>1.1558241415733101E-3</v>
      </c>
      <c r="AI326" s="224"/>
      <c r="AJ326" s="224"/>
      <c r="AK326" s="224"/>
      <c r="AL326" s="224"/>
      <c r="AM326" s="224"/>
      <c r="AN326" s="224"/>
      <c r="AO326" s="224"/>
    </row>
    <row r="327" spans="2:44" s="178" customFormat="1" ht="8.5500000000000007" customHeight="1" x14ac:dyDescent="0.15">
      <c r="B327" s="222" t="s">
        <v>1626</v>
      </c>
      <c r="C327" s="222"/>
      <c r="D327" s="253">
        <v>8521425.3000000007</v>
      </c>
      <c r="E327" s="253"/>
      <c r="F327" s="253"/>
      <c r="G327" s="253"/>
      <c r="H327" s="253"/>
      <c r="I327" s="253"/>
      <c r="J327" s="253"/>
      <c r="K327" s="253"/>
      <c r="L327" s="253"/>
      <c r="M327" s="253"/>
      <c r="N327" s="253"/>
      <c r="O327" s="224">
        <v>5.5788344101721495E-4</v>
      </c>
      <c r="P327" s="224"/>
      <c r="Q327" s="224"/>
      <c r="R327" s="224"/>
      <c r="S327" s="224"/>
      <c r="T327" s="224"/>
      <c r="U327" s="224"/>
      <c r="V327" s="224"/>
      <c r="W327" s="224"/>
      <c r="X327" s="224"/>
      <c r="Y327" s="226">
        <v>70</v>
      </c>
      <c r="Z327" s="226"/>
      <c r="AA327" s="226"/>
      <c r="AB327" s="226"/>
      <c r="AC327" s="226"/>
      <c r="AD327" s="226"/>
      <c r="AE327" s="226"/>
      <c r="AF327" s="226"/>
      <c r="AG327" s="226"/>
      <c r="AH327" s="224">
        <v>3.0302505584318902E-4</v>
      </c>
      <c r="AI327" s="224"/>
      <c r="AJ327" s="224"/>
      <c r="AK327" s="224"/>
      <c r="AL327" s="224"/>
      <c r="AM327" s="224"/>
      <c r="AN327" s="224"/>
      <c r="AO327" s="224"/>
    </row>
    <row r="328" spans="2:44" s="178" customFormat="1" ht="8.5500000000000007" customHeight="1" x14ac:dyDescent="0.15">
      <c r="B328" s="222" t="s">
        <v>1625</v>
      </c>
      <c r="C328" s="222"/>
      <c r="D328" s="253">
        <v>2387577.38</v>
      </c>
      <c r="E328" s="253"/>
      <c r="F328" s="253"/>
      <c r="G328" s="253"/>
      <c r="H328" s="253"/>
      <c r="I328" s="253"/>
      <c r="J328" s="253"/>
      <c r="K328" s="253"/>
      <c r="L328" s="253"/>
      <c r="M328" s="253"/>
      <c r="N328" s="253"/>
      <c r="O328" s="224">
        <v>1.56310691880297E-4</v>
      </c>
      <c r="P328" s="224"/>
      <c r="Q328" s="224"/>
      <c r="R328" s="224"/>
      <c r="S328" s="224"/>
      <c r="T328" s="224"/>
      <c r="U328" s="224"/>
      <c r="V328" s="224"/>
      <c r="W328" s="224"/>
      <c r="X328" s="224"/>
      <c r="Y328" s="226">
        <v>19</v>
      </c>
      <c r="Z328" s="226"/>
      <c r="AA328" s="226"/>
      <c r="AB328" s="226"/>
      <c r="AC328" s="226"/>
      <c r="AD328" s="226"/>
      <c r="AE328" s="226"/>
      <c r="AF328" s="226"/>
      <c r="AG328" s="226"/>
      <c r="AH328" s="224">
        <v>8.22496580145798E-5</v>
      </c>
      <c r="AI328" s="224"/>
      <c r="AJ328" s="224"/>
      <c r="AK328" s="224"/>
      <c r="AL328" s="224"/>
      <c r="AM328" s="224"/>
      <c r="AN328" s="224"/>
      <c r="AO328" s="224"/>
    </row>
    <row r="329" spans="2:44" s="178" customFormat="1" ht="7.65" customHeight="1" x14ac:dyDescent="0.15">
      <c r="B329" s="255"/>
      <c r="C329" s="255"/>
      <c r="D329" s="251">
        <v>15274562163.85</v>
      </c>
      <c r="E329" s="251"/>
      <c r="F329" s="251"/>
      <c r="G329" s="251"/>
      <c r="H329" s="251"/>
      <c r="I329" s="251"/>
      <c r="J329" s="251"/>
      <c r="K329" s="251"/>
      <c r="L329" s="251"/>
      <c r="M329" s="251"/>
      <c r="N329" s="251"/>
      <c r="O329" s="249">
        <v>1</v>
      </c>
      <c r="P329" s="249"/>
      <c r="Q329" s="249"/>
      <c r="R329" s="249"/>
      <c r="S329" s="249"/>
      <c r="T329" s="249"/>
      <c r="U329" s="249"/>
      <c r="V329" s="249"/>
      <c r="W329" s="249"/>
      <c r="X329" s="249"/>
      <c r="Y329" s="250">
        <v>231004</v>
      </c>
      <c r="Z329" s="250"/>
      <c r="AA329" s="250"/>
      <c r="AB329" s="250"/>
      <c r="AC329" s="250"/>
      <c r="AD329" s="250"/>
      <c r="AE329" s="250"/>
      <c r="AF329" s="250"/>
      <c r="AG329" s="250"/>
      <c r="AH329" s="249">
        <v>1</v>
      </c>
      <c r="AI329" s="249"/>
      <c r="AJ329" s="249"/>
      <c r="AK329" s="249"/>
      <c r="AL329" s="249"/>
      <c r="AM329" s="249"/>
      <c r="AN329" s="249"/>
      <c r="AO329" s="249"/>
    </row>
    <row r="330" spans="2:44" s="178" customFormat="1" ht="7.2" customHeight="1" x14ac:dyDescent="0.15"/>
    <row r="331" spans="2:44" s="178" customFormat="1" ht="15.3" customHeight="1" x14ac:dyDescent="0.15">
      <c r="B331" s="207" t="s">
        <v>1624</v>
      </c>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J331" s="207"/>
      <c r="AK331" s="207"/>
      <c r="AL331" s="207"/>
      <c r="AM331" s="207"/>
      <c r="AN331" s="207"/>
      <c r="AO331" s="207"/>
      <c r="AP331" s="207"/>
      <c r="AQ331" s="207"/>
      <c r="AR331" s="207"/>
    </row>
    <row r="332" spans="2:44" s="178" customFormat="1" ht="6.3" customHeight="1" x14ac:dyDescent="0.15"/>
    <row r="333" spans="2:44" s="178" customFormat="1" ht="9.75" customHeight="1" x14ac:dyDescent="0.15">
      <c r="B333" s="200" t="s">
        <v>1623</v>
      </c>
      <c r="C333" s="200"/>
      <c r="D333" s="200" t="s">
        <v>1609</v>
      </c>
      <c r="E333" s="200"/>
      <c r="F333" s="200"/>
      <c r="G333" s="200"/>
      <c r="H333" s="200"/>
      <c r="I333" s="200"/>
      <c r="J333" s="200"/>
      <c r="K333" s="200"/>
      <c r="L333" s="200"/>
      <c r="M333" s="200"/>
      <c r="N333" s="200"/>
      <c r="O333" s="200" t="s">
        <v>1607</v>
      </c>
      <c r="P333" s="200"/>
      <c r="Q333" s="200"/>
      <c r="R333" s="200"/>
      <c r="S333" s="200"/>
      <c r="T333" s="200"/>
      <c r="U333" s="200"/>
      <c r="V333" s="200"/>
      <c r="W333" s="200"/>
      <c r="X333" s="200"/>
      <c r="Y333" s="200" t="s">
        <v>1608</v>
      </c>
      <c r="Z333" s="200"/>
      <c r="AA333" s="200"/>
      <c r="AB333" s="200"/>
      <c r="AC333" s="200"/>
      <c r="AD333" s="200"/>
      <c r="AE333" s="200"/>
      <c r="AF333" s="200"/>
      <c r="AG333" s="200"/>
      <c r="AH333" s="200" t="s">
        <v>1607</v>
      </c>
      <c r="AI333" s="200"/>
      <c r="AJ333" s="200"/>
      <c r="AK333" s="200"/>
      <c r="AL333" s="200"/>
      <c r="AM333" s="200"/>
      <c r="AN333" s="200"/>
      <c r="AO333" s="200"/>
      <c r="AP333" s="200"/>
    </row>
    <row r="334" spans="2:44" s="178" customFormat="1" ht="8.5500000000000007" customHeight="1" x14ac:dyDescent="0.15">
      <c r="B334" s="222" t="s">
        <v>1622</v>
      </c>
      <c r="C334" s="222"/>
      <c r="D334" s="253">
        <v>12995307568.9897</v>
      </c>
      <c r="E334" s="253"/>
      <c r="F334" s="253"/>
      <c r="G334" s="253"/>
      <c r="H334" s="253"/>
      <c r="I334" s="253"/>
      <c r="J334" s="253"/>
      <c r="K334" s="253"/>
      <c r="L334" s="253"/>
      <c r="M334" s="253"/>
      <c r="N334" s="253"/>
      <c r="O334" s="224">
        <v>0.85078101942232298</v>
      </c>
      <c r="P334" s="224"/>
      <c r="Q334" s="224"/>
      <c r="R334" s="224"/>
      <c r="S334" s="224"/>
      <c r="T334" s="224"/>
      <c r="U334" s="224"/>
      <c r="V334" s="224"/>
      <c r="W334" s="224"/>
      <c r="X334" s="224"/>
      <c r="Y334" s="226">
        <v>197919</v>
      </c>
      <c r="Z334" s="226"/>
      <c r="AA334" s="226"/>
      <c r="AB334" s="226"/>
      <c r="AC334" s="226"/>
      <c r="AD334" s="226"/>
      <c r="AE334" s="226"/>
      <c r="AF334" s="226"/>
      <c r="AG334" s="226"/>
      <c r="AH334" s="224">
        <v>0.85677737182040103</v>
      </c>
      <c r="AI334" s="224"/>
      <c r="AJ334" s="224"/>
      <c r="AK334" s="224"/>
      <c r="AL334" s="224"/>
      <c r="AM334" s="224"/>
      <c r="AN334" s="224"/>
      <c r="AO334" s="224"/>
      <c r="AP334" s="224"/>
    </row>
    <row r="335" spans="2:44" s="178" customFormat="1" ht="8.5500000000000007" customHeight="1" x14ac:dyDescent="0.15">
      <c r="B335" s="222" t="s">
        <v>1621</v>
      </c>
      <c r="C335" s="222"/>
      <c r="D335" s="253">
        <v>1012092203.16</v>
      </c>
      <c r="E335" s="253"/>
      <c r="F335" s="253"/>
      <c r="G335" s="253"/>
      <c r="H335" s="253"/>
      <c r="I335" s="253"/>
      <c r="J335" s="253"/>
      <c r="K335" s="253"/>
      <c r="L335" s="253"/>
      <c r="M335" s="253"/>
      <c r="N335" s="253"/>
      <c r="O335" s="224">
        <v>6.6259981288060904E-2</v>
      </c>
      <c r="P335" s="224"/>
      <c r="Q335" s="224"/>
      <c r="R335" s="224"/>
      <c r="S335" s="224"/>
      <c r="T335" s="224"/>
      <c r="U335" s="224"/>
      <c r="V335" s="224"/>
      <c r="W335" s="224"/>
      <c r="X335" s="224"/>
      <c r="Y335" s="226">
        <v>19000</v>
      </c>
      <c r="Z335" s="226"/>
      <c r="AA335" s="226"/>
      <c r="AB335" s="226"/>
      <c r="AC335" s="226"/>
      <c r="AD335" s="226"/>
      <c r="AE335" s="226"/>
      <c r="AF335" s="226"/>
      <c r="AG335" s="226"/>
      <c r="AH335" s="224">
        <v>8.2249658014579799E-2</v>
      </c>
      <c r="AI335" s="224"/>
      <c r="AJ335" s="224"/>
      <c r="AK335" s="224"/>
      <c r="AL335" s="224"/>
      <c r="AM335" s="224"/>
      <c r="AN335" s="224"/>
      <c r="AO335" s="224"/>
      <c r="AP335" s="224"/>
    </row>
    <row r="336" spans="2:44" s="178" customFormat="1" ht="8.5500000000000007" customHeight="1" x14ac:dyDescent="0.15">
      <c r="B336" s="222" t="s">
        <v>1620</v>
      </c>
      <c r="C336" s="222"/>
      <c r="D336" s="253">
        <v>327591067.99000001</v>
      </c>
      <c r="E336" s="253"/>
      <c r="F336" s="253"/>
      <c r="G336" s="253"/>
      <c r="H336" s="253"/>
      <c r="I336" s="253"/>
      <c r="J336" s="253"/>
      <c r="K336" s="253"/>
      <c r="L336" s="253"/>
      <c r="M336" s="253"/>
      <c r="N336" s="253"/>
      <c r="O336" s="224">
        <v>2.1446838506789401E-2</v>
      </c>
      <c r="P336" s="224"/>
      <c r="Q336" s="224"/>
      <c r="R336" s="224"/>
      <c r="S336" s="224"/>
      <c r="T336" s="224"/>
      <c r="U336" s="224"/>
      <c r="V336" s="224"/>
      <c r="W336" s="224"/>
      <c r="X336" s="224"/>
      <c r="Y336" s="226">
        <v>4106</v>
      </c>
      <c r="Z336" s="226"/>
      <c r="AA336" s="226"/>
      <c r="AB336" s="226"/>
      <c r="AC336" s="226"/>
      <c r="AD336" s="226"/>
      <c r="AE336" s="226"/>
      <c r="AF336" s="226"/>
      <c r="AG336" s="226"/>
      <c r="AH336" s="224">
        <v>1.7774583989887599E-2</v>
      </c>
      <c r="AI336" s="224"/>
      <c r="AJ336" s="224"/>
      <c r="AK336" s="224"/>
      <c r="AL336" s="224"/>
      <c r="AM336" s="224"/>
      <c r="AN336" s="224"/>
      <c r="AO336" s="224"/>
      <c r="AP336" s="224"/>
    </row>
    <row r="337" spans="2:44" s="178" customFormat="1" ht="8.5500000000000007" customHeight="1" x14ac:dyDescent="0.15">
      <c r="B337" s="222" t="s">
        <v>1619</v>
      </c>
      <c r="C337" s="222"/>
      <c r="D337" s="253">
        <v>429283264.950001</v>
      </c>
      <c r="E337" s="253"/>
      <c r="F337" s="253"/>
      <c r="G337" s="253"/>
      <c r="H337" s="253"/>
      <c r="I337" s="253"/>
      <c r="J337" s="253"/>
      <c r="K337" s="253"/>
      <c r="L337" s="253"/>
      <c r="M337" s="253"/>
      <c r="N337" s="253"/>
      <c r="O337" s="224">
        <v>2.81044563074931E-2</v>
      </c>
      <c r="P337" s="224"/>
      <c r="Q337" s="224"/>
      <c r="R337" s="224"/>
      <c r="S337" s="224"/>
      <c r="T337" s="224"/>
      <c r="U337" s="224"/>
      <c r="V337" s="224"/>
      <c r="W337" s="224"/>
      <c r="X337" s="224"/>
      <c r="Y337" s="226">
        <v>4815</v>
      </c>
      <c r="Z337" s="226"/>
      <c r="AA337" s="226"/>
      <c r="AB337" s="226"/>
      <c r="AC337" s="226"/>
      <c r="AD337" s="226"/>
      <c r="AE337" s="226"/>
      <c r="AF337" s="226"/>
      <c r="AG337" s="226"/>
      <c r="AH337" s="224">
        <v>2.08437949126422E-2</v>
      </c>
      <c r="AI337" s="224"/>
      <c r="AJ337" s="224"/>
      <c r="AK337" s="224"/>
      <c r="AL337" s="224"/>
      <c r="AM337" s="224"/>
      <c r="AN337" s="224"/>
      <c r="AO337" s="224"/>
      <c r="AP337" s="224"/>
    </row>
    <row r="338" spans="2:44" s="178" customFormat="1" ht="8.5500000000000007" customHeight="1" x14ac:dyDescent="0.15">
      <c r="B338" s="222" t="s">
        <v>1618</v>
      </c>
      <c r="C338" s="222"/>
      <c r="D338" s="253">
        <v>117021268.01000001</v>
      </c>
      <c r="E338" s="253"/>
      <c r="F338" s="253"/>
      <c r="G338" s="253"/>
      <c r="H338" s="253"/>
      <c r="I338" s="253"/>
      <c r="J338" s="253"/>
      <c r="K338" s="253"/>
      <c r="L338" s="253"/>
      <c r="M338" s="253"/>
      <c r="N338" s="253"/>
      <c r="O338" s="224">
        <v>7.6611864061776197E-3</v>
      </c>
      <c r="P338" s="224"/>
      <c r="Q338" s="224"/>
      <c r="R338" s="224"/>
      <c r="S338" s="224"/>
      <c r="T338" s="224"/>
      <c r="U338" s="224"/>
      <c r="V338" s="224"/>
      <c r="W338" s="224"/>
      <c r="X338" s="224"/>
      <c r="Y338" s="226">
        <v>801</v>
      </c>
      <c r="Z338" s="226"/>
      <c r="AA338" s="226"/>
      <c r="AB338" s="226"/>
      <c r="AC338" s="226"/>
      <c r="AD338" s="226"/>
      <c r="AE338" s="226"/>
      <c r="AF338" s="226"/>
      <c r="AG338" s="226"/>
      <c r="AH338" s="224">
        <v>3.4674724247199199E-3</v>
      </c>
      <c r="AI338" s="224"/>
      <c r="AJ338" s="224"/>
      <c r="AK338" s="224"/>
      <c r="AL338" s="224"/>
      <c r="AM338" s="224"/>
      <c r="AN338" s="224"/>
      <c r="AO338" s="224"/>
      <c r="AP338" s="224"/>
    </row>
    <row r="339" spans="2:44" s="178" customFormat="1" ht="8.5500000000000007" customHeight="1" x14ac:dyDescent="0.15">
      <c r="B339" s="222" t="s">
        <v>1617</v>
      </c>
      <c r="C339" s="222"/>
      <c r="D339" s="253">
        <v>79308452.280000001</v>
      </c>
      <c r="E339" s="253"/>
      <c r="F339" s="253"/>
      <c r="G339" s="253"/>
      <c r="H339" s="253"/>
      <c r="I339" s="253"/>
      <c r="J339" s="253"/>
      <c r="K339" s="253"/>
      <c r="L339" s="253"/>
      <c r="M339" s="253"/>
      <c r="N339" s="253"/>
      <c r="O339" s="224">
        <v>5.1921915292406501E-3</v>
      </c>
      <c r="P339" s="224"/>
      <c r="Q339" s="224"/>
      <c r="R339" s="224"/>
      <c r="S339" s="224"/>
      <c r="T339" s="224"/>
      <c r="U339" s="224"/>
      <c r="V339" s="224"/>
      <c r="W339" s="224"/>
      <c r="X339" s="224"/>
      <c r="Y339" s="226">
        <v>916</v>
      </c>
      <c r="Z339" s="226"/>
      <c r="AA339" s="226"/>
      <c r="AB339" s="226"/>
      <c r="AC339" s="226"/>
      <c r="AD339" s="226"/>
      <c r="AE339" s="226"/>
      <c r="AF339" s="226"/>
      <c r="AG339" s="226"/>
      <c r="AH339" s="224">
        <v>3.9652993021765904E-3</v>
      </c>
      <c r="AI339" s="224"/>
      <c r="AJ339" s="224"/>
      <c r="AK339" s="224"/>
      <c r="AL339" s="224"/>
      <c r="AM339" s="224"/>
      <c r="AN339" s="224"/>
      <c r="AO339" s="224"/>
      <c r="AP339" s="224"/>
    </row>
    <row r="340" spans="2:44" s="178" customFormat="1" ht="8.5500000000000007" customHeight="1" x14ac:dyDescent="0.15">
      <c r="B340" s="222" t="s">
        <v>1616</v>
      </c>
      <c r="C340" s="222"/>
      <c r="D340" s="253">
        <v>288855562.57999998</v>
      </c>
      <c r="E340" s="253"/>
      <c r="F340" s="253"/>
      <c r="G340" s="253"/>
      <c r="H340" s="253"/>
      <c r="I340" s="253"/>
      <c r="J340" s="253"/>
      <c r="K340" s="253"/>
      <c r="L340" s="253"/>
      <c r="M340" s="253"/>
      <c r="N340" s="253"/>
      <c r="O340" s="224">
        <v>1.89108898495065E-2</v>
      </c>
      <c r="P340" s="224"/>
      <c r="Q340" s="224"/>
      <c r="R340" s="224"/>
      <c r="S340" s="224"/>
      <c r="T340" s="224"/>
      <c r="U340" s="224"/>
      <c r="V340" s="224"/>
      <c r="W340" s="224"/>
      <c r="X340" s="224"/>
      <c r="Y340" s="226">
        <v>3273</v>
      </c>
      <c r="Z340" s="226"/>
      <c r="AA340" s="226"/>
      <c r="AB340" s="226"/>
      <c r="AC340" s="226"/>
      <c r="AD340" s="226"/>
      <c r="AE340" s="226"/>
      <c r="AF340" s="226"/>
      <c r="AG340" s="226"/>
      <c r="AH340" s="224">
        <v>1.4168585825353699E-2</v>
      </c>
      <c r="AI340" s="224"/>
      <c r="AJ340" s="224"/>
      <c r="AK340" s="224"/>
      <c r="AL340" s="224"/>
      <c r="AM340" s="224"/>
      <c r="AN340" s="224"/>
      <c r="AO340" s="224"/>
      <c r="AP340" s="224"/>
    </row>
    <row r="341" spans="2:44" s="178" customFormat="1" ht="8.5500000000000007" customHeight="1" x14ac:dyDescent="0.15">
      <c r="B341" s="222" t="s">
        <v>1615</v>
      </c>
      <c r="C341" s="222"/>
      <c r="D341" s="253">
        <v>374674.2</v>
      </c>
      <c r="E341" s="253"/>
      <c r="F341" s="253"/>
      <c r="G341" s="253"/>
      <c r="H341" s="253"/>
      <c r="I341" s="253"/>
      <c r="J341" s="253"/>
      <c r="K341" s="253"/>
      <c r="L341" s="253"/>
      <c r="M341" s="253"/>
      <c r="N341" s="253"/>
      <c r="O341" s="224">
        <v>2.4529292295313199E-5</v>
      </c>
      <c r="P341" s="224"/>
      <c r="Q341" s="224"/>
      <c r="R341" s="224"/>
      <c r="S341" s="224"/>
      <c r="T341" s="224"/>
      <c r="U341" s="224"/>
      <c r="V341" s="224"/>
      <c r="W341" s="224"/>
      <c r="X341" s="224"/>
      <c r="Y341" s="226">
        <v>4</v>
      </c>
      <c r="Z341" s="226"/>
      <c r="AA341" s="226"/>
      <c r="AB341" s="226"/>
      <c r="AC341" s="226"/>
      <c r="AD341" s="226"/>
      <c r="AE341" s="226"/>
      <c r="AF341" s="226"/>
      <c r="AG341" s="226"/>
      <c r="AH341" s="224">
        <v>1.7315717476753701E-5</v>
      </c>
      <c r="AI341" s="224"/>
      <c r="AJ341" s="224"/>
      <c r="AK341" s="224"/>
      <c r="AL341" s="224"/>
      <c r="AM341" s="224"/>
      <c r="AN341" s="224"/>
      <c r="AO341" s="224"/>
      <c r="AP341" s="224"/>
    </row>
    <row r="342" spans="2:44" s="178" customFormat="1" ht="8.5500000000000007" customHeight="1" x14ac:dyDescent="0.15">
      <c r="B342" s="222" t="s">
        <v>1614</v>
      </c>
      <c r="C342" s="222"/>
      <c r="D342" s="253">
        <v>24728101.690000001</v>
      </c>
      <c r="E342" s="253"/>
      <c r="F342" s="253"/>
      <c r="G342" s="253"/>
      <c r="H342" s="253"/>
      <c r="I342" s="253"/>
      <c r="J342" s="253"/>
      <c r="K342" s="253"/>
      <c r="L342" s="253"/>
      <c r="M342" s="253"/>
      <c r="N342" s="253"/>
      <c r="O342" s="224">
        <v>1.6189073981134499E-3</v>
      </c>
      <c r="P342" s="224"/>
      <c r="Q342" s="224"/>
      <c r="R342" s="224"/>
      <c r="S342" s="224"/>
      <c r="T342" s="224"/>
      <c r="U342" s="224"/>
      <c r="V342" s="224"/>
      <c r="W342" s="224"/>
      <c r="X342" s="224"/>
      <c r="Y342" s="226">
        <v>170</v>
      </c>
      <c r="Z342" s="226"/>
      <c r="AA342" s="226"/>
      <c r="AB342" s="226"/>
      <c r="AC342" s="226"/>
      <c r="AD342" s="226"/>
      <c r="AE342" s="226"/>
      <c r="AF342" s="226"/>
      <c r="AG342" s="226"/>
      <c r="AH342" s="224">
        <v>7.3591799276203002E-4</v>
      </c>
      <c r="AI342" s="224"/>
      <c r="AJ342" s="224"/>
      <c r="AK342" s="224"/>
      <c r="AL342" s="224"/>
      <c r="AM342" s="224"/>
      <c r="AN342" s="224"/>
      <c r="AO342" s="224"/>
      <c r="AP342" s="224"/>
    </row>
    <row r="343" spans="2:44" s="178" customFormat="1" ht="7.65" customHeight="1" x14ac:dyDescent="0.15">
      <c r="B343" s="255"/>
      <c r="C343" s="255"/>
      <c r="D343" s="251">
        <v>15274562163.849701</v>
      </c>
      <c r="E343" s="251"/>
      <c r="F343" s="251"/>
      <c r="G343" s="251"/>
      <c r="H343" s="251"/>
      <c r="I343" s="251"/>
      <c r="J343" s="251"/>
      <c r="K343" s="251"/>
      <c r="L343" s="251"/>
      <c r="M343" s="251"/>
      <c r="N343" s="251"/>
      <c r="O343" s="249">
        <v>1</v>
      </c>
      <c r="P343" s="249"/>
      <c r="Q343" s="249"/>
      <c r="R343" s="249"/>
      <c r="S343" s="249"/>
      <c r="T343" s="249"/>
      <c r="U343" s="249"/>
      <c r="V343" s="249"/>
      <c r="W343" s="249"/>
      <c r="X343" s="249"/>
      <c r="Y343" s="250">
        <v>231004</v>
      </c>
      <c r="Z343" s="250"/>
      <c r="AA343" s="250"/>
      <c r="AB343" s="250"/>
      <c r="AC343" s="250"/>
      <c r="AD343" s="250"/>
      <c r="AE343" s="250"/>
      <c r="AF343" s="250"/>
      <c r="AG343" s="250"/>
      <c r="AH343" s="249">
        <v>1</v>
      </c>
      <c r="AI343" s="249"/>
      <c r="AJ343" s="249"/>
      <c r="AK343" s="249"/>
      <c r="AL343" s="249"/>
      <c r="AM343" s="249"/>
      <c r="AN343" s="249"/>
      <c r="AO343" s="249"/>
      <c r="AP343" s="249"/>
    </row>
    <row r="344" spans="2:44" s="178" customFormat="1" ht="9.3000000000000007" customHeight="1" x14ac:dyDescent="0.15"/>
    <row r="345" spans="2:44" s="178" customFormat="1" ht="15.3" customHeight="1" x14ac:dyDescent="0.15">
      <c r="B345" s="207" t="s">
        <v>1613</v>
      </c>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row>
    <row r="346" spans="2:44" s="178" customFormat="1" ht="7.2" customHeight="1" x14ac:dyDescent="0.15"/>
    <row r="347" spans="2:44" s="178" customFormat="1" ht="9.75" customHeight="1" x14ac:dyDescent="0.15">
      <c r="B347" s="200"/>
      <c r="C347" s="200"/>
      <c r="D347" s="200"/>
      <c r="E347" s="200" t="s">
        <v>1609</v>
      </c>
      <c r="F347" s="200"/>
      <c r="G347" s="200"/>
      <c r="H347" s="200"/>
      <c r="I347" s="200"/>
      <c r="J347" s="200"/>
      <c r="K347" s="200"/>
      <c r="L347" s="200"/>
      <c r="M347" s="200"/>
      <c r="N347" s="200"/>
      <c r="O347" s="200"/>
      <c r="P347" s="200" t="s">
        <v>1607</v>
      </c>
      <c r="Q347" s="200"/>
      <c r="R347" s="200"/>
      <c r="S347" s="200"/>
      <c r="T347" s="200"/>
      <c r="U347" s="200"/>
      <c r="V347" s="200"/>
      <c r="W347" s="200"/>
      <c r="X347" s="200"/>
      <c r="Y347" s="200"/>
      <c r="Z347" s="200" t="s">
        <v>1612</v>
      </c>
      <c r="AA347" s="200"/>
      <c r="AB347" s="200"/>
      <c r="AC347" s="200"/>
      <c r="AD347" s="200"/>
      <c r="AE347" s="200"/>
      <c r="AF347" s="200"/>
      <c r="AG347" s="200"/>
      <c r="AH347" s="200"/>
      <c r="AI347" s="200" t="s">
        <v>1607</v>
      </c>
      <c r="AJ347" s="200"/>
      <c r="AK347" s="200"/>
      <c r="AL347" s="200"/>
      <c r="AM347" s="200"/>
      <c r="AN347" s="200"/>
      <c r="AO347" s="200"/>
      <c r="AP347" s="200"/>
      <c r="AQ347" s="200"/>
    </row>
    <row r="348" spans="2:44" s="178" customFormat="1" ht="9.75" customHeight="1" x14ac:dyDescent="0.15">
      <c r="B348" s="222" t="s">
        <v>1611</v>
      </c>
      <c r="C348" s="222"/>
      <c r="D348" s="222"/>
      <c r="E348" s="253">
        <v>39846978909.800201</v>
      </c>
      <c r="F348" s="253"/>
      <c r="G348" s="253"/>
      <c r="H348" s="253"/>
      <c r="I348" s="253"/>
      <c r="J348" s="253"/>
      <c r="K348" s="253"/>
      <c r="L348" s="253"/>
      <c r="M348" s="253"/>
      <c r="N348" s="253"/>
      <c r="O348" s="253"/>
      <c r="P348" s="224">
        <v>0.81237606287196396</v>
      </c>
      <c r="Q348" s="224"/>
      <c r="R348" s="224"/>
      <c r="S348" s="224"/>
      <c r="T348" s="224"/>
      <c r="U348" s="224"/>
      <c r="V348" s="224"/>
      <c r="W348" s="224"/>
      <c r="X348" s="224"/>
      <c r="Y348" s="224"/>
      <c r="Z348" s="226">
        <v>105060</v>
      </c>
      <c r="AA348" s="226"/>
      <c r="AB348" s="226"/>
      <c r="AC348" s="226"/>
      <c r="AD348" s="226"/>
      <c r="AE348" s="226"/>
      <c r="AF348" s="226"/>
      <c r="AG348" s="226"/>
      <c r="AH348" s="226"/>
      <c r="AI348" s="224">
        <v>0.79866812625433303</v>
      </c>
      <c r="AJ348" s="224"/>
      <c r="AK348" s="224"/>
      <c r="AL348" s="224"/>
      <c r="AM348" s="224"/>
      <c r="AN348" s="224"/>
      <c r="AO348" s="224"/>
      <c r="AP348" s="224"/>
      <c r="AQ348" s="224"/>
    </row>
    <row r="349" spans="2:44" s="178" customFormat="1" ht="9.75" customHeight="1" x14ac:dyDescent="0.15">
      <c r="B349" s="222" t="s">
        <v>1603</v>
      </c>
      <c r="C349" s="222"/>
      <c r="D349" s="222"/>
      <c r="E349" s="253">
        <v>9202938648.0000591</v>
      </c>
      <c r="F349" s="253"/>
      <c r="G349" s="253"/>
      <c r="H349" s="253"/>
      <c r="I349" s="253"/>
      <c r="J349" s="253"/>
      <c r="K349" s="253"/>
      <c r="L349" s="253"/>
      <c r="M349" s="253"/>
      <c r="N349" s="253"/>
      <c r="O349" s="253"/>
      <c r="P349" s="224">
        <v>0.18762393712803599</v>
      </c>
      <c r="Q349" s="224"/>
      <c r="R349" s="224"/>
      <c r="S349" s="224"/>
      <c r="T349" s="224"/>
      <c r="U349" s="224"/>
      <c r="V349" s="224"/>
      <c r="W349" s="224"/>
      <c r="X349" s="224"/>
      <c r="Y349" s="224"/>
      <c r="Z349" s="226">
        <v>26484</v>
      </c>
      <c r="AA349" s="226"/>
      <c r="AB349" s="226"/>
      <c r="AC349" s="226"/>
      <c r="AD349" s="226"/>
      <c r="AE349" s="226"/>
      <c r="AF349" s="226"/>
      <c r="AG349" s="226"/>
      <c r="AH349" s="226"/>
      <c r="AI349" s="224">
        <v>0.20133187374566699</v>
      </c>
      <c r="AJ349" s="224"/>
      <c r="AK349" s="224"/>
      <c r="AL349" s="224"/>
      <c r="AM349" s="224"/>
      <c r="AN349" s="224"/>
      <c r="AO349" s="224"/>
      <c r="AP349" s="224"/>
      <c r="AQ349" s="224"/>
    </row>
    <row r="350" spans="2:44" s="178" customFormat="1" ht="7.65" customHeight="1" x14ac:dyDescent="0.15">
      <c r="B350" s="255"/>
      <c r="C350" s="255"/>
      <c r="D350" s="255"/>
      <c r="E350" s="251">
        <v>49049917557.800301</v>
      </c>
      <c r="F350" s="251"/>
      <c r="G350" s="251"/>
      <c r="H350" s="251"/>
      <c r="I350" s="251"/>
      <c r="J350" s="251"/>
      <c r="K350" s="251"/>
      <c r="L350" s="251"/>
      <c r="M350" s="251"/>
      <c r="N350" s="251"/>
      <c r="O350" s="251"/>
      <c r="P350" s="249">
        <v>1</v>
      </c>
      <c r="Q350" s="249"/>
      <c r="R350" s="249"/>
      <c r="S350" s="249"/>
      <c r="T350" s="249"/>
      <c r="U350" s="249"/>
      <c r="V350" s="249"/>
      <c r="W350" s="249"/>
      <c r="X350" s="249"/>
      <c r="Y350" s="249"/>
      <c r="Z350" s="250">
        <v>131544</v>
      </c>
      <c r="AA350" s="250"/>
      <c r="AB350" s="250"/>
      <c r="AC350" s="250"/>
      <c r="AD350" s="250"/>
      <c r="AE350" s="250"/>
      <c r="AF350" s="250"/>
      <c r="AG350" s="250"/>
      <c r="AH350" s="250"/>
      <c r="AI350" s="249">
        <v>1</v>
      </c>
      <c r="AJ350" s="249"/>
      <c r="AK350" s="249"/>
      <c r="AL350" s="249"/>
      <c r="AM350" s="249"/>
      <c r="AN350" s="249"/>
      <c r="AO350" s="249"/>
      <c r="AP350" s="249"/>
      <c r="AQ350" s="249"/>
    </row>
    <row r="351" spans="2:44" s="178" customFormat="1" ht="7.2" customHeight="1" x14ac:dyDescent="0.15"/>
    <row r="352" spans="2:44" s="178" customFormat="1" ht="15.3" customHeight="1" x14ac:dyDescent="0.15">
      <c r="B352" s="207" t="s">
        <v>1610</v>
      </c>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row>
    <row r="353" spans="2:43" s="178" customFormat="1" ht="7.2" customHeight="1" x14ac:dyDescent="0.15"/>
    <row r="354" spans="2:43" s="178" customFormat="1" ht="11.85" customHeight="1" x14ac:dyDescent="0.15">
      <c r="B354" s="252"/>
      <c r="C354" s="252"/>
      <c r="D354" s="252"/>
      <c r="E354" s="200" t="s">
        <v>1609</v>
      </c>
      <c r="F354" s="200"/>
      <c r="G354" s="200"/>
      <c r="H354" s="200"/>
      <c r="I354" s="200"/>
      <c r="J354" s="200"/>
      <c r="K354" s="200"/>
      <c r="L354" s="200"/>
      <c r="M354" s="200"/>
      <c r="N354" s="200"/>
      <c r="O354" s="200"/>
      <c r="P354" s="200" t="s">
        <v>1607</v>
      </c>
      <c r="Q354" s="200"/>
      <c r="R354" s="200"/>
      <c r="S354" s="200"/>
      <c r="T354" s="200"/>
      <c r="U354" s="200"/>
      <c r="V354" s="200"/>
      <c r="W354" s="200"/>
      <c r="X354" s="200"/>
      <c r="Y354" s="200"/>
      <c r="Z354" s="200" t="s">
        <v>1608</v>
      </c>
      <c r="AA354" s="200"/>
      <c r="AB354" s="200"/>
      <c r="AC354" s="200"/>
      <c r="AD354" s="200"/>
      <c r="AE354" s="200"/>
      <c r="AF354" s="200"/>
      <c r="AG354" s="200"/>
      <c r="AH354" s="200"/>
      <c r="AI354" s="200" t="s">
        <v>1607</v>
      </c>
      <c r="AJ354" s="200"/>
      <c r="AK354" s="200"/>
      <c r="AL354" s="200"/>
      <c r="AM354" s="200"/>
      <c r="AN354" s="200"/>
      <c r="AO354" s="200"/>
      <c r="AP354" s="200"/>
      <c r="AQ354" s="200"/>
    </row>
    <row r="355" spans="2:43" s="178" customFormat="1" ht="9.75" customHeight="1" x14ac:dyDescent="0.15">
      <c r="B355" s="254" t="s">
        <v>1606</v>
      </c>
      <c r="C355" s="254"/>
      <c r="D355" s="254"/>
      <c r="E355" s="253">
        <v>13922562949.619699</v>
      </c>
      <c r="F355" s="253"/>
      <c r="G355" s="253"/>
      <c r="H355" s="253"/>
      <c r="I355" s="253"/>
      <c r="J355" s="253"/>
      <c r="K355" s="253"/>
      <c r="L355" s="253"/>
      <c r="M355" s="253"/>
      <c r="N355" s="253"/>
      <c r="O355" s="253"/>
      <c r="P355" s="224">
        <v>0.91148687604088696</v>
      </c>
      <c r="Q355" s="224"/>
      <c r="R355" s="224"/>
      <c r="S355" s="224"/>
      <c r="T355" s="224"/>
      <c r="U355" s="224"/>
      <c r="V355" s="224"/>
      <c r="W355" s="224"/>
      <c r="X355" s="224"/>
      <c r="Y355" s="224"/>
      <c r="Z355" s="226">
        <v>213394</v>
      </c>
      <c r="AA355" s="226"/>
      <c r="AB355" s="226"/>
      <c r="AC355" s="226"/>
      <c r="AD355" s="226"/>
      <c r="AE355" s="226"/>
      <c r="AF355" s="226"/>
      <c r="AG355" s="226"/>
      <c r="AH355" s="226"/>
      <c r="AI355" s="224">
        <v>0.92376755380859199</v>
      </c>
      <c r="AJ355" s="224"/>
      <c r="AK355" s="224"/>
      <c r="AL355" s="224"/>
      <c r="AM355" s="224"/>
      <c r="AN355" s="224"/>
      <c r="AO355" s="224"/>
      <c r="AP355" s="224"/>
      <c r="AQ355" s="224"/>
    </row>
    <row r="356" spans="2:43" s="178" customFormat="1" ht="9.75" customHeight="1" x14ac:dyDescent="0.15">
      <c r="B356" s="254" t="s">
        <v>1605</v>
      </c>
      <c r="C356" s="254"/>
      <c r="D356" s="254"/>
      <c r="E356" s="253">
        <v>1351485823.1900001</v>
      </c>
      <c r="F356" s="253"/>
      <c r="G356" s="253"/>
      <c r="H356" s="253"/>
      <c r="I356" s="253"/>
      <c r="J356" s="253"/>
      <c r="K356" s="253"/>
      <c r="L356" s="253"/>
      <c r="M356" s="253"/>
      <c r="N356" s="253"/>
      <c r="O356" s="253"/>
      <c r="P356" s="224">
        <v>8.8479513107652993E-2</v>
      </c>
      <c r="Q356" s="224"/>
      <c r="R356" s="224"/>
      <c r="S356" s="224"/>
      <c r="T356" s="224"/>
      <c r="U356" s="224"/>
      <c r="V356" s="224"/>
      <c r="W356" s="224"/>
      <c r="X356" s="224"/>
      <c r="Y356" s="224"/>
      <c r="Z356" s="226">
        <v>16893</v>
      </c>
      <c r="AA356" s="226"/>
      <c r="AB356" s="226"/>
      <c r="AC356" s="226"/>
      <c r="AD356" s="226"/>
      <c r="AE356" s="226"/>
      <c r="AF356" s="226"/>
      <c r="AG356" s="226"/>
      <c r="AH356" s="226"/>
      <c r="AI356" s="224">
        <v>7.3128603833699804E-2</v>
      </c>
      <c r="AJ356" s="224"/>
      <c r="AK356" s="224"/>
      <c r="AL356" s="224"/>
      <c r="AM356" s="224"/>
      <c r="AN356" s="224"/>
      <c r="AO356" s="224"/>
      <c r="AP356" s="224"/>
      <c r="AQ356" s="224"/>
    </row>
    <row r="357" spans="2:43" s="178" customFormat="1" ht="9.75" customHeight="1" x14ac:dyDescent="0.15">
      <c r="B357" s="254" t="s">
        <v>1604</v>
      </c>
      <c r="C357" s="254"/>
      <c r="D357" s="254"/>
      <c r="E357" s="253">
        <v>513391.04</v>
      </c>
      <c r="F357" s="253"/>
      <c r="G357" s="253"/>
      <c r="H357" s="253"/>
      <c r="I357" s="253"/>
      <c r="J357" s="253"/>
      <c r="K357" s="253"/>
      <c r="L357" s="253"/>
      <c r="M357" s="253"/>
      <c r="N357" s="253"/>
      <c r="O357" s="253"/>
      <c r="P357" s="224">
        <v>3.3610851459627602E-5</v>
      </c>
      <c r="Q357" s="224"/>
      <c r="R357" s="224"/>
      <c r="S357" s="224"/>
      <c r="T357" s="224"/>
      <c r="U357" s="224"/>
      <c r="V357" s="224"/>
      <c r="W357" s="224"/>
      <c r="X357" s="224"/>
      <c r="Y357" s="224"/>
      <c r="Z357" s="226">
        <v>16</v>
      </c>
      <c r="AA357" s="226"/>
      <c r="AB357" s="226"/>
      <c r="AC357" s="226"/>
      <c r="AD357" s="226"/>
      <c r="AE357" s="226"/>
      <c r="AF357" s="226"/>
      <c r="AG357" s="226"/>
      <c r="AH357" s="226"/>
      <c r="AI357" s="224">
        <v>6.9262869907014602E-5</v>
      </c>
      <c r="AJ357" s="224"/>
      <c r="AK357" s="224"/>
      <c r="AL357" s="224"/>
      <c r="AM357" s="224"/>
      <c r="AN357" s="224"/>
      <c r="AO357" s="224"/>
      <c r="AP357" s="224"/>
      <c r="AQ357" s="224"/>
    </row>
    <row r="358" spans="2:43" s="178" customFormat="1" ht="9.75" customHeight="1" x14ac:dyDescent="0.15">
      <c r="B358" s="254" t="s">
        <v>1603</v>
      </c>
      <c r="C358" s="254"/>
      <c r="D358" s="254"/>
      <c r="E358" s="253">
        <v>0</v>
      </c>
      <c r="F358" s="253"/>
      <c r="G358" s="253"/>
      <c r="H358" s="253"/>
      <c r="I358" s="253"/>
      <c r="J358" s="253"/>
      <c r="K358" s="253"/>
      <c r="L358" s="253"/>
      <c r="M358" s="253"/>
      <c r="N358" s="253"/>
      <c r="O358" s="253"/>
      <c r="P358" s="224">
        <v>0</v>
      </c>
      <c r="Q358" s="224"/>
      <c r="R358" s="224"/>
      <c r="S358" s="224"/>
      <c r="T358" s="224"/>
      <c r="U358" s="224"/>
      <c r="V358" s="224"/>
      <c r="W358" s="224"/>
      <c r="X358" s="224"/>
      <c r="Y358" s="224"/>
      <c r="Z358" s="226">
        <v>701</v>
      </c>
      <c r="AA358" s="226"/>
      <c r="AB358" s="226"/>
      <c r="AC358" s="226"/>
      <c r="AD358" s="226"/>
      <c r="AE358" s="226"/>
      <c r="AF358" s="226"/>
      <c r="AG358" s="226"/>
      <c r="AH358" s="226"/>
      <c r="AI358" s="224">
        <v>3.0345794878010798E-3</v>
      </c>
      <c r="AJ358" s="224"/>
      <c r="AK358" s="224"/>
      <c r="AL358" s="224"/>
      <c r="AM358" s="224"/>
      <c r="AN358" s="224"/>
      <c r="AO358" s="224"/>
      <c r="AP358" s="224"/>
      <c r="AQ358" s="224"/>
    </row>
    <row r="359" spans="2:43" s="178" customFormat="1" ht="10.65" customHeight="1" x14ac:dyDescent="0.15">
      <c r="B359" s="252"/>
      <c r="C359" s="252"/>
      <c r="D359" s="252"/>
      <c r="E359" s="251">
        <v>15274562163.849701</v>
      </c>
      <c r="F359" s="251"/>
      <c r="G359" s="251"/>
      <c r="H359" s="251"/>
      <c r="I359" s="251"/>
      <c r="J359" s="251"/>
      <c r="K359" s="251"/>
      <c r="L359" s="251"/>
      <c r="M359" s="251"/>
      <c r="N359" s="251"/>
      <c r="O359" s="251"/>
      <c r="P359" s="249">
        <v>1</v>
      </c>
      <c r="Q359" s="249"/>
      <c r="R359" s="249"/>
      <c r="S359" s="249"/>
      <c r="T359" s="249"/>
      <c r="U359" s="249"/>
      <c r="V359" s="249"/>
      <c r="W359" s="249"/>
      <c r="X359" s="249"/>
      <c r="Y359" s="249"/>
      <c r="Z359" s="250">
        <v>231004</v>
      </c>
      <c r="AA359" s="250"/>
      <c r="AB359" s="250"/>
      <c r="AC359" s="250"/>
      <c r="AD359" s="250"/>
      <c r="AE359" s="250"/>
      <c r="AF359" s="250"/>
      <c r="AG359" s="250"/>
      <c r="AH359" s="250"/>
      <c r="AI359" s="249">
        <v>1</v>
      </c>
      <c r="AJ359" s="249"/>
      <c r="AK359" s="249"/>
      <c r="AL359" s="249"/>
      <c r="AM359" s="249"/>
      <c r="AN359" s="249"/>
      <c r="AO359" s="249"/>
      <c r="AP359" s="249"/>
      <c r="AQ359" s="249"/>
    </row>
    <row r="360" spans="2:43" s="178" customFormat="1" ht="22.95" customHeight="1" x14ac:dyDescent="0.15"/>
  </sheetData>
  <mergeCells count="1459">
    <mergeCell ref="Z354:AH354"/>
    <mergeCell ref="Z355:AH355"/>
    <mergeCell ref="Z356:AH356"/>
    <mergeCell ref="Z357:AH357"/>
    <mergeCell ref="Z358:AH358"/>
    <mergeCell ref="Z359:AH359"/>
    <mergeCell ref="Y313:AG313"/>
    <mergeCell ref="Y314:AG314"/>
    <mergeCell ref="Y315:AG315"/>
    <mergeCell ref="Y316:AG316"/>
    <mergeCell ref="Y317:AG317"/>
    <mergeCell ref="Y318:AG318"/>
    <mergeCell ref="Y319:AG319"/>
    <mergeCell ref="Y320:AG320"/>
    <mergeCell ref="Y321:AG321"/>
    <mergeCell ref="Y322:AG322"/>
    <mergeCell ref="Y323:AG323"/>
    <mergeCell ref="Y324:AG324"/>
    <mergeCell ref="Y325:AG325"/>
    <mergeCell ref="Y326:AG326"/>
    <mergeCell ref="Y327:AG327"/>
    <mergeCell ref="Y328:AG328"/>
    <mergeCell ref="Y329:AG329"/>
    <mergeCell ref="Y293:AG293"/>
    <mergeCell ref="Y294:AG294"/>
    <mergeCell ref="Y295:AG295"/>
    <mergeCell ref="Y296:AG296"/>
    <mergeCell ref="Y297:AG297"/>
    <mergeCell ref="Y306:AG306"/>
    <mergeCell ref="Y310:AG310"/>
    <mergeCell ref="Y311:AG311"/>
    <mergeCell ref="Y312:AG312"/>
    <mergeCell ref="Y298:AG298"/>
    <mergeCell ref="Y299:AG299"/>
    <mergeCell ref="Y300:AG300"/>
    <mergeCell ref="Y301:AG301"/>
    <mergeCell ref="Y302:AG302"/>
    <mergeCell ref="Y303:AG303"/>
    <mergeCell ref="X278:AF278"/>
    <mergeCell ref="X279:AF279"/>
    <mergeCell ref="X280:AF280"/>
    <mergeCell ref="X281:AF281"/>
    <mergeCell ref="X282:AF282"/>
    <mergeCell ref="X283:AF283"/>
    <mergeCell ref="X284:AF284"/>
    <mergeCell ref="X285:AF285"/>
    <mergeCell ref="X286:AF286"/>
    <mergeCell ref="X287:AF287"/>
    <mergeCell ref="Y247:AG247"/>
    <mergeCell ref="Y248:AG248"/>
    <mergeCell ref="Y249:AG249"/>
    <mergeCell ref="Y250:AG250"/>
    <mergeCell ref="Y251:AG251"/>
    <mergeCell ref="X262:AF262"/>
    <mergeCell ref="Y291:AG291"/>
    <mergeCell ref="Y292:AG292"/>
    <mergeCell ref="V96:AE96"/>
    <mergeCell ref="X255:AF255"/>
    <mergeCell ref="X256:AF256"/>
    <mergeCell ref="X257:AF257"/>
    <mergeCell ref="X258:AF258"/>
    <mergeCell ref="X259:AF259"/>
    <mergeCell ref="X260:AF260"/>
    <mergeCell ref="X261:AF261"/>
    <mergeCell ref="X263:AF263"/>
    <mergeCell ref="X264:AF264"/>
    <mergeCell ref="X265:AF265"/>
    <mergeCell ref="X266:AF266"/>
    <mergeCell ref="X267:AF267"/>
    <mergeCell ref="X268:AF268"/>
    <mergeCell ref="X269:AF269"/>
    <mergeCell ref="X273:AF273"/>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92:AE92"/>
    <mergeCell ref="V93:AE93"/>
    <mergeCell ref="V94:AE94"/>
    <mergeCell ref="V95:AE95"/>
    <mergeCell ref="V59:AE59"/>
    <mergeCell ref="V60:AE60"/>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136:AE136"/>
    <mergeCell ref="V137:AE137"/>
    <mergeCell ref="V124:AE124"/>
    <mergeCell ref="V125:AE125"/>
    <mergeCell ref="V126:AE126"/>
    <mergeCell ref="V127:AE127"/>
    <mergeCell ref="V138:AE138"/>
    <mergeCell ref="V139:AE139"/>
    <mergeCell ref="V14:AE14"/>
    <mergeCell ref="V140:AE140"/>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V120:AE120"/>
    <mergeCell ref="V121:AE121"/>
    <mergeCell ref="V122:AE122"/>
    <mergeCell ref="V123:AE123"/>
    <mergeCell ref="V55:AE55"/>
    <mergeCell ref="V56:AE56"/>
    <mergeCell ref="V57:AE57"/>
    <mergeCell ref="V58:AE58"/>
    <mergeCell ref="V128:AE128"/>
    <mergeCell ref="V129:AE129"/>
    <mergeCell ref="V13:AE13"/>
    <mergeCell ref="V130:AE130"/>
    <mergeCell ref="V131:AE131"/>
    <mergeCell ref="V132:AE132"/>
    <mergeCell ref="V51:AE51"/>
    <mergeCell ref="V52:AE52"/>
    <mergeCell ref="V53:AE53"/>
    <mergeCell ref="V54:AE54"/>
    <mergeCell ref="V133:AE133"/>
    <mergeCell ref="V134:AE134"/>
    <mergeCell ref="V135:AE135"/>
    <mergeCell ref="V44:AE44"/>
    <mergeCell ref="V45:AE45"/>
    <mergeCell ref="V46:AE46"/>
    <mergeCell ref="V47:AE47"/>
    <mergeCell ref="V48:AE48"/>
    <mergeCell ref="V49:AE49"/>
    <mergeCell ref="V50:AE50"/>
    <mergeCell ref="T203:AC203"/>
    <mergeCell ref="T204:AC204"/>
    <mergeCell ref="T205:AC205"/>
    <mergeCell ref="T206:AC206"/>
    <mergeCell ref="T207:AC207"/>
    <mergeCell ref="U178:AD178"/>
    <mergeCell ref="U179:AD179"/>
    <mergeCell ref="U180:AD180"/>
    <mergeCell ref="U181:AD181"/>
    <mergeCell ref="U182:AD182"/>
    <mergeCell ref="U183:AD183"/>
    <mergeCell ref="U184:AD184"/>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T166:AD166"/>
    <mergeCell ref="T167:AD167"/>
    <mergeCell ref="T168:AD168"/>
    <mergeCell ref="T169:AD169"/>
    <mergeCell ref="T170:AD170"/>
    <mergeCell ref="T171:AD171"/>
    <mergeCell ref="T172:AD172"/>
    <mergeCell ref="T173:AD173"/>
    <mergeCell ref="T174:AD174"/>
    <mergeCell ref="T188:AC188"/>
    <mergeCell ref="T189:AC189"/>
    <mergeCell ref="T190:AC190"/>
    <mergeCell ref="J184:T184"/>
    <mergeCell ref="B172:J172"/>
    <mergeCell ref="B173:J173"/>
    <mergeCell ref="B174:J174"/>
    <mergeCell ref="T191:AC191"/>
    <mergeCell ref="T192:AC192"/>
    <mergeCell ref="T193:AC193"/>
    <mergeCell ref="T194:AC194"/>
    <mergeCell ref="T195:AC195"/>
    <mergeCell ref="T149:AD149"/>
    <mergeCell ref="T150:AD150"/>
    <mergeCell ref="T151:AD151"/>
    <mergeCell ref="T152:AD152"/>
    <mergeCell ref="T153:AD153"/>
    <mergeCell ref="T154:AD154"/>
    <mergeCell ref="T155:AD155"/>
    <mergeCell ref="T156:AD156"/>
    <mergeCell ref="T157:AD157"/>
    <mergeCell ref="T158:AD158"/>
    <mergeCell ref="T159:AD159"/>
    <mergeCell ref="T160:AD160"/>
    <mergeCell ref="T161:AD161"/>
    <mergeCell ref="T162:AD162"/>
    <mergeCell ref="T163:AD163"/>
    <mergeCell ref="T164:AD164"/>
    <mergeCell ref="T165:AD165"/>
    <mergeCell ref="P354:Y354"/>
    <mergeCell ref="P355:Y355"/>
    <mergeCell ref="P356:Y356"/>
    <mergeCell ref="P357:Y357"/>
    <mergeCell ref="P358:Y358"/>
    <mergeCell ref="P359:Y359"/>
    <mergeCell ref="Q240:Z240"/>
    <mergeCell ref="Q241:Z241"/>
    <mergeCell ref="Q242:Z242"/>
    <mergeCell ref="Q243:Z243"/>
    <mergeCell ref="R219:AA219"/>
    <mergeCell ref="R220:AA220"/>
    <mergeCell ref="R221:AA221"/>
    <mergeCell ref="R222:AA222"/>
    <mergeCell ref="R223:AA223"/>
    <mergeCell ref="R224:AA224"/>
    <mergeCell ref="R225:AA225"/>
    <mergeCell ref="R226:AA226"/>
    <mergeCell ref="R227:AA227"/>
    <mergeCell ref="R228:AA228"/>
    <mergeCell ref="R229:AA229"/>
    <mergeCell ref="R230:AA230"/>
    <mergeCell ref="R231:AA231"/>
    <mergeCell ref="R232:AA232"/>
    <mergeCell ref="R233:AA233"/>
    <mergeCell ref="R234:AA234"/>
    <mergeCell ref="R235:AA235"/>
    <mergeCell ref="R236:AA236"/>
    <mergeCell ref="X274:AF274"/>
    <mergeCell ref="X275:AF275"/>
    <mergeCell ref="X276:AF276"/>
    <mergeCell ref="X277:AF277"/>
    <mergeCell ref="O328:X328"/>
    <mergeCell ref="O329:X329"/>
    <mergeCell ref="O317:X317"/>
    <mergeCell ref="O318:X318"/>
    <mergeCell ref="O319:X319"/>
    <mergeCell ref="O320:X320"/>
    <mergeCell ref="O333:X333"/>
    <mergeCell ref="O334:X334"/>
    <mergeCell ref="O335:X335"/>
    <mergeCell ref="O336:X336"/>
    <mergeCell ref="O337:X337"/>
    <mergeCell ref="O338:X338"/>
    <mergeCell ref="O339:X339"/>
    <mergeCell ref="O340:X340"/>
    <mergeCell ref="O341:X341"/>
    <mergeCell ref="O342:X342"/>
    <mergeCell ref="O343:X343"/>
    <mergeCell ref="P347:Y347"/>
    <mergeCell ref="Y340:AG340"/>
    <mergeCell ref="Y341:AG341"/>
    <mergeCell ref="Y342:AG342"/>
    <mergeCell ref="Y343:AG343"/>
    <mergeCell ref="P348:Y348"/>
    <mergeCell ref="P349:Y349"/>
    <mergeCell ref="P350:Y350"/>
    <mergeCell ref="Y333:AG333"/>
    <mergeCell ref="Y334:AG334"/>
    <mergeCell ref="Y335:AG335"/>
    <mergeCell ref="Y336:AG336"/>
    <mergeCell ref="Y337:AG337"/>
    <mergeCell ref="Y338:AG338"/>
    <mergeCell ref="Y339:AG339"/>
    <mergeCell ref="Z347:AH347"/>
    <mergeCell ref="Z348:AH348"/>
    <mergeCell ref="Z349:AH349"/>
    <mergeCell ref="Z350:AH350"/>
    <mergeCell ref="O311:X311"/>
    <mergeCell ref="O312:X312"/>
    <mergeCell ref="O313:X313"/>
    <mergeCell ref="O314:X314"/>
    <mergeCell ref="O315:X315"/>
    <mergeCell ref="O316:X316"/>
    <mergeCell ref="O297:X297"/>
    <mergeCell ref="O298:X298"/>
    <mergeCell ref="O299:X299"/>
    <mergeCell ref="O321:X321"/>
    <mergeCell ref="O322:X322"/>
    <mergeCell ref="O323:X323"/>
    <mergeCell ref="O291:X291"/>
    <mergeCell ref="O292:X292"/>
    <mergeCell ref="O293:X293"/>
    <mergeCell ref="O294:X294"/>
    <mergeCell ref="O295:X295"/>
    <mergeCell ref="O296:X296"/>
    <mergeCell ref="O301:X301"/>
    <mergeCell ref="O302:X302"/>
    <mergeCell ref="O303:X303"/>
    <mergeCell ref="O304:X304"/>
    <mergeCell ref="O305:X305"/>
    <mergeCell ref="O327:X327"/>
    <mergeCell ref="O324:X324"/>
    <mergeCell ref="O325:X325"/>
    <mergeCell ref="O326:X326"/>
    <mergeCell ref="O310:X310"/>
    <mergeCell ref="L90:U90"/>
    <mergeCell ref="L91:U91"/>
    <mergeCell ref="L92:U92"/>
    <mergeCell ref="L93:U93"/>
    <mergeCell ref="L94:U94"/>
    <mergeCell ref="L95:U95"/>
    <mergeCell ref="L96:U96"/>
    <mergeCell ref="N259:W259"/>
    <mergeCell ref="O300:X300"/>
    <mergeCell ref="M2:AR2"/>
    <mergeCell ref="M8:V8"/>
    <mergeCell ref="N255:W255"/>
    <mergeCell ref="N256:W256"/>
    <mergeCell ref="N257:W257"/>
    <mergeCell ref="N258:W258"/>
    <mergeCell ref="S211:AB211"/>
    <mergeCell ref="S212:AB212"/>
    <mergeCell ref="S213:AB213"/>
    <mergeCell ref="S214:AB214"/>
    <mergeCell ref="N260:W260"/>
    <mergeCell ref="N261:W261"/>
    <mergeCell ref="N262:W262"/>
    <mergeCell ref="O247:X247"/>
    <mergeCell ref="O248:X248"/>
    <mergeCell ref="O249:X249"/>
    <mergeCell ref="O250:X250"/>
    <mergeCell ref="O251:X251"/>
    <mergeCell ref="S215:AB215"/>
    <mergeCell ref="T144:AD144"/>
    <mergeCell ref="T145:AD145"/>
    <mergeCell ref="T146:AD146"/>
    <mergeCell ref="T147:AD147"/>
    <mergeCell ref="T148:AD148"/>
    <mergeCell ref="K167:S167"/>
    <mergeCell ref="K168:S168"/>
    <mergeCell ref="K169:S169"/>
    <mergeCell ref="K156:S156"/>
    <mergeCell ref="K17:U17"/>
    <mergeCell ref="K170:S170"/>
    <mergeCell ref="K171:S171"/>
    <mergeCell ref="K172:S172"/>
    <mergeCell ref="K173:S173"/>
    <mergeCell ref="K174:S174"/>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151:S151"/>
    <mergeCell ref="K152:S152"/>
    <mergeCell ref="K153:S153"/>
    <mergeCell ref="K154:S154"/>
    <mergeCell ref="K155:S155"/>
    <mergeCell ref="K53:U53"/>
    <mergeCell ref="K54:U54"/>
    <mergeCell ref="K55:U55"/>
    <mergeCell ref="K56:U56"/>
    <mergeCell ref="K157:S157"/>
    <mergeCell ref="K158:S158"/>
    <mergeCell ref="K159:S159"/>
    <mergeCell ref="K16:U16"/>
    <mergeCell ref="K160:S160"/>
    <mergeCell ref="K161:S161"/>
    <mergeCell ref="K49:U49"/>
    <mergeCell ref="K50:U50"/>
    <mergeCell ref="K51:U51"/>
    <mergeCell ref="K52:U52"/>
    <mergeCell ref="K162:S162"/>
    <mergeCell ref="K163:S163"/>
    <mergeCell ref="K164:S164"/>
    <mergeCell ref="K165:S165"/>
    <mergeCell ref="K166:S166"/>
    <mergeCell ref="K44:U44"/>
    <mergeCell ref="K45:U45"/>
    <mergeCell ref="K46:U46"/>
    <mergeCell ref="K47:U47"/>
    <mergeCell ref="K48:U48"/>
    <mergeCell ref="K57:U57"/>
    <mergeCell ref="K58:U58"/>
    <mergeCell ref="E357:O357"/>
    <mergeCell ref="E358:O358"/>
    <mergeCell ref="E359:O359"/>
    <mergeCell ref="F240:P240"/>
    <mergeCell ref="F241:P241"/>
    <mergeCell ref="F242:P242"/>
    <mergeCell ref="F243:P243"/>
    <mergeCell ref="G219:Q219"/>
    <mergeCell ref="G220:Q220"/>
    <mergeCell ref="G221:Q221"/>
    <mergeCell ref="G222:Q222"/>
    <mergeCell ref="G223:Q223"/>
    <mergeCell ref="G224:Q224"/>
    <mergeCell ref="G225:Q225"/>
    <mergeCell ref="C258:M258"/>
    <mergeCell ref="C259:M259"/>
    <mergeCell ref="C260:M260"/>
    <mergeCell ref="C261:M261"/>
    <mergeCell ref="G226:Q226"/>
    <mergeCell ref="G227:Q227"/>
    <mergeCell ref="G228:Q228"/>
    <mergeCell ref="G229:Q229"/>
    <mergeCell ref="G230:Q230"/>
    <mergeCell ref="G231:Q231"/>
    <mergeCell ref="N266:W266"/>
    <mergeCell ref="N267:W267"/>
    <mergeCell ref="N268:W268"/>
    <mergeCell ref="N269:W269"/>
    <mergeCell ref="G232:Q232"/>
    <mergeCell ref="G233:Q233"/>
    <mergeCell ref="G234:Q234"/>
    <mergeCell ref="G235:Q235"/>
    <mergeCell ref="G236:Q236"/>
    <mergeCell ref="N263:W263"/>
    <mergeCell ref="D334:N334"/>
    <mergeCell ref="D335:N335"/>
    <mergeCell ref="D336:N336"/>
    <mergeCell ref="D337:N337"/>
    <mergeCell ref="D338:N338"/>
    <mergeCell ref="D339:N339"/>
    <mergeCell ref="D340:N340"/>
    <mergeCell ref="D341:N341"/>
    <mergeCell ref="D342:N342"/>
    <mergeCell ref="D343:N343"/>
    <mergeCell ref="E347:O347"/>
    <mergeCell ref="E348:O348"/>
    <mergeCell ref="E349:O349"/>
    <mergeCell ref="E350:O350"/>
    <mergeCell ref="E354:O354"/>
    <mergeCell ref="E355:O355"/>
    <mergeCell ref="E356:O356"/>
    <mergeCell ref="D314:N314"/>
    <mergeCell ref="D315:N315"/>
    <mergeCell ref="D316:N316"/>
    <mergeCell ref="D317:N317"/>
    <mergeCell ref="D318:N318"/>
    <mergeCell ref="D333:N333"/>
    <mergeCell ref="B331:AR331"/>
    <mergeCell ref="AH328:AO328"/>
    <mergeCell ref="AH329:AO329"/>
    <mergeCell ref="AH333:AP333"/>
    <mergeCell ref="D319:N319"/>
    <mergeCell ref="D320:N320"/>
    <mergeCell ref="D321:N321"/>
    <mergeCell ref="D322:N322"/>
    <mergeCell ref="D323:N323"/>
    <mergeCell ref="D299:N299"/>
    <mergeCell ref="D325:N325"/>
    <mergeCell ref="D326:N326"/>
    <mergeCell ref="D327:N327"/>
    <mergeCell ref="D328:N328"/>
    <mergeCell ref="D329:N329"/>
    <mergeCell ref="D324:N324"/>
    <mergeCell ref="D301:N301"/>
    <mergeCell ref="D302:N302"/>
    <mergeCell ref="D303:N303"/>
    <mergeCell ref="D304:N304"/>
    <mergeCell ref="D305:N305"/>
    <mergeCell ref="D294:N294"/>
    <mergeCell ref="D295:N295"/>
    <mergeCell ref="D296:N296"/>
    <mergeCell ref="D297:N297"/>
    <mergeCell ref="D298:N298"/>
    <mergeCell ref="D310:N310"/>
    <mergeCell ref="D311:N311"/>
    <mergeCell ref="D312:N312"/>
    <mergeCell ref="D313:N313"/>
    <mergeCell ref="C279:M279"/>
    <mergeCell ref="C280:M280"/>
    <mergeCell ref="C281:M281"/>
    <mergeCell ref="C282:M282"/>
    <mergeCell ref="C283:M283"/>
    <mergeCell ref="D300:N300"/>
    <mergeCell ref="C286:M286"/>
    <mergeCell ref="C287:M287"/>
    <mergeCell ref="D247:N247"/>
    <mergeCell ref="D248:N248"/>
    <mergeCell ref="D249:N249"/>
    <mergeCell ref="D250:N250"/>
    <mergeCell ref="D251:N251"/>
    <mergeCell ref="N280:W280"/>
    <mergeCell ref="N264:W264"/>
    <mergeCell ref="N265:W265"/>
    <mergeCell ref="D293:N293"/>
    <mergeCell ref="N273:W273"/>
    <mergeCell ref="N274:W274"/>
    <mergeCell ref="N275:W275"/>
    <mergeCell ref="N276:W276"/>
    <mergeCell ref="N277:W277"/>
    <mergeCell ref="N278:W278"/>
    <mergeCell ref="N279:W279"/>
    <mergeCell ref="C284:M284"/>
    <mergeCell ref="C285:M285"/>
    <mergeCell ref="N281:W281"/>
    <mergeCell ref="N282:W282"/>
    <mergeCell ref="N283:W283"/>
    <mergeCell ref="N284:W284"/>
    <mergeCell ref="N285:W285"/>
    <mergeCell ref="N286:W286"/>
    <mergeCell ref="N287:W287"/>
    <mergeCell ref="B350:D350"/>
    <mergeCell ref="B352:AR352"/>
    <mergeCell ref="B354:D354"/>
    <mergeCell ref="B355:D355"/>
    <mergeCell ref="B356:D356"/>
    <mergeCell ref="B334:C334"/>
    <mergeCell ref="B335:C335"/>
    <mergeCell ref="B336:C336"/>
    <mergeCell ref="B337:C337"/>
    <mergeCell ref="B357:D357"/>
    <mergeCell ref="B358:D358"/>
    <mergeCell ref="B359:D359"/>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6:J56"/>
    <mergeCell ref="B57:J57"/>
    <mergeCell ref="B58:J58"/>
    <mergeCell ref="B59:J59"/>
    <mergeCell ref="B333:C333"/>
    <mergeCell ref="B70:K70"/>
    <mergeCell ref="B71:K71"/>
    <mergeCell ref="B72:K72"/>
    <mergeCell ref="B73:K73"/>
    <mergeCell ref="B338:C338"/>
    <mergeCell ref="B339:C339"/>
    <mergeCell ref="B34:J34"/>
    <mergeCell ref="B340:C340"/>
    <mergeCell ref="B341:C341"/>
    <mergeCell ref="B342:C342"/>
    <mergeCell ref="B66:K66"/>
    <mergeCell ref="B67:K67"/>
    <mergeCell ref="B68:K68"/>
    <mergeCell ref="B69:K69"/>
    <mergeCell ref="B343:C343"/>
    <mergeCell ref="B345:AR345"/>
    <mergeCell ref="B347:D347"/>
    <mergeCell ref="B348:D348"/>
    <mergeCell ref="B349:D349"/>
    <mergeCell ref="B35:J35"/>
    <mergeCell ref="B60:J60"/>
    <mergeCell ref="B62:AR62"/>
    <mergeCell ref="B64:K64"/>
    <mergeCell ref="B65:K65"/>
    <mergeCell ref="B74:K74"/>
    <mergeCell ref="B75:K75"/>
    <mergeCell ref="B76:K76"/>
    <mergeCell ref="B316:C316"/>
    <mergeCell ref="B317:C317"/>
    <mergeCell ref="B318:C318"/>
    <mergeCell ref="B80:K80"/>
    <mergeCell ref="B81:K81"/>
    <mergeCell ref="B82:K82"/>
    <mergeCell ref="B83:K83"/>
    <mergeCell ref="B319:C319"/>
    <mergeCell ref="B32:J32"/>
    <mergeCell ref="B320:C320"/>
    <mergeCell ref="B321:C321"/>
    <mergeCell ref="B322:C322"/>
    <mergeCell ref="B323:C323"/>
    <mergeCell ref="B33:J33"/>
    <mergeCell ref="B77:K77"/>
    <mergeCell ref="B78:K78"/>
    <mergeCell ref="B79:K79"/>
    <mergeCell ref="B324:C324"/>
    <mergeCell ref="B325:C325"/>
    <mergeCell ref="B326:C326"/>
    <mergeCell ref="B327:C327"/>
    <mergeCell ref="B328:C328"/>
    <mergeCell ref="B329:C329"/>
    <mergeCell ref="B84:K84"/>
    <mergeCell ref="B85:K85"/>
    <mergeCell ref="B86:K86"/>
    <mergeCell ref="B87:K87"/>
    <mergeCell ref="B88:K88"/>
    <mergeCell ref="B89:K89"/>
    <mergeCell ref="B90:K90"/>
    <mergeCell ref="B91:K91"/>
    <mergeCell ref="B299:C299"/>
    <mergeCell ref="B30:J30"/>
    <mergeCell ref="B300:C300"/>
    <mergeCell ref="B301:C301"/>
    <mergeCell ref="B31:J31"/>
    <mergeCell ref="B92:K92"/>
    <mergeCell ref="B93:K93"/>
    <mergeCell ref="B94:K94"/>
    <mergeCell ref="B302:C302"/>
    <mergeCell ref="B303:C303"/>
    <mergeCell ref="B304:C304"/>
    <mergeCell ref="B305:C305"/>
    <mergeCell ref="B306:C306"/>
    <mergeCell ref="B308:AR308"/>
    <mergeCell ref="D306:N306"/>
    <mergeCell ref="O306:X306"/>
    <mergeCell ref="Y304:AG304"/>
    <mergeCell ref="Y305:AG305"/>
    <mergeCell ref="B310:C310"/>
    <mergeCell ref="B311:C311"/>
    <mergeCell ref="B312:C312"/>
    <mergeCell ref="B313:C313"/>
    <mergeCell ref="B314:C314"/>
    <mergeCell ref="B315:C315"/>
    <mergeCell ref="B95:K95"/>
    <mergeCell ref="B96:K96"/>
    <mergeCell ref="B98:AR98"/>
    <mergeCell ref="C255:M255"/>
    <mergeCell ref="C256:M256"/>
    <mergeCell ref="C257:M257"/>
    <mergeCell ref="B247:C247"/>
    <mergeCell ref="B248:C248"/>
    <mergeCell ref="B249:C249"/>
    <mergeCell ref="I188:S188"/>
    <mergeCell ref="C262:M262"/>
    <mergeCell ref="C263:M263"/>
    <mergeCell ref="B236:F236"/>
    <mergeCell ref="B238:AR238"/>
    <mergeCell ref="B24:J24"/>
    <mergeCell ref="B240:E240"/>
    <mergeCell ref="B241:E241"/>
    <mergeCell ref="B242:E242"/>
    <mergeCell ref="B243:E243"/>
    <mergeCell ref="B245:AR245"/>
    <mergeCell ref="B25:J25"/>
    <mergeCell ref="B250:C250"/>
    <mergeCell ref="B251:C251"/>
    <mergeCell ref="B253:AR253"/>
    <mergeCell ref="B26:J26"/>
    <mergeCell ref="B271:AR271"/>
    <mergeCell ref="B28:AR28"/>
    <mergeCell ref="C264:M264"/>
    <mergeCell ref="C265:M265"/>
    <mergeCell ref="C266:M266"/>
    <mergeCell ref="C267:M267"/>
    <mergeCell ref="C268:M268"/>
    <mergeCell ref="C269:M269"/>
    <mergeCell ref="H211:R211"/>
    <mergeCell ref="H212:R212"/>
    <mergeCell ref="H213:R213"/>
    <mergeCell ref="H214:R214"/>
    <mergeCell ref="H215:R215"/>
    <mergeCell ref="B224:F224"/>
    <mergeCell ref="B225:F225"/>
    <mergeCell ref="I189:S189"/>
    <mergeCell ref="I190:S190"/>
    <mergeCell ref="B220:F220"/>
    <mergeCell ref="B221:F221"/>
    <mergeCell ref="B222:F222"/>
    <mergeCell ref="B223:F223"/>
    <mergeCell ref="I200:S200"/>
    <mergeCell ref="I201:S201"/>
    <mergeCell ref="I202:S202"/>
    <mergeCell ref="I203:S203"/>
    <mergeCell ref="B226:F226"/>
    <mergeCell ref="B227:F227"/>
    <mergeCell ref="B228:F228"/>
    <mergeCell ref="B229:F229"/>
    <mergeCell ref="B23:J23"/>
    <mergeCell ref="B230:F230"/>
    <mergeCell ref="I196:S196"/>
    <mergeCell ref="I197:S197"/>
    <mergeCell ref="I198:S198"/>
    <mergeCell ref="I199:S199"/>
    <mergeCell ref="B231:F231"/>
    <mergeCell ref="B232:F232"/>
    <mergeCell ref="B233:F233"/>
    <mergeCell ref="B234:F234"/>
    <mergeCell ref="B235:F235"/>
    <mergeCell ref="I191:S191"/>
    <mergeCell ref="I192:S192"/>
    <mergeCell ref="I193:S193"/>
    <mergeCell ref="I194:S194"/>
    <mergeCell ref="I195:S195"/>
    <mergeCell ref="I204:S204"/>
    <mergeCell ref="I205:S205"/>
    <mergeCell ref="B201:H201"/>
    <mergeCell ref="B202:H202"/>
    <mergeCell ref="B203:H203"/>
    <mergeCell ref="B204:H204"/>
    <mergeCell ref="B205:H205"/>
    <mergeCell ref="B206:H206"/>
    <mergeCell ref="B207:H207"/>
    <mergeCell ref="B209:AR209"/>
    <mergeCell ref="B21:J21"/>
    <mergeCell ref="B211:G211"/>
    <mergeCell ref="B212:G212"/>
    <mergeCell ref="J180:T180"/>
    <mergeCell ref="J181:T181"/>
    <mergeCell ref="J182:T182"/>
    <mergeCell ref="J183:T183"/>
    <mergeCell ref="B213:G213"/>
    <mergeCell ref="B214:G214"/>
    <mergeCell ref="B215:G215"/>
    <mergeCell ref="B217:AR217"/>
    <mergeCell ref="B219:F219"/>
    <mergeCell ref="B22:J22"/>
    <mergeCell ref="I206:S206"/>
    <mergeCell ref="I207:S207"/>
    <mergeCell ref="J178:T178"/>
    <mergeCell ref="J179:T179"/>
    <mergeCell ref="K100:U100"/>
    <mergeCell ref="K101:U101"/>
    <mergeCell ref="K102:U102"/>
    <mergeCell ref="K103:U103"/>
    <mergeCell ref="K104:U104"/>
    <mergeCell ref="K105:U105"/>
    <mergeCell ref="B184:I184"/>
    <mergeCell ref="B186:AR186"/>
    <mergeCell ref="B188:H188"/>
    <mergeCell ref="B189:H189"/>
    <mergeCell ref="B19:J19"/>
    <mergeCell ref="B190:H190"/>
    <mergeCell ref="K111:U111"/>
    <mergeCell ref="K112:U112"/>
    <mergeCell ref="K113:U113"/>
    <mergeCell ref="K114:U114"/>
    <mergeCell ref="B191:H191"/>
    <mergeCell ref="B192:H192"/>
    <mergeCell ref="B193:H193"/>
    <mergeCell ref="B194:H194"/>
    <mergeCell ref="B195:H195"/>
    <mergeCell ref="B196:H196"/>
    <mergeCell ref="B197:H197"/>
    <mergeCell ref="B198:H198"/>
    <mergeCell ref="B199:H199"/>
    <mergeCell ref="B20:J20"/>
    <mergeCell ref="B200:H200"/>
    <mergeCell ref="K106:U106"/>
    <mergeCell ref="K107:U107"/>
    <mergeCell ref="K108:U108"/>
    <mergeCell ref="K109:U109"/>
    <mergeCell ref="K110:U110"/>
    <mergeCell ref="K115:U115"/>
    <mergeCell ref="K116:U116"/>
    <mergeCell ref="K117:U117"/>
    <mergeCell ref="K118:U118"/>
    <mergeCell ref="K119:U119"/>
    <mergeCell ref="K120:U120"/>
    <mergeCell ref="B167:J167"/>
    <mergeCell ref="B168:J168"/>
    <mergeCell ref="B169:J169"/>
    <mergeCell ref="B17:J17"/>
    <mergeCell ref="B170:J170"/>
    <mergeCell ref="B171:J171"/>
    <mergeCell ref="B154:J154"/>
    <mergeCell ref="B155:J155"/>
    <mergeCell ref="B156:J156"/>
    <mergeCell ref="B157:J157"/>
    <mergeCell ref="B176:AR176"/>
    <mergeCell ref="B178:I178"/>
    <mergeCell ref="B179:I179"/>
    <mergeCell ref="B18:J18"/>
    <mergeCell ref="B180:I180"/>
    <mergeCell ref="B181:I181"/>
    <mergeCell ref="K129:U129"/>
    <mergeCell ref="K130:U130"/>
    <mergeCell ref="K131:U131"/>
    <mergeCell ref="K132:U132"/>
    <mergeCell ref="B182:I182"/>
    <mergeCell ref="B183:I183"/>
    <mergeCell ref="K121:U121"/>
    <mergeCell ref="K122:U122"/>
    <mergeCell ref="K123:U123"/>
    <mergeCell ref="K124:U124"/>
    <mergeCell ref="K125:U125"/>
    <mergeCell ref="K126:U126"/>
    <mergeCell ref="K127:U127"/>
    <mergeCell ref="K128:U128"/>
    <mergeCell ref="K133:U133"/>
    <mergeCell ref="K134:U134"/>
    <mergeCell ref="K135:U135"/>
    <mergeCell ref="B151:J151"/>
    <mergeCell ref="B152:J152"/>
    <mergeCell ref="B153:J153"/>
    <mergeCell ref="K139:U139"/>
    <mergeCell ref="K148:S148"/>
    <mergeCell ref="K149:S149"/>
    <mergeCell ref="K150:S150"/>
    <mergeCell ref="B158:J158"/>
    <mergeCell ref="B159:J159"/>
    <mergeCell ref="B16:J16"/>
    <mergeCell ref="B160:J160"/>
    <mergeCell ref="B161:J161"/>
    <mergeCell ref="B162:J162"/>
    <mergeCell ref="B147:J147"/>
    <mergeCell ref="B148:J148"/>
    <mergeCell ref="B149:J149"/>
    <mergeCell ref="B150:J150"/>
    <mergeCell ref="B163:J163"/>
    <mergeCell ref="B164:J164"/>
    <mergeCell ref="B165:J165"/>
    <mergeCell ref="B166:J166"/>
    <mergeCell ref="B134:J134"/>
    <mergeCell ref="B135:J135"/>
    <mergeCell ref="B136:J136"/>
    <mergeCell ref="B137:J137"/>
    <mergeCell ref="B138:J138"/>
    <mergeCell ref="B139:J139"/>
    <mergeCell ref="B14:J14"/>
    <mergeCell ref="B140:J140"/>
    <mergeCell ref="B142:AR142"/>
    <mergeCell ref="B144:J144"/>
    <mergeCell ref="B145:J145"/>
    <mergeCell ref="B146:J146"/>
    <mergeCell ref="B15:J15"/>
    <mergeCell ref="K136:U136"/>
    <mergeCell ref="K137:U137"/>
    <mergeCell ref="K138:U138"/>
    <mergeCell ref="K14:U14"/>
    <mergeCell ref="K140:U140"/>
    <mergeCell ref="K144:S144"/>
    <mergeCell ref="K145:S145"/>
    <mergeCell ref="K146:S146"/>
    <mergeCell ref="K147:S147"/>
    <mergeCell ref="K15:U15"/>
    <mergeCell ref="K59:U59"/>
    <mergeCell ref="L66:U66"/>
    <mergeCell ref="L67:U67"/>
    <mergeCell ref="B118:J118"/>
    <mergeCell ref="B119:J119"/>
    <mergeCell ref="B120:J120"/>
    <mergeCell ref="B121:J121"/>
    <mergeCell ref="B122:J122"/>
    <mergeCell ref="B123:J123"/>
    <mergeCell ref="B124:J124"/>
    <mergeCell ref="B125:J125"/>
    <mergeCell ref="B126:J126"/>
    <mergeCell ref="B127:J127"/>
    <mergeCell ref="B128:J128"/>
    <mergeCell ref="B129:J129"/>
    <mergeCell ref="B13:J13"/>
    <mergeCell ref="B130:J130"/>
    <mergeCell ref="B131:J131"/>
    <mergeCell ref="B132:J132"/>
    <mergeCell ref="B133:J133"/>
    <mergeCell ref="B102:J102"/>
    <mergeCell ref="B103:J103"/>
    <mergeCell ref="B104:J104"/>
    <mergeCell ref="B105:J105"/>
    <mergeCell ref="B106:J106"/>
    <mergeCell ref="B107:J107"/>
    <mergeCell ref="B108:J108"/>
    <mergeCell ref="B109:J109"/>
    <mergeCell ref="B11:AR11"/>
    <mergeCell ref="B110:J110"/>
    <mergeCell ref="B111:J111"/>
    <mergeCell ref="K13:U13"/>
    <mergeCell ref="K60:U60"/>
    <mergeCell ref="L64:U64"/>
    <mergeCell ref="L65:U65"/>
    <mergeCell ref="B112:J112"/>
    <mergeCell ref="B113:J113"/>
    <mergeCell ref="B114:J114"/>
    <mergeCell ref="B115:J115"/>
    <mergeCell ref="B116:J116"/>
    <mergeCell ref="B117:J117"/>
    <mergeCell ref="L68:U68"/>
    <mergeCell ref="L69:U69"/>
    <mergeCell ref="L70:U70"/>
    <mergeCell ref="L71:U71"/>
    <mergeCell ref="L72:U72"/>
    <mergeCell ref="L73:U73"/>
    <mergeCell ref="L74:U74"/>
    <mergeCell ref="L75:U75"/>
    <mergeCell ref="L76:U76"/>
    <mergeCell ref="AN47:AO47"/>
    <mergeCell ref="AN48:AO48"/>
    <mergeCell ref="AN49:AO49"/>
    <mergeCell ref="AN50:AO50"/>
    <mergeCell ref="AN51:AO51"/>
    <mergeCell ref="AN52:AO52"/>
    <mergeCell ref="AN53:AO53"/>
    <mergeCell ref="AN54:AO54"/>
    <mergeCell ref="AN55:AO55"/>
    <mergeCell ref="AN56:AO56"/>
    <mergeCell ref="AN57:AO57"/>
    <mergeCell ref="AN58:AO58"/>
    <mergeCell ref="AN59:AO59"/>
    <mergeCell ref="AN60:AO60"/>
    <mergeCell ref="B1:L3"/>
    <mergeCell ref="B100:J100"/>
    <mergeCell ref="B101:J101"/>
    <mergeCell ref="B5:AR5"/>
    <mergeCell ref="B7:K9"/>
    <mergeCell ref="L77:U77"/>
    <mergeCell ref="L78:U78"/>
    <mergeCell ref="L79:U79"/>
    <mergeCell ref="L80:U80"/>
    <mergeCell ref="L81:U81"/>
    <mergeCell ref="L82:U82"/>
    <mergeCell ref="L83:U83"/>
    <mergeCell ref="L84:U84"/>
    <mergeCell ref="L85:U85"/>
    <mergeCell ref="L86:U86"/>
    <mergeCell ref="L87:U87"/>
    <mergeCell ref="L88:U88"/>
    <mergeCell ref="L89:U89"/>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8:AQ88"/>
    <mergeCell ref="AK89:AQ89"/>
    <mergeCell ref="AK69:AQ69"/>
    <mergeCell ref="AK70:AQ70"/>
    <mergeCell ref="AK71:AQ71"/>
    <mergeCell ref="AK72:AQ72"/>
    <mergeCell ref="AK90:AQ90"/>
    <mergeCell ref="AK91:AQ91"/>
    <mergeCell ref="AK92:AQ92"/>
    <mergeCell ref="AK93:AQ93"/>
    <mergeCell ref="AK94:AQ94"/>
    <mergeCell ref="AK95:AQ95"/>
    <mergeCell ref="AK96:AQ96"/>
    <mergeCell ref="AM188:AP188"/>
    <mergeCell ref="AM189:AP189"/>
    <mergeCell ref="AM190:AP190"/>
    <mergeCell ref="AM191:AP191"/>
    <mergeCell ref="AM192:AP192"/>
    <mergeCell ref="AK131:AO131"/>
    <mergeCell ref="AK132:AO132"/>
    <mergeCell ref="AK133:AO133"/>
    <mergeCell ref="AK134:AO134"/>
    <mergeCell ref="AM193:AP193"/>
    <mergeCell ref="AM194:AP194"/>
    <mergeCell ref="AM195:AP195"/>
    <mergeCell ref="AK229:AP229"/>
    <mergeCell ref="AK230:AP230"/>
    <mergeCell ref="AK231:AP231"/>
    <mergeCell ref="AK211:AP211"/>
    <mergeCell ref="AK212:AP212"/>
    <mergeCell ref="AK213:AP213"/>
    <mergeCell ref="AK214:AP214"/>
    <mergeCell ref="AK232:AP232"/>
    <mergeCell ref="AK233:AP233"/>
    <mergeCell ref="AK234:AP234"/>
    <mergeCell ref="AK235:AP235"/>
    <mergeCell ref="AK236:AP236"/>
    <mergeCell ref="AK64:AQ64"/>
    <mergeCell ref="AK65:AQ65"/>
    <mergeCell ref="AK66:AQ66"/>
    <mergeCell ref="AK67:AQ67"/>
    <mergeCell ref="AK68:AQ68"/>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128:AO128"/>
    <mergeCell ref="AK129:AO129"/>
    <mergeCell ref="AK130:AO130"/>
    <mergeCell ref="AK111:AO111"/>
    <mergeCell ref="AK112:AO112"/>
    <mergeCell ref="AK113:AO113"/>
    <mergeCell ref="AK114:AO114"/>
    <mergeCell ref="AK135:AO135"/>
    <mergeCell ref="AK136:AO136"/>
    <mergeCell ref="AK137:AO137"/>
    <mergeCell ref="AK138:AO138"/>
    <mergeCell ref="AK139:AO139"/>
    <mergeCell ref="AK140:AO140"/>
    <mergeCell ref="AM196:AP196"/>
    <mergeCell ref="AM197:AP197"/>
    <mergeCell ref="AM198:AP198"/>
    <mergeCell ref="AM199:AP199"/>
    <mergeCell ref="AM200:AP200"/>
    <mergeCell ref="AM201:AP201"/>
    <mergeCell ref="AM202:AP202"/>
    <mergeCell ref="AM203:AP203"/>
    <mergeCell ref="AM204:AP204"/>
    <mergeCell ref="AM205:AP205"/>
    <mergeCell ref="AM206:AP206"/>
    <mergeCell ref="AM207:AP207"/>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I347:AQ347"/>
    <mergeCell ref="AI348:AQ348"/>
    <mergeCell ref="AI349:AQ349"/>
    <mergeCell ref="AI350:AQ350"/>
    <mergeCell ref="AI354:AQ354"/>
    <mergeCell ref="AJ183:AP183"/>
    <mergeCell ref="AJ184:AP184"/>
    <mergeCell ref="AJ240:AP240"/>
    <mergeCell ref="AJ241:AP241"/>
    <mergeCell ref="AI355:AQ355"/>
    <mergeCell ref="AI356:AQ356"/>
    <mergeCell ref="AI357:AQ357"/>
    <mergeCell ref="AI358:AQ358"/>
    <mergeCell ref="AI359:AQ359"/>
    <mergeCell ref="AJ178:AP178"/>
    <mergeCell ref="AJ179:AP179"/>
    <mergeCell ref="AJ180:AP180"/>
    <mergeCell ref="AJ181:AP181"/>
    <mergeCell ref="AJ182:AP182"/>
    <mergeCell ref="AJ242:AP242"/>
    <mergeCell ref="AJ243:AP243"/>
    <mergeCell ref="AK215:AP215"/>
    <mergeCell ref="AK219:AP219"/>
    <mergeCell ref="AK220:AP220"/>
    <mergeCell ref="AK221:AP221"/>
    <mergeCell ref="AK222:AP222"/>
    <mergeCell ref="AK223:AP223"/>
    <mergeCell ref="AK224:AP224"/>
    <mergeCell ref="AK225:AP225"/>
    <mergeCell ref="AK226:AP226"/>
    <mergeCell ref="AK227:AP227"/>
    <mergeCell ref="AK228:AP228"/>
    <mergeCell ref="AH339:AP339"/>
    <mergeCell ref="AH340:AP340"/>
    <mergeCell ref="AH341:AP341"/>
    <mergeCell ref="AH324:AO324"/>
    <mergeCell ref="AH325:AO325"/>
    <mergeCell ref="AH326:AO326"/>
    <mergeCell ref="AH327:AO327"/>
    <mergeCell ref="AH342:AP342"/>
    <mergeCell ref="AH343:AP3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I160:AP160"/>
    <mergeCell ref="AI161:AP161"/>
    <mergeCell ref="AI162:AP162"/>
    <mergeCell ref="AI163:AP163"/>
    <mergeCell ref="AI164:AP164"/>
    <mergeCell ref="AI165:AP165"/>
    <mergeCell ref="AI166:AP166"/>
    <mergeCell ref="AI167:AP167"/>
    <mergeCell ref="AI168:AP168"/>
    <mergeCell ref="AI169:AP169"/>
    <mergeCell ref="AI170:AP170"/>
    <mergeCell ref="AH319:AO319"/>
    <mergeCell ref="AH320:AO320"/>
    <mergeCell ref="AH321:AO321"/>
    <mergeCell ref="AH322:AO322"/>
    <mergeCell ref="AH323:AO323"/>
    <mergeCell ref="AH304:AO304"/>
    <mergeCell ref="AH305:AO305"/>
    <mergeCell ref="AH306:AO306"/>
    <mergeCell ref="AH310:AO310"/>
    <mergeCell ref="AH334:AP334"/>
    <mergeCell ref="AH335:AP335"/>
    <mergeCell ref="AH336:AP336"/>
    <mergeCell ref="AH337:AP337"/>
    <mergeCell ref="AH338:AP338"/>
    <mergeCell ref="AH299:AO299"/>
    <mergeCell ref="AH300:AO300"/>
    <mergeCell ref="AH301:AO301"/>
    <mergeCell ref="AH302:AO302"/>
    <mergeCell ref="AH303:AO303"/>
    <mergeCell ref="AH311:AO311"/>
    <mergeCell ref="AH312:AO312"/>
    <mergeCell ref="AH313:AO313"/>
    <mergeCell ref="AH314:AO314"/>
    <mergeCell ref="AH315:AO315"/>
    <mergeCell ref="AH316:AO316"/>
    <mergeCell ref="AH317:AO317"/>
    <mergeCell ref="AH318:AO318"/>
    <mergeCell ref="AG284:AO284"/>
    <mergeCell ref="AG285:AO285"/>
    <mergeCell ref="AG286:AO286"/>
    <mergeCell ref="AG287:AO287"/>
    <mergeCell ref="AH292:AO292"/>
    <mergeCell ref="AH293:AO293"/>
    <mergeCell ref="AH294:AO294"/>
    <mergeCell ref="AH295:AO295"/>
    <mergeCell ref="AH247:AO247"/>
    <mergeCell ref="AH248:AO248"/>
    <mergeCell ref="AH249:AO249"/>
    <mergeCell ref="AH250:AO250"/>
    <mergeCell ref="AH251:AO251"/>
    <mergeCell ref="AH291:AO291"/>
    <mergeCell ref="AG264:AO264"/>
    <mergeCell ref="AG265:AO265"/>
    <mergeCell ref="AG266:AO266"/>
    <mergeCell ref="AG267:AO267"/>
    <mergeCell ref="AH296:AO296"/>
    <mergeCell ref="AH297:AO297"/>
    <mergeCell ref="AH298:AO298"/>
    <mergeCell ref="B289:AR289"/>
    <mergeCell ref="B291:C291"/>
    <mergeCell ref="B292:C292"/>
    <mergeCell ref="B293:C293"/>
    <mergeCell ref="B294:C294"/>
    <mergeCell ref="B295:C295"/>
    <mergeCell ref="B296:C296"/>
    <mergeCell ref="B297:C297"/>
    <mergeCell ref="B298:C298"/>
    <mergeCell ref="C273:M273"/>
    <mergeCell ref="C274:M274"/>
    <mergeCell ref="C275:M275"/>
    <mergeCell ref="C276:M276"/>
    <mergeCell ref="C277:M277"/>
    <mergeCell ref="C278:M278"/>
    <mergeCell ref="D291:N291"/>
    <mergeCell ref="D292:N292"/>
    <mergeCell ref="AG268:AO268"/>
    <mergeCell ref="AG269:AO269"/>
    <mergeCell ref="AG273:AO273"/>
    <mergeCell ref="AG274:AO274"/>
    <mergeCell ref="AG275:AO275"/>
    <mergeCell ref="AG276:AO276"/>
    <mergeCell ref="AG277:AO277"/>
    <mergeCell ref="AG278:AO278"/>
    <mergeCell ref="AG279:AO279"/>
    <mergeCell ref="AG280:AO280"/>
    <mergeCell ref="AG281:AO281"/>
    <mergeCell ref="AG282:AO282"/>
    <mergeCell ref="AG283:AO283"/>
    <mergeCell ref="AF89:AJ89"/>
    <mergeCell ref="AF90:AJ90"/>
    <mergeCell ref="AF91:AJ91"/>
    <mergeCell ref="AF92:AJ92"/>
    <mergeCell ref="AF93:AJ93"/>
    <mergeCell ref="AF94:AJ94"/>
    <mergeCell ref="AF95:AJ95"/>
    <mergeCell ref="AF96:AJ96"/>
    <mergeCell ref="AG255:AO255"/>
    <mergeCell ref="AG256:AO256"/>
    <mergeCell ref="AG257:AO257"/>
    <mergeCell ref="AG258:AO258"/>
    <mergeCell ref="AG259:AO259"/>
    <mergeCell ref="AG260:AO260"/>
    <mergeCell ref="AG261:AO261"/>
    <mergeCell ref="AG262:AO262"/>
    <mergeCell ref="AG263:AO263"/>
    <mergeCell ref="AI171:AP171"/>
    <mergeCell ref="AI172:AP172"/>
    <mergeCell ref="AI173:AP173"/>
    <mergeCell ref="AI174:AP174"/>
    <mergeCell ref="AE181:AI181"/>
    <mergeCell ref="AE182:AI182"/>
    <mergeCell ref="AE183:AI183"/>
    <mergeCell ref="AE184:AI184"/>
    <mergeCell ref="AK100:AO100"/>
    <mergeCell ref="AK101:AO101"/>
    <mergeCell ref="AK102:AO102"/>
    <mergeCell ref="AK103:AO103"/>
    <mergeCell ref="AK104:AO104"/>
    <mergeCell ref="AK105:AO105"/>
    <mergeCell ref="AK106:AO106"/>
    <mergeCell ref="AK107:AO107"/>
    <mergeCell ref="AK108:AO108"/>
    <mergeCell ref="AK109:AO109"/>
    <mergeCell ref="AK110:AO110"/>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52:AM52"/>
    <mergeCell ref="AF53:AM53"/>
    <mergeCell ref="AF54:AM54"/>
    <mergeCell ref="AF55:AM55"/>
    <mergeCell ref="AF56:AM56"/>
    <mergeCell ref="AF57:AM57"/>
    <mergeCell ref="AF58:AM58"/>
    <mergeCell ref="AF59:AM59"/>
    <mergeCell ref="AF60:AM60"/>
    <mergeCell ref="AF64:AJ64"/>
    <mergeCell ref="AF65:AJ65"/>
    <mergeCell ref="AF66:AJ66"/>
    <mergeCell ref="AF67:AJ67"/>
    <mergeCell ref="AF68:AJ68"/>
    <mergeCell ref="AF69:AJ69"/>
    <mergeCell ref="AF70:AJ70"/>
    <mergeCell ref="AF71:AJ71"/>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128:AJ128"/>
    <mergeCell ref="AF129:AJ129"/>
    <mergeCell ref="AF13:AN13"/>
    <mergeCell ref="AF130:AJ130"/>
    <mergeCell ref="AF131:AJ131"/>
    <mergeCell ref="AF132:AJ132"/>
    <mergeCell ref="AF22:AN22"/>
    <mergeCell ref="AF23:AN23"/>
    <mergeCell ref="AF24:AN24"/>
    <mergeCell ref="AF25:AN25"/>
    <mergeCell ref="AF133:AJ133"/>
    <mergeCell ref="AF134:AJ134"/>
    <mergeCell ref="AF135:AJ135"/>
    <mergeCell ref="AF136:AJ136"/>
    <mergeCell ref="AF137:AJ137"/>
    <mergeCell ref="AF138:AJ138"/>
    <mergeCell ref="AF139:AJ139"/>
    <mergeCell ref="AF14:AN14"/>
    <mergeCell ref="AF140:AJ140"/>
    <mergeCell ref="AF15:AN15"/>
    <mergeCell ref="AF16:AN16"/>
    <mergeCell ref="AF17:AN17"/>
    <mergeCell ref="AF18:AN18"/>
    <mergeCell ref="AF19:AN19"/>
    <mergeCell ref="AF20:AN20"/>
    <mergeCell ref="AF21:AN21"/>
    <mergeCell ref="AF26:AN26"/>
    <mergeCell ref="AF30:AM30"/>
    <mergeCell ref="AF31:AM31"/>
    <mergeCell ref="AF32:AM32"/>
    <mergeCell ref="AF33:AM33"/>
    <mergeCell ref="AF34:AM34"/>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E161:AH161"/>
    <mergeCell ref="AE162:AH162"/>
    <mergeCell ref="AE151:AH151"/>
    <mergeCell ref="AE152:AH152"/>
    <mergeCell ref="AE153:AH153"/>
    <mergeCell ref="AE154:AH154"/>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8:AI178"/>
    <mergeCell ref="AE179:AI179"/>
    <mergeCell ref="AE180:AI180"/>
    <mergeCell ref="AE144:AH144"/>
    <mergeCell ref="AE145:AH145"/>
    <mergeCell ref="AE146:AH146"/>
    <mergeCell ref="AE147:AH147"/>
    <mergeCell ref="AE148:AH148"/>
    <mergeCell ref="AE149:AH149"/>
    <mergeCell ref="AE150:AH150"/>
    <mergeCell ref="AE155:AH155"/>
    <mergeCell ref="AE156:AH156"/>
    <mergeCell ref="AE157:AH157"/>
    <mergeCell ref="AE158:AH158"/>
    <mergeCell ref="AE159:AH159"/>
    <mergeCell ref="AE160:AH160"/>
    <mergeCell ref="AC211:AJ211"/>
    <mergeCell ref="AC212:AJ212"/>
    <mergeCell ref="AC213:AJ213"/>
    <mergeCell ref="AC214:AJ214"/>
    <mergeCell ref="AC215:AJ215"/>
    <mergeCell ref="AD188:AL188"/>
    <mergeCell ref="AD189:AL189"/>
    <mergeCell ref="AD190:AL190"/>
    <mergeCell ref="AD191:AL191"/>
    <mergeCell ref="AD192:AL192"/>
    <mergeCell ref="AD193:AL193"/>
    <mergeCell ref="AD194:AL194"/>
    <mergeCell ref="AD195:AL195"/>
    <mergeCell ref="AD196:AL196"/>
    <mergeCell ref="AD197:AL197"/>
    <mergeCell ref="AD198:AL198"/>
    <mergeCell ref="AD199:AL199"/>
    <mergeCell ref="AD200:AL200"/>
    <mergeCell ref="AD201:AL201"/>
    <mergeCell ref="AD202:AL202"/>
    <mergeCell ref="AD203:AL203"/>
    <mergeCell ref="AD204:AL204"/>
    <mergeCell ref="AD205:AL205"/>
    <mergeCell ref="AD206:AL206"/>
    <mergeCell ref="AD207:AL207"/>
    <mergeCell ref="T196:AC196"/>
    <mergeCell ref="T197:AC197"/>
    <mergeCell ref="T198:AC198"/>
    <mergeCell ref="T199:AC199"/>
    <mergeCell ref="T200:AC200"/>
    <mergeCell ref="T201:AC201"/>
    <mergeCell ref="T202:AC202"/>
    <mergeCell ref="AA240:AI240"/>
    <mergeCell ref="AA241:AI241"/>
    <mergeCell ref="AA242:AI242"/>
    <mergeCell ref="AA243:AI243"/>
    <mergeCell ref="AB219:AJ219"/>
    <mergeCell ref="AB220:AJ220"/>
    <mergeCell ref="AB221:AJ221"/>
    <mergeCell ref="AB222:AJ222"/>
    <mergeCell ref="AB223:AJ223"/>
    <mergeCell ref="AB224:AJ224"/>
    <mergeCell ref="AB225:AJ225"/>
    <mergeCell ref="AB226:AJ226"/>
    <mergeCell ref="AB227:AJ227"/>
    <mergeCell ref="AB228:AJ228"/>
    <mergeCell ref="AB229:AJ229"/>
    <mergeCell ref="AB230:AJ230"/>
    <mergeCell ref="AB231:AJ231"/>
    <mergeCell ref="AB232:AJ232"/>
    <mergeCell ref="AB233:AJ233"/>
    <mergeCell ref="AB234:AJ234"/>
    <mergeCell ref="AB235:AJ235"/>
    <mergeCell ref="AB236:AJ236"/>
  </mergeCells>
  <pageMargins left="0.7" right="0.7" top="0.75" bottom="0.75" header="0.3" footer="0.3"/>
  <pageSetup paperSize="9" scale="89" orientation="portrait" r:id="rId1"/>
  <headerFooter alignWithMargins="0">
    <oddFooter>&amp;R&amp;1#&amp;"Calibri"&amp;10&amp;K0078D7Classification : Internal</oddFooter>
  </headerFooter>
  <rowBreaks count="3" manualBreakCount="3">
    <brk id="97" max="16383" man="1"/>
    <brk id="185" max="16383" man="1"/>
    <brk id="2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551B-56D8-4A19-A0DB-F98E2038521C}">
  <dimension ref="B1:E46"/>
  <sheetViews>
    <sheetView view="pageBreakPreview" zoomScale="60" zoomScaleNormal="100" workbookViewId="0">
      <selection activeCell="M14" sqref="M14"/>
    </sheetView>
  </sheetViews>
  <sheetFormatPr defaultRowHeight="13.2" x14ac:dyDescent="0.25"/>
  <cols>
    <col min="1" max="1" width="0.6640625" style="177" customWidth="1"/>
    <col min="2" max="2" width="21.77734375" style="177" customWidth="1"/>
    <col min="3" max="3" width="0.88671875" style="177" customWidth="1"/>
    <col min="4" max="4" width="14.5546875" style="177" customWidth="1"/>
    <col min="5" max="5" width="48.88671875" style="177" customWidth="1"/>
    <col min="6" max="6" width="0.21875" style="177" customWidth="1"/>
    <col min="7" max="7" width="4.6640625" style="177" customWidth="1"/>
    <col min="8" max="16384" width="8.88671875" style="177"/>
  </cols>
  <sheetData>
    <row r="1" spans="2:5" s="178" customFormat="1" ht="7.2" customHeight="1" x14ac:dyDescent="0.15">
      <c r="B1" s="202"/>
      <c r="C1" s="202"/>
    </row>
    <row r="2" spans="2:5" s="178" customFormat="1" ht="18.3" customHeight="1" x14ac:dyDescent="0.15">
      <c r="B2" s="202"/>
      <c r="C2" s="202"/>
      <c r="D2" s="203" t="s">
        <v>1478</v>
      </c>
      <c r="E2" s="203"/>
    </row>
    <row r="3" spans="2:5" s="178" customFormat="1" ht="5.0999999999999996" customHeight="1" x14ac:dyDescent="0.15">
      <c r="B3" s="202"/>
      <c r="C3" s="202"/>
    </row>
    <row r="4" spans="2:5" s="178" customFormat="1" ht="7.65" customHeight="1" x14ac:dyDescent="0.15"/>
    <row r="5" spans="2:5" s="178" customFormat="1" ht="26.4" customHeight="1" x14ac:dyDescent="0.15">
      <c r="B5" s="201" t="s">
        <v>1758</v>
      </c>
      <c r="C5" s="201"/>
      <c r="D5" s="201"/>
      <c r="E5" s="201"/>
    </row>
    <row r="6" spans="2:5" s="178" customFormat="1" ht="5.55" customHeight="1" x14ac:dyDescent="0.15"/>
    <row r="7" spans="2:5" s="178" customFormat="1" ht="4.2" customHeight="1" x14ac:dyDescent="0.15">
      <c r="B7" s="263" t="s">
        <v>1601</v>
      </c>
    </row>
    <row r="8" spans="2:5" s="178" customFormat="1" ht="17.100000000000001" customHeight="1" x14ac:dyDescent="0.15">
      <c r="B8" s="263"/>
      <c r="D8" s="247">
        <v>45351</v>
      </c>
    </row>
    <row r="9" spans="2:5" s="178" customFormat="1" ht="2.1" customHeight="1" x14ac:dyDescent="0.15">
      <c r="B9" s="263"/>
    </row>
    <row r="10" spans="2:5" s="178" customFormat="1" ht="1.65" customHeight="1" x14ac:dyDescent="0.15"/>
    <row r="11" spans="2:5" s="178" customFormat="1" ht="15.3" customHeight="1" x14ac:dyDescent="0.15">
      <c r="B11" s="207" t="s">
        <v>1757</v>
      </c>
      <c r="C11" s="207"/>
      <c r="D11" s="207"/>
      <c r="E11" s="207"/>
    </row>
    <row r="12" spans="2:5" s="178" customFormat="1" ht="190.65" customHeight="1" x14ac:dyDescent="0.15"/>
    <row r="13" spans="2:5" s="178" customFormat="1" ht="15.3" customHeight="1" x14ac:dyDescent="0.15">
      <c r="B13" s="207" t="s">
        <v>1746</v>
      </c>
      <c r="C13" s="207"/>
      <c r="D13" s="207"/>
      <c r="E13" s="207"/>
    </row>
    <row r="14" spans="2:5" s="178" customFormat="1" ht="296.85000000000002" customHeight="1" x14ac:dyDescent="0.15"/>
    <row r="15" spans="2:5" s="178" customFormat="1" ht="15.3" customHeight="1" x14ac:dyDescent="0.15">
      <c r="B15" s="207" t="s">
        <v>1745</v>
      </c>
      <c r="C15" s="207"/>
      <c r="D15" s="207"/>
      <c r="E15" s="207"/>
    </row>
    <row r="16" spans="2:5" s="178" customFormat="1" ht="283.64999999999998" customHeight="1" x14ac:dyDescent="0.15"/>
    <row r="17" spans="2:5" s="178" customFormat="1" ht="15.3" customHeight="1" x14ac:dyDescent="0.15">
      <c r="B17" s="207" t="s">
        <v>1743</v>
      </c>
      <c r="C17" s="207"/>
      <c r="D17" s="207"/>
      <c r="E17" s="207"/>
    </row>
    <row r="18" spans="2:5" s="178" customFormat="1" ht="292.2" customHeight="1" x14ac:dyDescent="0.15"/>
    <row r="19" spans="2:5" s="178" customFormat="1" ht="15.3" customHeight="1" x14ac:dyDescent="0.15">
      <c r="B19" s="207" t="s">
        <v>1720</v>
      </c>
      <c r="C19" s="207"/>
      <c r="D19" s="207"/>
      <c r="E19" s="207"/>
    </row>
    <row r="20" spans="2:5" s="178" customFormat="1" ht="282" customHeight="1" x14ac:dyDescent="0.15"/>
    <row r="21" spans="2:5" s="178" customFormat="1" ht="15.3" customHeight="1" x14ac:dyDescent="0.15">
      <c r="B21" s="207" t="s">
        <v>1718</v>
      </c>
      <c r="C21" s="207"/>
      <c r="D21" s="207"/>
      <c r="E21" s="207"/>
    </row>
    <row r="22" spans="2:5" s="178" customFormat="1" ht="299.85000000000002" customHeight="1" x14ac:dyDescent="0.15"/>
    <row r="23" spans="2:5" s="178" customFormat="1" ht="15.75" customHeight="1" x14ac:dyDescent="0.15">
      <c r="B23" s="207" t="s">
        <v>1710</v>
      </c>
      <c r="C23" s="207"/>
      <c r="D23" s="207"/>
      <c r="E23" s="207"/>
    </row>
    <row r="24" spans="2:5" s="178" customFormat="1" ht="210.75" customHeight="1" x14ac:dyDescent="0.15"/>
    <row r="25" spans="2:5" s="178" customFormat="1" ht="15.3" customHeight="1" x14ac:dyDescent="0.15">
      <c r="B25" s="207" t="s">
        <v>1691</v>
      </c>
      <c r="C25" s="207"/>
      <c r="D25" s="207"/>
      <c r="E25" s="207"/>
    </row>
    <row r="26" spans="2:5" s="178" customFormat="1" ht="140.69999999999999" customHeight="1" x14ac:dyDescent="0.15"/>
    <row r="27" spans="2:5" s="178" customFormat="1" ht="15.3" customHeight="1" x14ac:dyDescent="0.15">
      <c r="B27" s="207" t="s">
        <v>1688</v>
      </c>
      <c r="C27" s="207"/>
      <c r="D27" s="207"/>
      <c r="E27" s="207"/>
    </row>
    <row r="28" spans="2:5" s="178" customFormat="1" ht="205.2" customHeight="1" x14ac:dyDescent="0.15"/>
    <row r="29" spans="2:5" s="178" customFormat="1" ht="15.3" customHeight="1" x14ac:dyDescent="0.15">
      <c r="B29" s="207" t="s">
        <v>1672</v>
      </c>
      <c r="C29" s="207"/>
      <c r="D29" s="207"/>
      <c r="E29" s="207"/>
    </row>
    <row r="30" spans="2:5" s="178" customFormat="1" ht="156.15" customHeight="1" x14ac:dyDescent="0.15"/>
    <row r="31" spans="2:5" s="178" customFormat="1" ht="15.3" customHeight="1" x14ac:dyDescent="0.15">
      <c r="B31" s="207" t="s">
        <v>1669</v>
      </c>
      <c r="C31" s="207"/>
      <c r="D31" s="207"/>
      <c r="E31" s="207"/>
    </row>
    <row r="32" spans="2:5" s="178" customFormat="1" ht="154.5" customHeight="1" x14ac:dyDescent="0.15"/>
    <row r="33" spans="2:5" s="178" customFormat="1" ht="15.3" customHeight="1" x14ac:dyDescent="0.15">
      <c r="B33" s="207" t="s">
        <v>1665</v>
      </c>
      <c r="C33" s="207"/>
      <c r="D33" s="207"/>
      <c r="E33" s="207"/>
    </row>
    <row r="34" spans="2:5" s="178" customFormat="1" ht="250.35" customHeight="1" x14ac:dyDescent="0.15"/>
    <row r="35" spans="2:5" s="178" customFormat="1" ht="15.3" customHeight="1" x14ac:dyDescent="0.15">
      <c r="B35" s="207" t="s">
        <v>1664</v>
      </c>
      <c r="C35" s="207"/>
      <c r="D35" s="207"/>
      <c r="E35" s="207"/>
    </row>
    <row r="36" spans="2:5" s="178" customFormat="1" ht="255.15" customHeight="1" x14ac:dyDescent="0.15"/>
    <row r="37" spans="2:5" s="178" customFormat="1" ht="15.3" customHeight="1" x14ac:dyDescent="0.15">
      <c r="B37" s="207" t="s">
        <v>1650</v>
      </c>
      <c r="C37" s="207"/>
      <c r="D37" s="207"/>
      <c r="E37" s="207"/>
    </row>
    <row r="38" spans="2:5" s="178" customFormat="1" ht="223.05" customHeight="1" x14ac:dyDescent="0.15"/>
    <row r="39" spans="2:5" s="178" customFormat="1" ht="15.3" customHeight="1" x14ac:dyDescent="0.15">
      <c r="B39" s="207" t="s">
        <v>1635</v>
      </c>
      <c r="C39" s="207"/>
      <c r="D39" s="207"/>
      <c r="E39" s="207"/>
    </row>
    <row r="40" spans="2:5" s="178" customFormat="1" ht="291.75" customHeight="1" x14ac:dyDescent="0.15"/>
    <row r="41" spans="2:5" s="178" customFormat="1" ht="15.3" customHeight="1" x14ac:dyDescent="0.15">
      <c r="B41" s="207" t="s">
        <v>1624</v>
      </c>
      <c r="C41" s="207"/>
      <c r="D41" s="207"/>
      <c r="E41" s="207"/>
    </row>
    <row r="42" spans="2:5" s="178" customFormat="1" ht="321.3" customHeight="1" x14ac:dyDescent="0.15"/>
    <row r="43" spans="2:5" s="178" customFormat="1" ht="15.3" customHeight="1" x14ac:dyDescent="0.15">
      <c r="B43" s="207" t="s">
        <v>1613</v>
      </c>
      <c r="C43" s="207"/>
      <c r="D43" s="207"/>
      <c r="E43" s="207"/>
    </row>
    <row r="44" spans="2:5" s="178" customFormat="1" ht="145.05000000000001" customHeight="1" x14ac:dyDescent="0.15"/>
    <row r="45" spans="2:5" s="178" customFormat="1" ht="15.3" customHeight="1" x14ac:dyDescent="0.15">
      <c r="B45" s="207" t="s">
        <v>1610</v>
      </c>
      <c r="C45" s="207"/>
      <c r="D45" s="207"/>
      <c r="E45" s="207"/>
    </row>
    <row r="46" spans="2:5" s="178"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orientation="portrait" r:id="rId1"/>
  <headerFooter alignWithMargins="0">
    <oddFooter>&amp;R&amp;1#&amp;"Calibri"&amp;10&amp;K0078D7Classification : Internal</oddFooter>
  </headerFooter>
  <rowBreaks count="7" manualBreakCount="7">
    <brk id="14" max="16383" man="1"/>
    <brk id="18" max="16383" man="1"/>
    <brk id="22" max="16383" man="1"/>
    <brk id="28" max="16383" man="1"/>
    <brk id="34" max="16383" man="1"/>
    <brk id="38" max="16383" man="1"/>
    <brk id="4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8468-A177-4CAF-BC23-5B951107F4AA}">
  <dimension ref="B1:H18"/>
  <sheetViews>
    <sheetView zoomScaleNormal="100" workbookViewId="0"/>
  </sheetViews>
  <sheetFormatPr defaultRowHeight="13.2" x14ac:dyDescent="0.25"/>
  <cols>
    <col min="1" max="1" width="0.6640625" style="177" customWidth="1"/>
    <col min="2" max="2" width="13.6640625" style="177" customWidth="1"/>
    <col min="3" max="3" width="6.6640625" style="177" customWidth="1"/>
    <col min="4" max="4" width="13.5546875" style="177" customWidth="1"/>
    <col min="5" max="5" width="14.5546875" style="177" customWidth="1"/>
    <col min="6" max="6" width="21.21875" style="177" customWidth="1"/>
    <col min="7" max="7" width="14.5546875" style="177" customWidth="1"/>
    <col min="8" max="9" width="0.21875" style="177" customWidth="1"/>
    <col min="10" max="10" width="4.6640625" style="177" customWidth="1"/>
    <col min="11" max="16384" width="8.88671875" style="177"/>
  </cols>
  <sheetData>
    <row r="1" spans="2:8" s="178" customFormat="1" ht="7.2" customHeight="1" x14ac:dyDescent="0.15">
      <c r="B1" s="202"/>
      <c r="C1" s="202"/>
    </row>
    <row r="2" spans="2:8" s="178" customFormat="1" ht="18.3" customHeight="1" x14ac:dyDescent="0.15">
      <c r="B2" s="202"/>
      <c r="C2" s="202"/>
      <c r="D2" s="203" t="s">
        <v>1478</v>
      </c>
      <c r="E2" s="203"/>
      <c r="F2" s="203"/>
      <c r="G2" s="203"/>
      <c r="H2" s="203"/>
    </row>
    <row r="3" spans="2:8" s="178" customFormat="1" ht="5.0999999999999996" customHeight="1" x14ac:dyDescent="0.15">
      <c r="B3" s="202"/>
      <c r="C3" s="202"/>
    </row>
    <row r="4" spans="2:8" s="178" customFormat="1" ht="7.2" customHeight="1" x14ac:dyDescent="0.15"/>
    <row r="5" spans="2:8" s="178" customFormat="1" ht="26.4" customHeight="1" x14ac:dyDescent="0.15">
      <c r="B5" s="201" t="s">
        <v>1765</v>
      </c>
      <c r="C5" s="201"/>
      <c r="D5" s="201"/>
      <c r="E5" s="201"/>
      <c r="F5" s="201"/>
      <c r="G5" s="201"/>
      <c r="H5" s="201"/>
    </row>
    <row r="6" spans="2:8" s="178" customFormat="1" ht="11.55" customHeight="1" x14ac:dyDescent="0.15"/>
    <row r="7" spans="2:8" s="178" customFormat="1" ht="18.3" customHeight="1" x14ac:dyDescent="0.15">
      <c r="B7" s="248" t="s">
        <v>1601</v>
      </c>
      <c r="D7" s="247">
        <v>45351</v>
      </c>
    </row>
    <row r="8" spans="2:8" s="178" customFormat="1" ht="10.199999999999999" customHeight="1" x14ac:dyDescent="0.15"/>
    <row r="9" spans="2:8" s="178" customFormat="1" ht="15.3" customHeight="1" x14ac:dyDescent="0.15">
      <c r="B9" s="273" t="s">
        <v>1764</v>
      </c>
      <c r="C9" s="273"/>
      <c r="D9" s="273"/>
      <c r="E9" s="273"/>
      <c r="F9" s="273"/>
      <c r="G9" s="273"/>
    </row>
    <row r="10" spans="2:8" s="178" customFormat="1" ht="11.85" customHeight="1" x14ac:dyDescent="0.15"/>
    <row r="11" spans="2:8" s="178" customFormat="1" ht="11.85" customHeight="1" x14ac:dyDescent="0.15">
      <c r="B11" s="272"/>
      <c r="C11" s="271" t="s">
        <v>1609</v>
      </c>
      <c r="D11" s="271"/>
      <c r="E11" s="205" t="s">
        <v>1607</v>
      </c>
      <c r="F11" s="205" t="s">
        <v>1608</v>
      </c>
      <c r="G11" s="205" t="s">
        <v>1607</v>
      </c>
    </row>
    <row r="12" spans="2:8" s="178" customFormat="1" ht="11.85" customHeight="1" x14ac:dyDescent="0.15">
      <c r="B12" s="186" t="s">
        <v>1763</v>
      </c>
      <c r="C12" s="270">
        <v>15245846799.1896</v>
      </c>
      <c r="D12" s="270"/>
      <c r="E12" s="268">
        <v>0.99812005317389196</v>
      </c>
      <c r="F12" s="269">
        <v>230715</v>
      </c>
      <c r="G12" s="268">
        <v>0.99874893941230503</v>
      </c>
    </row>
    <row r="13" spans="2:8" s="178" customFormat="1" ht="2.1" customHeight="1" x14ac:dyDescent="0.15"/>
    <row r="14" spans="2:8" s="178" customFormat="1" ht="11.85" customHeight="1" x14ac:dyDescent="0.15">
      <c r="B14" s="186" t="s">
        <v>1762</v>
      </c>
      <c r="C14" s="270">
        <v>18445019.469999999</v>
      </c>
      <c r="D14" s="270"/>
      <c r="E14" s="268">
        <v>1.2075645293227299E-3</v>
      </c>
      <c r="F14" s="269">
        <v>205</v>
      </c>
      <c r="G14" s="268">
        <v>8.8743052068362505E-4</v>
      </c>
    </row>
    <row r="15" spans="2:8" s="178" customFormat="1" ht="13.2" customHeight="1" x14ac:dyDescent="0.15">
      <c r="B15" s="186" t="s">
        <v>1761</v>
      </c>
      <c r="C15" s="270">
        <v>7726160.0999999996</v>
      </c>
      <c r="D15" s="270"/>
      <c r="E15" s="268">
        <v>5.0581876044116403E-4</v>
      </c>
      <c r="F15" s="269">
        <v>60</v>
      </c>
      <c r="G15" s="268">
        <v>2.5973576215130499E-4</v>
      </c>
    </row>
    <row r="16" spans="2:8" s="178" customFormat="1" ht="14.1" customHeight="1" x14ac:dyDescent="0.15">
      <c r="B16" s="186" t="s">
        <v>1760</v>
      </c>
      <c r="C16" s="270">
        <v>2187793.0299999998</v>
      </c>
      <c r="D16" s="270"/>
      <c r="E16" s="268">
        <v>1.43231145124267E-4</v>
      </c>
      <c r="F16" s="269">
        <v>19</v>
      </c>
      <c r="G16" s="268">
        <v>8.22496580145798E-5</v>
      </c>
    </row>
    <row r="17" spans="2:7" s="178" customFormat="1" ht="14.1" customHeight="1" x14ac:dyDescent="0.15">
      <c r="B17" s="186" t="s">
        <v>1759</v>
      </c>
      <c r="C17" s="270">
        <v>356392.06</v>
      </c>
      <c r="D17" s="270"/>
      <c r="E17" s="268">
        <v>2.3332391212068301E-5</v>
      </c>
      <c r="F17" s="269">
        <v>5</v>
      </c>
      <c r="G17" s="268">
        <v>2.16446468459421E-5</v>
      </c>
    </row>
    <row r="18" spans="2:7" s="178" customFormat="1" ht="13.2" customHeight="1" x14ac:dyDescent="0.15">
      <c r="B18" s="206" t="s">
        <v>214</v>
      </c>
      <c r="C18" s="267">
        <v>15274562163.849701</v>
      </c>
      <c r="D18" s="267"/>
      <c r="E18" s="265">
        <v>1</v>
      </c>
      <c r="F18" s="266">
        <v>231004</v>
      </c>
      <c r="G18" s="265">
        <v>1</v>
      </c>
    </row>
  </sheetData>
  <mergeCells count="11">
    <mergeCell ref="C12:D12"/>
    <mergeCell ref="D2:H2"/>
    <mergeCell ref="C14:D14"/>
    <mergeCell ref="C15:D15"/>
    <mergeCell ref="C16:D16"/>
    <mergeCell ref="C17:D17"/>
    <mergeCell ref="C18:D18"/>
    <mergeCell ref="B1:C3"/>
    <mergeCell ref="B5:H5"/>
    <mergeCell ref="B9:G9"/>
    <mergeCell ref="C11:D11"/>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97C51-BD93-476F-B20B-BAD7E8617FB2}">
  <dimension ref="B1:L375"/>
  <sheetViews>
    <sheetView zoomScaleNormal="100" workbookViewId="0"/>
  </sheetViews>
  <sheetFormatPr defaultRowHeight="13.2" x14ac:dyDescent="0.25"/>
  <cols>
    <col min="1" max="1" width="0.44140625" style="177" customWidth="1"/>
    <col min="2" max="2" width="0.5546875" style="177" customWidth="1"/>
    <col min="3" max="3" width="9.21875" style="177" customWidth="1"/>
    <col min="4" max="4" width="5.21875" style="177" customWidth="1"/>
    <col min="5" max="5" width="0.6640625" style="177" customWidth="1"/>
    <col min="6" max="6" width="6.33203125" style="177" customWidth="1"/>
    <col min="7" max="7" width="5.44140625" style="177" customWidth="1"/>
    <col min="8" max="8" width="8.44140625" style="177" customWidth="1"/>
    <col min="9" max="9" width="3.109375" style="177" customWidth="1"/>
    <col min="10" max="10" width="12.21875" style="177" customWidth="1"/>
    <col min="11" max="11" width="12" style="177" customWidth="1"/>
    <col min="12" max="12" width="12.33203125" style="177" customWidth="1"/>
    <col min="13" max="13" width="6.21875" style="177" customWidth="1"/>
    <col min="14" max="14" width="4.6640625" style="177" customWidth="1"/>
    <col min="15" max="16384" width="8.88671875" style="177"/>
  </cols>
  <sheetData>
    <row r="1" spans="2:12" s="178" customFormat="1" ht="7.2" customHeight="1" x14ac:dyDescent="0.15">
      <c r="B1" s="202"/>
      <c r="C1" s="202"/>
      <c r="D1" s="202"/>
      <c r="E1" s="202"/>
      <c r="F1" s="202"/>
    </row>
    <row r="2" spans="2:12" s="178" customFormat="1" ht="18.3" customHeight="1" x14ac:dyDescent="0.15">
      <c r="B2" s="202"/>
      <c r="C2" s="202"/>
      <c r="D2" s="202"/>
      <c r="E2" s="202"/>
      <c r="F2" s="202"/>
      <c r="H2" s="203" t="s">
        <v>1478</v>
      </c>
      <c r="I2" s="203"/>
      <c r="J2" s="203"/>
      <c r="K2" s="203"/>
      <c r="L2" s="203"/>
    </row>
    <row r="3" spans="2:12" s="178" customFormat="1" ht="4.6500000000000004" customHeight="1" x14ac:dyDescent="0.15">
      <c r="B3" s="202"/>
      <c r="C3" s="202"/>
      <c r="D3" s="202"/>
      <c r="E3" s="202"/>
      <c r="F3" s="202"/>
    </row>
    <row r="4" spans="2:12" s="178" customFormat="1" ht="1.65" customHeight="1" x14ac:dyDescent="0.15"/>
    <row r="5" spans="2:12" s="178" customFormat="1" ht="25.5" customHeight="1" x14ac:dyDescent="0.15">
      <c r="B5" s="201" t="s">
        <v>1778</v>
      </c>
      <c r="C5" s="201"/>
      <c r="D5" s="201"/>
      <c r="E5" s="201"/>
      <c r="F5" s="201"/>
      <c r="G5" s="201"/>
      <c r="H5" s="201"/>
      <c r="I5" s="201"/>
      <c r="J5" s="201"/>
      <c r="K5" s="201"/>
      <c r="L5" s="201"/>
    </row>
    <row r="6" spans="2:12" s="178" customFormat="1" ht="1.65" customHeight="1" x14ac:dyDescent="0.15"/>
    <row r="7" spans="2:12" s="178" customFormat="1" ht="1.65" customHeight="1" x14ac:dyDescent="0.15">
      <c r="B7" s="263" t="s">
        <v>1601</v>
      </c>
      <c r="C7" s="263"/>
      <c r="D7" s="263"/>
    </row>
    <row r="8" spans="2:12" s="178" customFormat="1" ht="16.2" customHeight="1" x14ac:dyDescent="0.15">
      <c r="B8" s="263"/>
      <c r="C8" s="263"/>
      <c r="D8" s="263"/>
      <c r="G8" s="290">
        <v>45323</v>
      </c>
      <c r="H8" s="290"/>
    </row>
    <row r="9" spans="2:12" s="178" customFormat="1" ht="4.2" customHeight="1" x14ac:dyDescent="0.15"/>
    <row r="10" spans="2:12" s="178" customFormat="1" ht="14.1" customHeight="1" x14ac:dyDescent="0.15">
      <c r="B10" s="289" t="s">
        <v>1777</v>
      </c>
      <c r="C10" s="289"/>
      <c r="D10" s="289"/>
      <c r="E10" s="289"/>
      <c r="F10" s="288" t="s">
        <v>1776</v>
      </c>
      <c r="G10" s="288"/>
      <c r="H10" s="287" t="s">
        <v>1775</v>
      </c>
      <c r="I10" s="287"/>
      <c r="J10" s="287"/>
      <c r="K10" s="287"/>
      <c r="L10" s="287"/>
    </row>
    <row r="11" spans="2:12" s="178" customFormat="1" ht="21.75" customHeight="1" x14ac:dyDescent="0.15">
      <c r="B11" s="286" t="s">
        <v>1774</v>
      </c>
      <c r="C11" s="205" t="s">
        <v>1773</v>
      </c>
      <c r="D11" s="205" t="s">
        <v>1772</v>
      </c>
      <c r="E11" s="286" t="s">
        <v>1771</v>
      </c>
      <c r="F11" s="285" t="s">
        <v>1770</v>
      </c>
      <c r="G11" s="285"/>
      <c r="H11" s="271" t="s">
        <v>1769</v>
      </c>
      <c r="I11" s="271"/>
      <c r="J11" s="205" t="s">
        <v>1768</v>
      </c>
      <c r="K11" s="205" t="s">
        <v>1767</v>
      </c>
      <c r="L11" s="205" t="s">
        <v>1766</v>
      </c>
    </row>
    <row r="12" spans="2:12" s="178" customFormat="1" ht="10.199999999999999" customHeight="1" x14ac:dyDescent="0.15">
      <c r="B12" s="284">
        <v>45323</v>
      </c>
      <c r="C12" s="283">
        <v>45352</v>
      </c>
      <c r="D12" s="197">
        <v>1</v>
      </c>
      <c r="E12" s="282">
        <v>29</v>
      </c>
      <c r="F12" s="281">
        <v>11500000000</v>
      </c>
      <c r="G12" s="281"/>
      <c r="H12" s="226">
        <v>15174414924.0714</v>
      </c>
      <c r="I12" s="226"/>
      <c r="J12" s="197">
        <v>15150337122.4953</v>
      </c>
      <c r="K12" s="197">
        <v>15114289571.3444</v>
      </c>
      <c r="L12" s="197">
        <v>15054394268.8703</v>
      </c>
    </row>
    <row r="13" spans="2:12" s="178" customFormat="1" ht="10.199999999999999" customHeight="1" x14ac:dyDescent="0.15">
      <c r="B13" s="284">
        <v>45323</v>
      </c>
      <c r="C13" s="283">
        <v>45383</v>
      </c>
      <c r="D13" s="197">
        <v>2</v>
      </c>
      <c r="E13" s="282">
        <v>60</v>
      </c>
      <c r="F13" s="281">
        <v>11500000000</v>
      </c>
      <c r="G13" s="281"/>
      <c r="H13" s="226">
        <v>15071636213.775299</v>
      </c>
      <c r="I13" s="226"/>
      <c r="J13" s="197">
        <v>15022199445.7386</v>
      </c>
      <c r="K13" s="197">
        <v>14948343131.694599</v>
      </c>
      <c r="L13" s="197">
        <v>14826041970.497801</v>
      </c>
    </row>
    <row r="14" spans="2:12" s="178" customFormat="1" ht="10.199999999999999" customHeight="1" x14ac:dyDescent="0.15">
      <c r="B14" s="284">
        <v>45323</v>
      </c>
      <c r="C14" s="283">
        <v>45413</v>
      </c>
      <c r="D14" s="197">
        <v>3</v>
      </c>
      <c r="E14" s="282">
        <v>90</v>
      </c>
      <c r="F14" s="281">
        <v>11500000000</v>
      </c>
      <c r="G14" s="281"/>
      <c r="H14" s="226">
        <v>14969076577.1042</v>
      </c>
      <c r="I14" s="226"/>
      <c r="J14" s="197">
        <v>14895486465.549101</v>
      </c>
      <c r="K14" s="197">
        <v>14785771596.4821</v>
      </c>
      <c r="L14" s="197">
        <v>14604686652.662201</v>
      </c>
    </row>
    <row r="15" spans="2:12" s="178" customFormat="1" ht="10.199999999999999" customHeight="1" x14ac:dyDescent="0.15">
      <c r="B15" s="284">
        <v>45323</v>
      </c>
      <c r="C15" s="283">
        <v>45444</v>
      </c>
      <c r="D15" s="197">
        <v>4</v>
      </c>
      <c r="E15" s="282">
        <v>121</v>
      </c>
      <c r="F15" s="281">
        <v>11500000000</v>
      </c>
      <c r="G15" s="281"/>
      <c r="H15" s="226">
        <v>14862711938.626101</v>
      </c>
      <c r="I15" s="226"/>
      <c r="J15" s="197">
        <v>14764560398.851101</v>
      </c>
      <c r="K15" s="197">
        <v>14618537143.975</v>
      </c>
      <c r="L15" s="197">
        <v>14378341208.137501</v>
      </c>
    </row>
    <row r="16" spans="2:12" s="178" customFormat="1" ht="10.199999999999999" customHeight="1" x14ac:dyDescent="0.15">
      <c r="B16" s="284">
        <v>45323</v>
      </c>
      <c r="C16" s="283">
        <v>45474</v>
      </c>
      <c r="D16" s="197">
        <v>5</v>
      </c>
      <c r="E16" s="282">
        <v>151</v>
      </c>
      <c r="F16" s="281">
        <v>11500000000</v>
      </c>
      <c r="G16" s="281"/>
      <c r="H16" s="226">
        <v>14758126545.188999</v>
      </c>
      <c r="I16" s="226"/>
      <c r="J16" s="197">
        <v>14636601557.337099</v>
      </c>
      <c r="K16" s="197">
        <v>14456175519.808901</v>
      </c>
      <c r="L16" s="197">
        <v>14160362327.1728</v>
      </c>
    </row>
    <row r="17" spans="2:12" s="178" customFormat="1" ht="10.199999999999999" customHeight="1" x14ac:dyDescent="0.15">
      <c r="B17" s="284">
        <v>45323</v>
      </c>
      <c r="C17" s="283">
        <v>45505</v>
      </c>
      <c r="D17" s="197">
        <v>6</v>
      </c>
      <c r="E17" s="282">
        <v>182</v>
      </c>
      <c r="F17" s="281">
        <v>11500000000</v>
      </c>
      <c r="G17" s="281"/>
      <c r="H17" s="226">
        <v>14657538045.405899</v>
      </c>
      <c r="I17" s="226"/>
      <c r="J17" s="197">
        <v>14512185789.386999</v>
      </c>
      <c r="K17" s="197">
        <v>14296840915.505199</v>
      </c>
      <c r="L17" s="197">
        <v>13944972355.8363</v>
      </c>
    </row>
    <row r="18" spans="2:12" s="178" customFormat="1" ht="10.199999999999999" customHeight="1" x14ac:dyDescent="0.15">
      <c r="B18" s="284">
        <v>45323</v>
      </c>
      <c r="C18" s="283">
        <v>45536</v>
      </c>
      <c r="D18" s="197">
        <v>7</v>
      </c>
      <c r="E18" s="282">
        <v>213</v>
      </c>
      <c r="F18" s="281">
        <v>11500000000</v>
      </c>
      <c r="G18" s="281"/>
      <c r="H18" s="226">
        <v>14554918735.654699</v>
      </c>
      <c r="I18" s="226"/>
      <c r="J18" s="197">
        <v>14386142692.4212</v>
      </c>
      <c r="K18" s="197">
        <v>14136624147.5229</v>
      </c>
      <c r="L18" s="197">
        <v>13730296129.957899</v>
      </c>
    </row>
    <row r="19" spans="2:12" s="178" customFormat="1" ht="10.199999999999999" customHeight="1" x14ac:dyDescent="0.15">
      <c r="B19" s="284">
        <v>45323</v>
      </c>
      <c r="C19" s="283">
        <v>45566</v>
      </c>
      <c r="D19" s="197">
        <v>8</v>
      </c>
      <c r="E19" s="282">
        <v>243</v>
      </c>
      <c r="F19" s="281">
        <v>11500000000</v>
      </c>
      <c r="G19" s="281"/>
      <c r="H19" s="226">
        <v>14445482366.1033</v>
      </c>
      <c r="I19" s="226"/>
      <c r="J19" s="197">
        <v>14254539359.2859</v>
      </c>
      <c r="K19" s="197">
        <v>13972827664.0261</v>
      </c>
      <c r="L19" s="197">
        <v>13515576612.267401</v>
      </c>
    </row>
    <row r="20" spans="2:12" s="178" customFormat="1" ht="10.199999999999999" customHeight="1" x14ac:dyDescent="0.15">
      <c r="B20" s="284">
        <v>45323</v>
      </c>
      <c r="C20" s="283">
        <v>45597</v>
      </c>
      <c r="D20" s="197">
        <v>9</v>
      </c>
      <c r="E20" s="282">
        <v>274</v>
      </c>
      <c r="F20" s="281">
        <v>11500000000</v>
      </c>
      <c r="G20" s="281"/>
      <c r="H20" s="226">
        <v>14335630146.3692</v>
      </c>
      <c r="I20" s="226"/>
      <c r="J20" s="197">
        <v>14122146287.222099</v>
      </c>
      <c r="K20" s="197">
        <v>13807845341.297899</v>
      </c>
      <c r="L20" s="197">
        <v>13299423311.2708</v>
      </c>
    </row>
    <row r="21" spans="2:12" s="178" customFormat="1" ht="10.199999999999999" customHeight="1" x14ac:dyDescent="0.15">
      <c r="B21" s="284">
        <v>45323</v>
      </c>
      <c r="C21" s="283">
        <v>45627</v>
      </c>
      <c r="D21" s="197">
        <v>10</v>
      </c>
      <c r="E21" s="282">
        <v>304</v>
      </c>
      <c r="F21" s="281">
        <v>11500000000</v>
      </c>
      <c r="G21" s="281"/>
      <c r="H21" s="226">
        <v>14225504666.372499</v>
      </c>
      <c r="I21" s="226"/>
      <c r="J21" s="197">
        <v>13990658658.858801</v>
      </c>
      <c r="K21" s="197">
        <v>13645615703.7078</v>
      </c>
      <c r="L21" s="197">
        <v>13089290766.632099</v>
      </c>
    </row>
    <row r="22" spans="2:12" s="178" customFormat="1" ht="10.199999999999999" customHeight="1" x14ac:dyDescent="0.15">
      <c r="B22" s="284">
        <v>45323</v>
      </c>
      <c r="C22" s="283">
        <v>45658</v>
      </c>
      <c r="D22" s="197">
        <v>11</v>
      </c>
      <c r="E22" s="282">
        <v>335</v>
      </c>
      <c r="F22" s="281">
        <v>11500000000</v>
      </c>
      <c r="G22" s="281"/>
      <c r="H22" s="226">
        <v>14121042172.7332</v>
      </c>
      <c r="I22" s="226"/>
      <c r="J22" s="197">
        <v>13864365774.3393</v>
      </c>
      <c r="K22" s="197">
        <v>13488047160.8834</v>
      </c>
      <c r="L22" s="197">
        <v>12883346114.5354</v>
      </c>
    </row>
    <row r="23" spans="2:12" s="178" customFormat="1" ht="10.199999999999999" customHeight="1" x14ac:dyDescent="0.15">
      <c r="B23" s="284">
        <v>45323</v>
      </c>
      <c r="C23" s="283">
        <v>45689</v>
      </c>
      <c r="D23" s="197">
        <v>12</v>
      </c>
      <c r="E23" s="282">
        <v>366</v>
      </c>
      <c r="F23" s="281">
        <v>11500000000</v>
      </c>
      <c r="G23" s="281"/>
      <c r="H23" s="226">
        <v>14015346222.928699</v>
      </c>
      <c r="I23" s="226"/>
      <c r="J23" s="197">
        <v>13737252065.7274</v>
      </c>
      <c r="K23" s="197">
        <v>13330395304.393</v>
      </c>
      <c r="L23" s="197">
        <v>12678831976.8515</v>
      </c>
    </row>
    <row r="24" spans="2:12" s="178" customFormat="1" ht="10.199999999999999" customHeight="1" x14ac:dyDescent="0.15">
      <c r="B24" s="284">
        <v>45323</v>
      </c>
      <c r="C24" s="283">
        <v>45717</v>
      </c>
      <c r="D24" s="197">
        <v>13</v>
      </c>
      <c r="E24" s="282">
        <v>394</v>
      </c>
      <c r="F24" s="281">
        <v>11500000000</v>
      </c>
      <c r="G24" s="281"/>
      <c r="H24" s="226">
        <v>13913366190.2409</v>
      </c>
      <c r="I24" s="226"/>
      <c r="J24" s="197">
        <v>13616402328.691299</v>
      </c>
      <c r="K24" s="197">
        <v>13182769315.406099</v>
      </c>
      <c r="L24" s="197">
        <v>12490444150.970501</v>
      </c>
    </row>
    <row r="25" spans="2:12" s="178" customFormat="1" ht="10.199999999999999" customHeight="1" x14ac:dyDescent="0.15">
      <c r="B25" s="284">
        <v>45323</v>
      </c>
      <c r="C25" s="283">
        <v>45748</v>
      </c>
      <c r="D25" s="197">
        <v>14</v>
      </c>
      <c r="E25" s="282">
        <v>425</v>
      </c>
      <c r="F25" s="281">
        <v>11500000000</v>
      </c>
      <c r="G25" s="281"/>
      <c r="H25" s="226">
        <v>13813055112.409901</v>
      </c>
      <c r="I25" s="226"/>
      <c r="J25" s="197">
        <v>13495304346.3832</v>
      </c>
      <c r="K25" s="197">
        <v>13032299538.180901</v>
      </c>
      <c r="L25" s="197">
        <v>12295576672.909</v>
      </c>
    </row>
    <row r="26" spans="2:12" s="178" customFormat="1" ht="10.199999999999999" customHeight="1" x14ac:dyDescent="0.15">
      <c r="B26" s="284">
        <v>45323</v>
      </c>
      <c r="C26" s="283">
        <v>45778</v>
      </c>
      <c r="D26" s="197">
        <v>15</v>
      </c>
      <c r="E26" s="282">
        <v>455</v>
      </c>
      <c r="F26" s="281">
        <v>11500000000</v>
      </c>
      <c r="G26" s="281"/>
      <c r="H26" s="226">
        <v>13710920284.8974</v>
      </c>
      <c r="I26" s="226"/>
      <c r="J26" s="197">
        <v>13373531496.461</v>
      </c>
      <c r="K26" s="197">
        <v>12882917994.140699</v>
      </c>
      <c r="L26" s="197">
        <v>12104815510.082701</v>
      </c>
    </row>
    <row r="27" spans="2:12" s="178" customFormat="1" ht="10.199999999999999" customHeight="1" x14ac:dyDescent="0.15">
      <c r="B27" s="284">
        <v>45323</v>
      </c>
      <c r="C27" s="283">
        <v>45809</v>
      </c>
      <c r="D27" s="197">
        <v>16</v>
      </c>
      <c r="E27" s="282">
        <v>486</v>
      </c>
      <c r="F27" s="281">
        <v>11500000000</v>
      </c>
      <c r="G27" s="281"/>
      <c r="H27" s="226">
        <v>13605444231.078699</v>
      </c>
      <c r="I27" s="226"/>
      <c r="J27" s="197">
        <v>13248142917.98</v>
      </c>
      <c r="K27" s="197">
        <v>12729672625.788</v>
      </c>
      <c r="L27" s="197">
        <v>11910165239.7838</v>
      </c>
    </row>
    <row r="28" spans="2:12" s="178" customFormat="1" ht="10.199999999999999" customHeight="1" x14ac:dyDescent="0.15">
      <c r="B28" s="284">
        <v>45323</v>
      </c>
      <c r="C28" s="283">
        <v>45839</v>
      </c>
      <c r="D28" s="197">
        <v>17</v>
      </c>
      <c r="E28" s="282">
        <v>516</v>
      </c>
      <c r="F28" s="281">
        <v>11500000000</v>
      </c>
      <c r="G28" s="281"/>
      <c r="H28" s="226">
        <v>13500085618.7733</v>
      </c>
      <c r="I28" s="226"/>
      <c r="J28" s="197">
        <v>13123973997.916901</v>
      </c>
      <c r="K28" s="197">
        <v>12579325613.406099</v>
      </c>
      <c r="L28" s="197">
        <v>11721251763.1555</v>
      </c>
    </row>
    <row r="29" spans="2:12" s="178" customFormat="1" ht="10.199999999999999" customHeight="1" x14ac:dyDescent="0.15">
      <c r="B29" s="284">
        <v>45323</v>
      </c>
      <c r="C29" s="283">
        <v>45870</v>
      </c>
      <c r="D29" s="197">
        <v>18</v>
      </c>
      <c r="E29" s="282">
        <v>547</v>
      </c>
      <c r="F29" s="281">
        <v>11500000000</v>
      </c>
      <c r="G29" s="281"/>
      <c r="H29" s="226">
        <v>13401374415.890499</v>
      </c>
      <c r="I29" s="226"/>
      <c r="J29" s="197">
        <v>13005916409.608101</v>
      </c>
      <c r="K29" s="197">
        <v>12434463416.759199</v>
      </c>
      <c r="L29" s="197">
        <v>11537196883.0825</v>
      </c>
    </row>
    <row r="30" spans="2:12" s="178" customFormat="1" ht="10.199999999999999" customHeight="1" x14ac:dyDescent="0.15">
      <c r="B30" s="284">
        <v>45323</v>
      </c>
      <c r="C30" s="283">
        <v>45901</v>
      </c>
      <c r="D30" s="197">
        <v>19</v>
      </c>
      <c r="E30" s="282">
        <v>578</v>
      </c>
      <c r="F30" s="281">
        <v>11500000000</v>
      </c>
      <c r="G30" s="281"/>
      <c r="H30" s="226">
        <v>13293936220.474001</v>
      </c>
      <c r="I30" s="226"/>
      <c r="J30" s="197">
        <v>12879766431.893</v>
      </c>
      <c r="K30" s="197">
        <v>12282539536.847099</v>
      </c>
      <c r="L30" s="197">
        <v>11347966508.1633</v>
      </c>
    </row>
    <row r="31" spans="2:12" s="178" customFormat="1" ht="10.199999999999999" customHeight="1" x14ac:dyDescent="0.15">
      <c r="B31" s="284">
        <v>45323</v>
      </c>
      <c r="C31" s="283">
        <v>45931</v>
      </c>
      <c r="D31" s="197">
        <v>20</v>
      </c>
      <c r="E31" s="282">
        <v>608</v>
      </c>
      <c r="F31" s="281">
        <v>11500000000</v>
      </c>
      <c r="G31" s="281"/>
      <c r="H31" s="226">
        <v>13195686904.042999</v>
      </c>
      <c r="I31" s="226"/>
      <c r="J31" s="197">
        <v>12763593358.0861</v>
      </c>
      <c r="K31" s="197">
        <v>12141795391.039801</v>
      </c>
      <c r="L31" s="197">
        <v>11171947034.6766</v>
      </c>
    </row>
    <row r="32" spans="2:12" s="178" customFormat="1" ht="10.199999999999999" customHeight="1" x14ac:dyDescent="0.15">
      <c r="B32" s="284">
        <v>45323</v>
      </c>
      <c r="C32" s="283">
        <v>45962</v>
      </c>
      <c r="D32" s="197">
        <v>21</v>
      </c>
      <c r="E32" s="282">
        <v>639</v>
      </c>
      <c r="F32" s="281">
        <v>11500000000</v>
      </c>
      <c r="G32" s="281"/>
      <c r="H32" s="226">
        <v>13097655359.2449</v>
      </c>
      <c r="I32" s="226"/>
      <c r="J32" s="197">
        <v>12647284687.412901</v>
      </c>
      <c r="K32" s="197">
        <v>12000555177.2764</v>
      </c>
      <c r="L32" s="197">
        <v>10995219804.7178</v>
      </c>
    </row>
    <row r="33" spans="2:12" s="178" customFormat="1" ht="10.199999999999999" customHeight="1" x14ac:dyDescent="0.15">
      <c r="B33" s="284">
        <v>45323</v>
      </c>
      <c r="C33" s="283">
        <v>45992</v>
      </c>
      <c r="D33" s="197">
        <v>22</v>
      </c>
      <c r="E33" s="282">
        <v>669</v>
      </c>
      <c r="F33" s="281">
        <v>11500000000</v>
      </c>
      <c r="G33" s="281"/>
      <c r="H33" s="226">
        <v>12988653282.4524</v>
      </c>
      <c r="I33" s="226"/>
      <c r="J33" s="197">
        <v>12521444136.5725</v>
      </c>
      <c r="K33" s="197">
        <v>11851906895.8361</v>
      </c>
      <c r="L33" s="197">
        <v>10814511137.5658</v>
      </c>
    </row>
    <row r="34" spans="2:12" s="178" customFormat="1" ht="10.199999999999999" customHeight="1" x14ac:dyDescent="0.15">
      <c r="B34" s="284">
        <v>45323</v>
      </c>
      <c r="C34" s="283">
        <v>46023</v>
      </c>
      <c r="D34" s="197">
        <v>23</v>
      </c>
      <c r="E34" s="282">
        <v>700</v>
      </c>
      <c r="F34" s="281">
        <v>11500000000</v>
      </c>
      <c r="G34" s="281"/>
      <c r="H34" s="226">
        <v>12890335420.8592</v>
      </c>
      <c r="I34" s="226"/>
      <c r="J34" s="197">
        <v>12405586283.876499</v>
      </c>
      <c r="K34" s="197">
        <v>11712381163.705299</v>
      </c>
      <c r="L34" s="197">
        <v>10641931965.3176</v>
      </c>
    </row>
    <row r="35" spans="2:12" s="178" customFormat="1" ht="10.199999999999999" customHeight="1" x14ac:dyDescent="0.15">
      <c r="B35" s="284">
        <v>45323</v>
      </c>
      <c r="C35" s="283">
        <v>46054</v>
      </c>
      <c r="D35" s="197">
        <v>24</v>
      </c>
      <c r="E35" s="282">
        <v>731</v>
      </c>
      <c r="F35" s="281">
        <v>9000000000</v>
      </c>
      <c r="G35" s="281"/>
      <c r="H35" s="226">
        <v>12791991271.1231</v>
      </c>
      <c r="I35" s="226"/>
      <c r="J35" s="197">
        <v>12290060161.4881</v>
      </c>
      <c r="K35" s="197">
        <v>11573800857.1908</v>
      </c>
      <c r="L35" s="197">
        <v>10471476096.488501</v>
      </c>
    </row>
    <row r="36" spans="2:12" s="178" customFormat="1" ht="10.199999999999999" customHeight="1" x14ac:dyDescent="0.15">
      <c r="B36" s="284">
        <v>45323</v>
      </c>
      <c r="C36" s="283">
        <v>46082</v>
      </c>
      <c r="D36" s="197">
        <v>25</v>
      </c>
      <c r="E36" s="282">
        <v>759</v>
      </c>
      <c r="F36" s="281">
        <v>9000000000</v>
      </c>
      <c r="G36" s="281"/>
      <c r="H36" s="226">
        <v>12688704158.346399</v>
      </c>
      <c r="I36" s="226"/>
      <c r="J36" s="197">
        <v>12172148699.4062</v>
      </c>
      <c r="K36" s="197">
        <v>11436426996.0084</v>
      </c>
      <c r="L36" s="197">
        <v>10307593274.349501</v>
      </c>
    </row>
    <row r="37" spans="2:12" s="178" customFormat="1" ht="10.199999999999999" customHeight="1" x14ac:dyDescent="0.15">
      <c r="B37" s="284">
        <v>45323</v>
      </c>
      <c r="C37" s="283">
        <v>46113</v>
      </c>
      <c r="D37" s="197">
        <v>26</v>
      </c>
      <c r="E37" s="282">
        <v>790</v>
      </c>
      <c r="F37" s="281">
        <v>9000000000</v>
      </c>
      <c r="G37" s="281"/>
      <c r="H37" s="226">
        <v>12589087931.230101</v>
      </c>
      <c r="I37" s="226"/>
      <c r="J37" s="197">
        <v>12056105048.988899</v>
      </c>
      <c r="K37" s="197">
        <v>11298589474.1467</v>
      </c>
      <c r="L37" s="197">
        <v>10140228935.9842</v>
      </c>
    </row>
    <row r="38" spans="2:12" s="178" customFormat="1" ht="10.199999999999999" customHeight="1" x14ac:dyDescent="0.15">
      <c r="B38" s="284">
        <v>45323</v>
      </c>
      <c r="C38" s="283">
        <v>46143</v>
      </c>
      <c r="D38" s="197">
        <v>27</v>
      </c>
      <c r="E38" s="282">
        <v>820</v>
      </c>
      <c r="F38" s="281">
        <v>9000000000</v>
      </c>
      <c r="G38" s="281"/>
      <c r="H38" s="226">
        <v>12488256440.833799</v>
      </c>
      <c r="I38" s="226"/>
      <c r="J38" s="197">
        <v>11939911975.6434</v>
      </c>
      <c r="K38" s="197">
        <v>11162156262.6208</v>
      </c>
      <c r="L38" s="197">
        <v>9976718363.2951393</v>
      </c>
    </row>
    <row r="39" spans="2:12" s="178" customFormat="1" ht="10.199999999999999" customHeight="1" x14ac:dyDescent="0.15">
      <c r="B39" s="284">
        <v>45323</v>
      </c>
      <c r="C39" s="283">
        <v>46174</v>
      </c>
      <c r="D39" s="197">
        <v>28</v>
      </c>
      <c r="E39" s="282">
        <v>851</v>
      </c>
      <c r="F39" s="281">
        <v>9000000000</v>
      </c>
      <c r="G39" s="281"/>
      <c r="H39" s="226">
        <v>12388646469.2584</v>
      </c>
      <c r="I39" s="226"/>
      <c r="J39" s="197">
        <v>11824586312.6551</v>
      </c>
      <c r="K39" s="197">
        <v>11026229346.4391</v>
      </c>
      <c r="L39" s="197">
        <v>9813484833.9679394</v>
      </c>
    </row>
    <row r="40" spans="2:12" s="178" customFormat="1" ht="10.199999999999999" customHeight="1" x14ac:dyDescent="0.15">
      <c r="B40" s="284">
        <v>45323</v>
      </c>
      <c r="C40" s="283">
        <v>46204</v>
      </c>
      <c r="D40" s="197">
        <v>29</v>
      </c>
      <c r="E40" s="282">
        <v>881</v>
      </c>
      <c r="F40" s="281">
        <v>9000000000</v>
      </c>
      <c r="G40" s="281"/>
      <c r="H40" s="226">
        <v>12290507051.543501</v>
      </c>
      <c r="I40" s="226"/>
      <c r="J40" s="197">
        <v>11711660018.1175</v>
      </c>
      <c r="K40" s="197">
        <v>10894048133.1171</v>
      </c>
      <c r="L40" s="197">
        <v>9656096721.5934505</v>
      </c>
    </row>
    <row r="41" spans="2:12" s="178" customFormat="1" ht="10.199999999999999" customHeight="1" x14ac:dyDescent="0.15">
      <c r="B41" s="284">
        <v>45323</v>
      </c>
      <c r="C41" s="283">
        <v>46235</v>
      </c>
      <c r="D41" s="197">
        <v>30</v>
      </c>
      <c r="E41" s="282">
        <v>912</v>
      </c>
      <c r="F41" s="281">
        <v>9000000000</v>
      </c>
      <c r="G41" s="281"/>
      <c r="H41" s="226">
        <v>12192308444.371201</v>
      </c>
      <c r="I41" s="226"/>
      <c r="J41" s="197">
        <v>11598381144.829599</v>
      </c>
      <c r="K41" s="197">
        <v>10761239632.976101</v>
      </c>
      <c r="L41" s="197">
        <v>9497979754.2264996</v>
      </c>
    </row>
    <row r="42" spans="2:12" s="178" customFormat="1" ht="10.199999999999999" customHeight="1" x14ac:dyDescent="0.15">
      <c r="B42" s="284">
        <v>45323</v>
      </c>
      <c r="C42" s="283">
        <v>46266</v>
      </c>
      <c r="D42" s="197">
        <v>31</v>
      </c>
      <c r="E42" s="282">
        <v>943</v>
      </c>
      <c r="F42" s="281">
        <v>9000000000</v>
      </c>
      <c r="G42" s="281"/>
      <c r="H42" s="226">
        <v>12090185838.1045</v>
      </c>
      <c r="I42" s="226"/>
      <c r="J42" s="197">
        <v>11481726322.6471</v>
      </c>
      <c r="K42" s="197">
        <v>10625911874.470301</v>
      </c>
      <c r="L42" s="197">
        <v>9338814875.7972507</v>
      </c>
    </row>
    <row r="43" spans="2:12" s="178" customFormat="1" ht="10.199999999999999" customHeight="1" x14ac:dyDescent="0.15">
      <c r="B43" s="284">
        <v>45323</v>
      </c>
      <c r="C43" s="283">
        <v>46296</v>
      </c>
      <c r="D43" s="197">
        <v>32</v>
      </c>
      <c r="E43" s="282">
        <v>973</v>
      </c>
      <c r="F43" s="281">
        <v>9000000000</v>
      </c>
      <c r="G43" s="281"/>
      <c r="H43" s="226">
        <v>11991170947.9265</v>
      </c>
      <c r="I43" s="226"/>
      <c r="J43" s="197">
        <v>11369002688.117901</v>
      </c>
      <c r="K43" s="197">
        <v>10495693878.3508</v>
      </c>
      <c r="L43" s="197">
        <v>9186557453.7205505</v>
      </c>
    </row>
    <row r="44" spans="2:12" s="178" customFormat="1" ht="10.199999999999999" customHeight="1" x14ac:dyDescent="0.15">
      <c r="B44" s="284">
        <v>45323</v>
      </c>
      <c r="C44" s="283">
        <v>46327</v>
      </c>
      <c r="D44" s="197">
        <v>33</v>
      </c>
      <c r="E44" s="282">
        <v>1004</v>
      </c>
      <c r="F44" s="281">
        <v>9000000000</v>
      </c>
      <c r="G44" s="281"/>
      <c r="H44" s="226">
        <v>11892688235.611401</v>
      </c>
      <c r="I44" s="226"/>
      <c r="J44" s="197">
        <v>11256505500.960899</v>
      </c>
      <c r="K44" s="197">
        <v>10365409568.319799</v>
      </c>
      <c r="L44" s="197">
        <v>9034096529.8179092</v>
      </c>
    </row>
    <row r="45" spans="2:12" s="178" customFormat="1" ht="10.199999999999999" customHeight="1" x14ac:dyDescent="0.15">
      <c r="B45" s="284">
        <v>45323</v>
      </c>
      <c r="C45" s="283">
        <v>46357</v>
      </c>
      <c r="D45" s="197">
        <v>34</v>
      </c>
      <c r="E45" s="282">
        <v>1034</v>
      </c>
      <c r="F45" s="281">
        <v>9000000000</v>
      </c>
      <c r="G45" s="281"/>
      <c r="H45" s="226">
        <v>11790753586.960899</v>
      </c>
      <c r="I45" s="226"/>
      <c r="J45" s="197">
        <v>11141705564.347099</v>
      </c>
      <c r="K45" s="197">
        <v>10234445645.7286</v>
      </c>
      <c r="L45" s="197">
        <v>8883388731.2380409</v>
      </c>
    </row>
    <row r="46" spans="2:12" s="178" customFormat="1" ht="10.199999999999999" customHeight="1" x14ac:dyDescent="0.15">
      <c r="B46" s="284">
        <v>45323</v>
      </c>
      <c r="C46" s="283">
        <v>46388</v>
      </c>
      <c r="D46" s="197">
        <v>35</v>
      </c>
      <c r="E46" s="282">
        <v>1065</v>
      </c>
      <c r="F46" s="281">
        <v>9000000000</v>
      </c>
      <c r="G46" s="281"/>
      <c r="H46" s="226">
        <v>11688836604.746201</v>
      </c>
      <c r="I46" s="226"/>
      <c r="J46" s="197">
        <v>11026665013.2917</v>
      </c>
      <c r="K46" s="197">
        <v>10103013198.453501</v>
      </c>
      <c r="L46" s="197">
        <v>8732163987.5980606</v>
      </c>
    </row>
    <row r="47" spans="2:12" s="178" customFormat="1" ht="10.199999999999999" customHeight="1" x14ac:dyDescent="0.15">
      <c r="B47" s="284">
        <v>45323</v>
      </c>
      <c r="C47" s="283">
        <v>46419</v>
      </c>
      <c r="D47" s="197">
        <v>36</v>
      </c>
      <c r="E47" s="282">
        <v>1096</v>
      </c>
      <c r="F47" s="281">
        <v>9000000000</v>
      </c>
      <c r="G47" s="281"/>
      <c r="H47" s="226">
        <v>11593564272.751301</v>
      </c>
      <c r="I47" s="226"/>
      <c r="J47" s="197">
        <v>10918240245.805401</v>
      </c>
      <c r="K47" s="197">
        <v>9978229269.9797897</v>
      </c>
      <c r="L47" s="197">
        <v>8587782976.7813702</v>
      </c>
    </row>
    <row r="48" spans="2:12" s="178" customFormat="1" ht="10.199999999999999" customHeight="1" x14ac:dyDescent="0.15">
      <c r="B48" s="284">
        <v>45323</v>
      </c>
      <c r="C48" s="283">
        <v>46447</v>
      </c>
      <c r="D48" s="197">
        <v>37</v>
      </c>
      <c r="E48" s="282">
        <v>1124</v>
      </c>
      <c r="F48" s="281">
        <v>9000000000</v>
      </c>
      <c r="G48" s="281"/>
      <c r="H48" s="226">
        <v>11495786423.058901</v>
      </c>
      <c r="I48" s="226"/>
      <c r="J48" s="197">
        <v>10809571584.0284</v>
      </c>
      <c r="K48" s="197">
        <v>9856220940.5664997</v>
      </c>
      <c r="L48" s="197">
        <v>8450317439.9587803</v>
      </c>
    </row>
    <row r="49" spans="2:12" s="178" customFormat="1" ht="10.199999999999999" customHeight="1" x14ac:dyDescent="0.15">
      <c r="B49" s="284">
        <v>45323</v>
      </c>
      <c r="C49" s="283">
        <v>46478</v>
      </c>
      <c r="D49" s="197">
        <v>38</v>
      </c>
      <c r="E49" s="282">
        <v>1155</v>
      </c>
      <c r="F49" s="281">
        <v>9000000000</v>
      </c>
      <c r="G49" s="281"/>
      <c r="H49" s="226">
        <v>11398986552.238701</v>
      </c>
      <c r="I49" s="226"/>
      <c r="J49" s="197">
        <v>10700370507.5296</v>
      </c>
      <c r="K49" s="197">
        <v>9731837686.7394295</v>
      </c>
      <c r="L49" s="197">
        <v>8308336350.3007402</v>
      </c>
    </row>
    <row r="50" spans="2:12" s="178" customFormat="1" ht="10.199999999999999" customHeight="1" x14ac:dyDescent="0.15">
      <c r="B50" s="284">
        <v>45323</v>
      </c>
      <c r="C50" s="283">
        <v>46508</v>
      </c>
      <c r="D50" s="197">
        <v>39</v>
      </c>
      <c r="E50" s="282">
        <v>1185</v>
      </c>
      <c r="F50" s="281">
        <v>6500000000</v>
      </c>
      <c r="G50" s="281"/>
      <c r="H50" s="226">
        <v>11293432229.522499</v>
      </c>
      <c r="I50" s="226"/>
      <c r="J50" s="197">
        <v>10583884328.8943</v>
      </c>
      <c r="K50" s="197">
        <v>9602203225.2700005</v>
      </c>
      <c r="L50" s="197">
        <v>8164060038.3874903</v>
      </c>
    </row>
    <row r="51" spans="2:12" s="178" customFormat="1" ht="10.199999999999999" customHeight="1" x14ac:dyDescent="0.15">
      <c r="B51" s="284">
        <v>45323</v>
      </c>
      <c r="C51" s="283">
        <v>46539</v>
      </c>
      <c r="D51" s="197">
        <v>40</v>
      </c>
      <c r="E51" s="282">
        <v>1216</v>
      </c>
      <c r="F51" s="281">
        <v>6500000000</v>
      </c>
      <c r="G51" s="281"/>
      <c r="H51" s="226">
        <v>11199186636.2477</v>
      </c>
      <c r="I51" s="226"/>
      <c r="J51" s="197">
        <v>10477758785.8006</v>
      </c>
      <c r="K51" s="197">
        <v>9481745571.6370602</v>
      </c>
      <c r="L51" s="197">
        <v>8027498139.6724195</v>
      </c>
    </row>
    <row r="52" spans="2:12" s="178" customFormat="1" ht="10.199999999999999" customHeight="1" x14ac:dyDescent="0.15">
      <c r="B52" s="284">
        <v>45323</v>
      </c>
      <c r="C52" s="283">
        <v>46569</v>
      </c>
      <c r="D52" s="197">
        <v>41</v>
      </c>
      <c r="E52" s="282">
        <v>1246</v>
      </c>
      <c r="F52" s="281">
        <v>6500000000</v>
      </c>
      <c r="G52" s="281"/>
      <c r="H52" s="226">
        <v>11102891929.200399</v>
      </c>
      <c r="I52" s="226"/>
      <c r="J52" s="197">
        <v>10370616791.3304</v>
      </c>
      <c r="K52" s="197">
        <v>9361689990.1347103</v>
      </c>
      <c r="L52" s="197">
        <v>7893366261.19802</v>
      </c>
    </row>
    <row r="53" spans="2:12" s="178" customFormat="1" ht="10.199999999999999" customHeight="1" x14ac:dyDescent="0.15">
      <c r="B53" s="284">
        <v>45323</v>
      </c>
      <c r="C53" s="283">
        <v>46600</v>
      </c>
      <c r="D53" s="197">
        <v>42</v>
      </c>
      <c r="E53" s="282">
        <v>1277</v>
      </c>
      <c r="F53" s="281">
        <v>6500000000</v>
      </c>
      <c r="G53" s="281"/>
      <c r="H53" s="226">
        <v>11011531743.6991</v>
      </c>
      <c r="I53" s="226"/>
      <c r="J53" s="197">
        <v>10267837534.76</v>
      </c>
      <c r="K53" s="197">
        <v>9245337079.8289394</v>
      </c>
      <c r="L53" s="197">
        <v>7762245406.9118004</v>
      </c>
    </row>
    <row r="54" spans="2:12" s="178" customFormat="1" ht="10.199999999999999" customHeight="1" x14ac:dyDescent="0.15">
      <c r="B54" s="284">
        <v>45323</v>
      </c>
      <c r="C54" s="283">
        <v>46631</v>
      </c>
      <c r="D54" s="197">
        <v>43</v>
      </c>
      <c r="E54" s="282">
        <v>1308</v>
      </c>
      <c r="F54" s="281">
        <v>6500000000</v>
      </c>
      <c r="G54" s="281"/>
      <c r="H54" s="226">
        <v>10918522906.429199</v>
      </c>
      <c r="I54" s="226"/>
      <c r="J54" s="197">
        <v>10163842389.6943</v>
      </c>
      <c r="K54" s="197">
        <v>9128423415.3390598</v>
      </c>
      <c r="L54" s="197">
        <v>7631624876.7894297</v>
      </c>
    </row>
    <row r="55" spans="2:12" s="178" customFormat="1" ht="10.199999999999999" customHeight="1" x14ac:dyDescent="0.15">
      <c r="B55" s="284">
        <v>45323</v>
      </c>
      <c r="C55" s="283">
        <v>46661</v>
      </c>
      <c r="D55" s="197">
        <v>44</v>
      </c>
      <c r="E55" s="282">
        <v>1338</v>
      </c>
      <c r="F55" s="281">
        <v>6500000000</v>
      </c>
      <c r="G55" s="281"/>
      <c r="H55" s="226">
        <v>10821365222.636499</v>
      </c>
      <c r="I55" s="226"/>
      <c r="J55" s="197">
        <v>10056865627.5177</v>
      </c>
      <c r="K55" s="197">
        <v>9010113653.8400993</v>
      </c>
      <c r="L55" s="197">
        <v>7501836443.8403997</v>
      </c>
    </row>
    <row r="56" spans="2:12" s="178" customFormat="1" ht="10.199999999999999" customHeight="1" x14ac:dyDescent="0.15">
      <c r="B56" s="284">
        <v>45323</v>
      </c>
      <c r="C56" s="283">
        <v>46692</v>
      </c>
      <c r="D56" s="197">
        <v>45</v>
      </c>
      <c r="E56" s="282">
        <v>1369</v>
      </c>
      <c r="F56" s="281">
        <v>6500000000</v>
      </c>
      <c r="G56" s="281"/>
      <c r="H56" s="226">
        <v>10728443480.083799</v>
      </c>
      <c r="I56" s="226"/>
      <c r="J56" s="197">
        <v>9953597829.3535099</v>
      </c>
      <c r="K56" s="197">
        <v>8894915033.4495506</v>
      </c>
      <c r="L56" s="197">
        <v>7374553755.1970396</v>
      </c>
    </row>
    <row r="57" spans="2:12" s="178" customFormat="1" ht="10.199999999999999" customHeight="1" x14ac:dyDescent="0.15">
      <c r="B57" s="284">
        <v>45323</v>
      </c>
      <c r="C57" s="283">
        <v>46722</v>
      </c>
      <c r="D57" s="197">
        <v>46</v>
      </c>
      <c r="E57" s="282">
        <v>1399</v>
      </c>
      <c r="F57" s="281">
        <v>5000000000</v>
      </c>
      <c r="G57" s="281"/>
      <c r="H57" s="226">
        <v>10634207563.287901</v>
      </c>
      <c r="I57" s="226"/>
      <c r="J57" s="197">
        <v>9849973563.7133808</v>
      </c>
      <c r="K57" s="197">
        <v>8780647583.9631004</v>
      </c>
      <c r="L57" s="197">
        <v>7249976052.2620602</v>
      </c>
    </row>
    <row r="58" spans="2:12" s="178" customFormat="1" ht="10.199999999999999" customHeight="1" x14ac:dyDescent="0.15">
      <c r="B58" s="284">
        <v>45323</v>
      </c>
      <c r="C58" s="283">
        <v>46753</v>
      </c>
      <c r="D58" s="197">
        <v>47</v>
      </c>
      <c r="E58" s="282">
        <v>1430</v>
      </c>
      <c r="F58" s="281">
        <v>5000000000</v>
      </c>
      <c r="G58" s="281"/>
      <c r="H58" s="226">
        <v>10540985100.8913</v>
      </c>
      <c r="I58" s="226"/>
      <c r="J58" s="197">
        <v>9747066085.6312695</v>
      </c>
      <c r="K58" s="197">
        <v>8666814184.8299294</v>
      </c>
      <c r="L58" s="197">
        <v>7125676965.3473101</v>
      </c>
    </row>
    <row r="59" spans="2:12" s="178" customFormat="1" ht="10.199999999999999" customHeight="1" x14ac:dyDescent="0.15">
      <c r="B59" s="284">
        <v>45323</v>
      </c>
      <c r="C59" s="283">
        <v>46784</v>
      </c>
      <c r="D59" s="197">
        <v>48</v>
      </c>
      <c r="E59" s="282">
        <v>1461</v>
      </c>
      <c r="F59" s="281">
        <v>5000000000</v>
      </c>
      <c r="G59" s="281"/>
      <c r="H59" s="226">
        <v>10450492487.175699</v>
      </c>
      <c r="I59" s="226"/>
      <c r="J59" s="197">
        <v>9646999312.2723503</v>
      </c>
      <c r="K59" s="197">
        <v>8556022447.0057898</v>
      </c>
      <c r="L59" s="197">
        <v>7004790963.12082</v>
      </c>
    </row>
    <row r="60" spans="2:12" s="178" customFormat="1" ht="10.199999999999999" customHeight="1" x14ac:dyDescent="0.15">
      <c r="B60" s="284">
        <v>45323</v>
      </c>
      <c r="C60" s="283">
        <v>46813</v>
      </c>
      <c r="D60" s="197">
        <v>49</v>
      </c>
      <c r="E60" s="282">
        <v>1490</v>
      </c>
      <c r="F60" s="281">
        <v>5000000000</v>
      </c>
      <c r="G60" s="281"/>
      <c r="H60" s="226">
        <v>10360684433.630301</v>
      </c>
      <c r="I60" s="226"/>
      <c r="J60" s="197">
        <v>9548920508.8093605</v>
      </c>
      <c r="K60" s="197">
        <v>8448884778.4563303</v>
      </c>
      <c r="L60" s="197">
        <v>6889666485.6165895</v>
      </c>
    </row>
    <row r="61" spans="2:12" s="178" customFormat="1" ht="10.199999999999999" customHeight="1" x14ac:dyDescent="0.15">
      <c r="B61" s="284">
        <v>45323</v>
      </c>
      <c r="C61" s="283">
        <v>46844</v>
      </c>
      <c r="D61" s="197">
        <v>50</v>
      </c>
      <c r="E61" s="282">
        <v>1521</v>
      </c>
      <c r="F61" s="281">
        <v>5000000000</v>
      </c>
      <c r="G61" s="281"/>
      <c r="H61" s="226">
        <v>10269712261.0597</v>
      </c>
      <c r="I61" s="226"/>
      <c r="J61" s="197">
        <v>9449022574.3071899</v>
      </c>
      <c r="K61" s="197">
        <v>8339232627.2924204</v>
      </c>
      <c r="L61" s="197">
        <v>6771447569.2736397</v>
      </c>
    </row>
    <row r="62" spans="2:12" s="178" customFormat="1" ht="10.199999999999999" customHeight="1" x14ac:dyDescent="0.15">
      <c r="B62" s="284">
        <v>45323</v>
      </c>
      <c r="C62" s="283">
        <v>46874</v>
      </c>
      <c r="D62" s="197">
        <v>51</v>
      </c>
      <c r="E62" s="282">
        <v>1551</v>
      </c>
      <c r="F62" s="281">
        <v>5000000000</v>
      </c>
      <c r="G62" s="281"/>
      <c r="H62" s="226">
        <v>10179026524.554501</v>
      </c>
      <c r="I62" s="226"/>
      <c r="J62" s="197">
        <v>9350211127.91189</v>
      </c>
      <c r="K62" s="197">
        <v>8231716160.1300402</v>
      </c>
      <c r="L62" s="197">
        <v>6656744707.78232</v>
      </c>
    </row>
    <row r="63" spans="2:12" s="178" customFormat="1" ht="10.199999999999999" customHeight="1" x14ac:dyDescent="0.15">
      <c r="B63" s="284">
        <v>45323</v>
      </c>
      <c r="C63" s="283">
        <v>46905</v>
      </c>
      <c r="D63" s="197">
        <v>52</v>
      </c>
      <c r="E63" s="282">
        <v>1582</v>
      </c>
      <c r="F63" s="281">
        <v>5000000000</v>
      </c>
      <c r="G63" s="281"/>
      <c r="H63" s="226">
        <v>10090305481.4419</v>
      </c>
      <c r="I63" s="226"/>
      <c r="J63" s="197">
        <v>9252993667.5492897</v>
      </c>
      <c r="K63" s="197">
        <v>8125410808.2879601</v>
      </c>
      <c r="L63" s="197">
        <v>6542947894.0002098</v>
      </c>
    </row>
    <row r="64" spans="2:12" s="178" customFormat="1" ht="10.199999999999999" customHeight="1" x14ac:dyDescent="0.15">
      <c r="B64" s="284">
        <v>45323</v>
      </c>
      <c r="C64" s="283">
        <v>46935</v>
      </c>
      <c r="D64" s="197">
        <v>53</v>
      </c>
      <c r="E64" s="282">
        <v>1612</v>
      </c>
      <c r="F64" s="281">
        <v>5000000000</v>
      </c>
      <c r="G64" s="281"/>
      <c r="H64" s="226">
        <v>10002108356.149401</v>
      </c>
      <c r="I64" s="226"/>
      <c r="J64" s="197">
        <v>9157060126.3479595</v>
      </c>
      <c r="K64" s="197">
        <v>8021376394.9690905</v>
      </c>
      <c r="L64" s="197">
        <v>6432697268.0652399</v>
      </c>
    </row>
    <row r="65" spans="2:12" s="178" customFormat="1" ht="10.199999999999999" customHeight="1" x14ac:dyDescent="0.15">
      <c r="B65" s="284">
        <v>45323</v>
      </c>
      <c r="C65" s="283">
        <v>46966</v>
      </c>
      <c r="D65" s="197">
        <v>54</v>
      </c>
      <c r="E65" s="282">
        <v>1643</v>
      </c>
      <c r="F65" s="281">
        <v>5000000000</v>
      </c>
      <c r="G65" s="281"/>
      <c r="H65" s="226">
        <v>9914017815.2047691</v>
      </c>
      <c r="I65" s="226"/>
      <c r="J65" s="197">
        <v>9061017825.2469997</v>
      </c>
      <c r="K65" s="197">
        <v>7917059474.7815599</v>
      </c>
      <c r="L65" s="197">
        <v>6322149257.8089504</v>
      </c>
    </row>
    <row r="66" spans="2:12" s="178" customFormat="1" ht="10.199999999999999" customHeight="1" x14ac:dyDescent="0.15">
      <c r="B66" s="284">
        <v>45323</v>
      </c>
      <c r="C66" s="283">
        <v>46997</v>
      </c>
      <c r="D66" s="197">
        <v>55</v>
      </c>
      <c r="E66" s="282">
        <v>1674</v>
      </c>
      <c r="F66" s="281">
        <v>5000000000</v>
      </c>
      <c r="G66" s="281"/>
      <c r="H66" s="226">
        <v>9823676719.6961002</v>
      </c>
      <c r="I66" s="226"/>
      <c r="J66" s="197">
        <v>8963221543.3904495</v>
      </c>
      <c r="K66" s="197">
        <v>7811692629.7791204</v>
      </c>
      <c r="L66" s="197">
        <v>6211587444.27034</v>
      </c>
    </row>
    <row r="67" spans="2:12" s="178" customFormat="1" ht="10.199999999999999" customHeight="1" x14ac:dyDescent="0.15">
      <c r="B67" s="284">
        <v>45323</v>
      </c>
      <c r="C67" s="283">
        <v>47027</v>
      </c>
      <c r="D67" s="197">
        <v>56</v>
      </c>
      <c r="E67" s="282">
        <v>1704</v>
      </c>
      <c r="F67" s="281">
        <v>5000000000</v>
      </c>
      <c r="G67" s="281"/>
      <c r="H67" s="226">
        <v>9735543200.0753403</v>
      </c>
      <c r="I67" s="226"/>
      <c r="J67" s="197">
        <v>8868227331.3377399</v>
      </c>
      <c r="K67" s="197">
        <v>7709879676.6157198</v>
      </c>
      <c r="L67" s="197">
        <v>6105498665.4412098</v>
      </c>
    </row>
    <row r="68" spans="2:12" s="178" customFormat="1" ht="10.199999999999999" customHeight="1" x14ac:dyDescent="0.15">
      <c r="B68" s="284">
        <v>45323</v>
      </c>
      <c r="C68" s="283">
        <v>47058</v>
      </c>
      <c r="D68" s="197">
        <v>57</v>
      </c>
      <c r="E68" s="282">
        <v>1735</v>
      </c>
      <c r="F68" s="281">
        <v>5000000000</v>
      </c>
      <c r="G68" s="281"/>
      <c r="H68" s="226">
        <v>9650596958.1773701</v>
      </c>
      <c r="I68" s="226"/>
      <c r="J68" s="197">
        <v>8775938813.5489006</v>
      </c>
      <c r="K68" s="197">
        <v>7610241915.6463604</v>
      </c>
      <c r="L68" s="197">
        <v>6001069027.7629299</v>
      </c>
    </row>
    <row r="69" spans="2:12" s="178" customFormat="1" ht="10.199999999999999" customHeight="1" x14ac:dyDescent="0.15">
      <c r="B69" s="284">
        <v>45323</v>
      </c>
      <c r="C69" s="283">
        <v>47088</v>
      </c>
      <c r="D69" s="197">
        <v>58</v>
      </c>
      <c r="E69" s="282">
        <v>1765</v>
      </c>
      <c r="F69" s="281">
        <v>5000000000</v>
      </c>
      <c r="G69" s="281"/>
      <c r="H69" s="226">
        <v>9565633903.6489506</v>
      </c>
      <c r="I69" s="226"/>
      <c r="J69" s="197">
        <v>8684398109.9304295</v>
      </c>
      <c r="K69" s="197">
        <v>7512324982.90802</v>
      </c>
      <c r="L69" s="197">
        <v>5899573423.93295</v>
      </c>
    </row>
    <row r="70" spans="2:12" s="178" customFormat="1" ht="10.199999999999999" customHeight="1" x14ac:dyDescent="0.15">
      <c r="B70" s="284">
        <v>45323</v>
      </c>
      <c r="C70" s="283">
        <v>47119</v>
      </c>
      <c r="D70" s="197">
        <v>59</v>
      </c>
      <c r="E70" s="282">
        <v>1796</v>
      </c>
      <c r="F70" s="281">
        <v>5000000000</v>
      </c>
      <c r="G70" s="281"/>
      <c r="H70" s="226">
        <v>9481657091.0182991</v>
      </c>
      <c r="I70" s="226"/>
      <c r="J70" s="197">
        <v>8593557604.2653904</v>
      </c>
      <c r="K70" s="197">
        <v>7414839049.3869305</v>
      </c>
      <c r="L70" s="197">
        <v>5798352198.2578096</v>
      </c>
    </row>
    <row r="71" spans="2:12" s="178" customFormat="1" ht="10.199999999999999" customHeight="1" x14ac:dyDescent="0.15">
      <c r="B71" s="284">
        <v>45323</v>
      </c>
      <c r="C71" s="283">
        <v>47150</v>
      </c>
      <c r="D71" s="197">
        <v>60</v>
      </c>
      <c r="E71" s="282">
        <v>1827</v>
      </c>
      <c r="F71" s="281">
        <v>2500000000</v>
      </c>
      <c r="G71" s="281"/>
      <c r="H71" s="226">
        <v>9395254673.4588909</v>
      </c>
      <c r="I71" s="226"/>
      <c r="J71" s="197">
        <v>8500805578.9619503</v>
      </c>
      <c r="K71" s="197">
        <v>7316155245.3216295</v>
      </c>
      <c r="L71" s="197">
        <v>5696949830.4500103</v>
      </c>
    </row>
    <row r="72" spans="2:12" s="178" customFormat="1" ht="10.199999999999999" customHeight="1" x14ac:dyDescent="0.15">
      <c r="B72" s="284">
        <v>45323</v>
      </c>
      <c r="C72" s="283">
        <v>47178</v>
      </c>
      <c r="D72" s="197">
        <v>61</v>
      </c>
      <c r="E72" s="282">
        <v>1855</v>
      </c>
      <c r="F72" s="281">
        <v>2500000000</v>
      </c>
      <c r="G72" s="281"/>
      <c r="H72" s="226">
        <v>9310088229.1052303</v>
      </c>
      <c r="I72" s="226"/>
      <c r="J72" s="197">
        <v>8410841452.6159897</v>
      </c>
      <c r="K72" s="197">
        <v>7222098235.4514103</v>
      </c>
      <c r="L72" s="197">
        <v>5602190660.1238804</v>
      </c>
    </row>
    <row r="73" spans="2:12" s="178" customFormat="1" ht="10.199999999999999" customHeight="1" x14ac:dyDescent="0.15">
      <c r="B73" s="284">
        <v>45323</v>
      </c>
      <c r="C73" s="283">
        <v>47209</v>
      </c>
      <c r="D73" s="197">
        <v>62</v>
      </c>
      <c r="E73" s="282">
        <v>1886</v>
      </c>
      <c r="F73" s="281">
        <v>2500000000</v>
      </c>
      <c r="G73" s="281"/>
      <c r="H73" s="226">
        <v>9226834530.8482704</v>
      </c>
      <c r="I73" s="226"/>
      <c r="J73" s="197">
        <v>8321491254.3055897</v>
      </c>
      <c r="K73" s="197">
        <v>7127204152.3969898</v>
      </c>
      <c r="L73" s="197">
        <v>5505164646.5963497</v>
      </c>
    </row>
    <row r="74" spans="2:12" s="178" customFormat="1" ht="10.199999999999999" customHeight="1" x14ac:dyDescent="0.15">
      <c r="B74" s="284">
        <v>45323</v>
      </c>
      <c r="C74" s="283">
        <v>47239</v>
      </c>
      <c r="D74" s="197">
        <v>63</v>
      </c>
      <c r="E74" s="282">
        <v>1916</v>
      </c>
      <c r="F74" s="281">
        <v>2500000000</v>
      </c>
      <c r="G74" s="281"/>
      <c r="H74" s="226">
        <v>9139538780.4581108</v>
      </c>
      <c r="I74" s="226"/>
      <c r="J74" s="197">
        <v>8229231297.7609301</v>
      </c>
      <c r="K74" s="197">
        <v>7030837724.7609701</v>
      </c>
      <c r="L74" s="197">
        <v>5408468081.8406096</v>
      </c>
    </row>
    <row r="75" spans="2:12" s="178" customFormat="1" ht="10.199999999999999" customHeight="1" x14ac:dyDescent="0.15">
      <c r="B75" s="284">
        <v>45323</v>
      </c>
      <c r="C75" s="283">
        <v>47270</v>
      </c>
      <c r="D75" s="197">
        <v>64</v>
      </c>
      <c r="E75" s="282">
        <v>1947</v>
      </c>
      <c r="F75" s="281">
        <v>2500000000</v>
      </c>
      <c r="G75" s="281"/>
      <c r="H75" s="226">
        <v>9053478924.6749592</v>
      </c>
      <c r="I75" s="226"/>
      <c r="J75" s="197">
        <v>8137917132.78687</v>
      </c>
      <c r="K75" s="197">
        <v>6935138860.0842304</v>
      </c>
      <c r="L75" s="197">
        <v>5312255777.8164597</v>
      </c>
    </row>
    <row r="76" spans="2:12" s="178" customFormat="1" ht="10.199999999999999" customHeight="1" x14ac:dyDescent="0.15">
      <c r="B76" s="284">
        <v>45323</v>
      </c>
      <c r="C76" s="283">
        <v>47300</v>
      </c>
      <c r="D76" s="197">
        <v>65</v>
      </c>
      <c r="E76" s="282">
        <v>1977</v>
      </c>
      <c r="F76" s="281">
        <v>2500000000</v>
      </c>
      <c r="G76" s="281"/>
      <c r="H76" s="226">
        <v>8969717166.2128906</v>
      </c>
      <c r="I76" s="226"/>
      <c r="J76" s="197">
        <v>8049391998.2652197</v>
      </c>
      <c r="K76" s="197">
        <v>6842814122.43641</v>
      </c>
      <c r="L76" s="197">
        <v>5220049758.3563299</v>
      </c>
    </row>
    <row r="77" spans="2:12" s="178" customFormat="1" ht="10.199999999999999" customHeight="1" x14ac:dyDescent="0.15">
      <c r="B77" s="284">
        <v>45323</v>
      </c>
      <c r="C77" s="283">
        <v>47331</v>
      </c>
      <c r="D77" s="197">
        <v>66</v>
      </c>
      <c r="E77" s="282">
        <v>2008</v>
      </c>
      <c r="F77" s="281">
        <v>2500000000</v>
      </c>
      <c r="G77" s="281"/>
      <c r="H77" s="226">
        <v>8887447063.3444405</v>
      </c>
      <c r="I77" s="226"/>
      <c r="J77" s="197">
        <v>7962035957.9370003</v>
      </c>
      <c r="K77" s="197">
        <v>6751338648.6225004</v>
      </c>
      <c r="L77" s="197">
        <v>5128453382.8859797</v>
      </c>
    </row>
    <row r="78" spans="2:12" s="178" customFormat="1" ht="10.199999999999999" customHeight="1" x14ac:dyDescent="0.15">
      <c r="B78" s="284">
        <v>45323</v>
      </c>
      <c r="C78" s="283">
        <v>47362</v>
      </c>
      <c r="D78" s="197">
        <v>67</v>
      </c>
      <c r="E78" s="282">
        <v>2039</v>
      </c>
      <c r="F78" s="281">
        <v>2500000000</v>
      </c>
      <c r="G78" s="281"/>
      <c r="H78" s="226">
        <v>8800985394.2063408</v>
      </c>
      <c r="I78" s="226"/>
      <c r="J78" s="197">
        <v>7871204339.0089798</v>
      </c>
      <c r="K78" s="197">
        <v>6657344606.7293501</v>
      </c>
      <c r="L78" s="197">
        <v>5035634229.6903896</v>
      </c>
    </row>
    <row r="79" spans="2:12" s="178" customFormat="1" ht="10.199999999999999" customHeight="1" x14ac:dyDescent="0.15">
      <c r="B79" s="284">
        <v>45323</v>
      </c>
      <c r="C79" s="283">
        <v>47392</v>
      </c>
      <c r="D79" s="197">
        <v>68</v>
      </c>
      <c r="E79" s="282">
        <v>2069</v>
      </c>
      <c r="F79" s="281">
        <v>2500000000</v>
      </c>
      <c r="G79" s="281"/>
      <c r="H79" s="226">
        <v>8719026339.2846508</v>
      </c>
      <c r="I79" s="226"/>
      <c r="J79" s="197">
        <v>7785104324.3996</v>
      </c>
      <c r="K79" s="197">
        <v>6568316252.9849901</v>
      </c>
      <c r="L79" s="197">
        <v>4947926930.8190298</v>
      </c>
    </row>
    <row r="80" spans="2:12" s="178" customFormat="1" ht="10.199999999999999" customHeight="1" x14ac:dyDescent="0.15">
      <c r="B80" s="284">
        <v>45323</v>
      </c>
      <c r="C80" s="283">
        <v>47423</v>
      </c>
      <c r="D80" s="197">
        <v>69</v>
      </c>
      <c r="E80" s="282">
        <v>2100</v>
      </c>
      <c r="F80" s="281">
        <v>2500000000</v>
      </c>
      <c r="G80" s="281"/>
      <c r="H80" s="226">
        <v>8634230829.6126709</v>
      </c>
      <c r="I80" s="226"/>
      <c r="J80" s="197">
        <v>7696315826.8243999</v>
      </c>
      <c r="K80" s="197">
        <v>6476891061.2805796</v>
      </c>
      <c r="L80" s="197">
        <v>4858390673.2497501</v>
      </c>
    </row>
    <row r="81" spans="2:12" s="178" customFormat="1" ht="10.199999999999999" customHeight="1" x14ac:dyDescent="0.15">
      <c r="B81" s="284">
        <v>45323</v>
      </c>
      <c r="C81" s="283">
        <v>47453</v>
      </c>
      <c r="D81" s="197">
        <v>70</v>
      </c>
      <c r="E81" s="282">
        <v>2130</v>
      </c>
      <c r="F81" s="281">
        <v>2500000000</v>
      </c>
      <c r="G81" s="281"/>
      <c r="H81" s="226">
        <v>8551733005.71243</v>
      </c>
      <c r="I81" s="226"/>
      <c r="J81" s="197">
        <v>7610267453.5228596</v>
      </c>
      <c r="K81" s="197">
        <v>6388713288.7232704</v>
      </c>
      <c r="L81" s="197">
        <v>4772603152.6343403</v>
      </c>
    </row>
    <row r="82" spans="2:12" s="178" customFormat="1" ht="10.199999999999999" customHeight="1" x14ac:dyDescent="0.15">
      <c r="B82" s="284">
        <v>45323</v>
      </c>
      <c r="C82" s="283">
        <v>47484</v>
      </c>
      <c r="D82" s="197">
        <v>71</v>
      </c>
      <c r="E82" s="282">
        <v>2161</v>
      </c>
      <c r="F82" s="281">
        <v>2500000000</v>
      </c>
      <c r="G82" s="281"/>
      <c r="H82" s="226">
        <v>8472165526.9890003</v>
      </c>
      <c r="I82" s="226"/>
      <c r="J82" s="197">
        <v>7526672126.0956497</v>
      </c>
      <c r="K82" s="197">
        <v>6302466840.4446201</v>
      </c>
      <c r="L82" s="197">
        <v>4688232210.1845303</v>
      </c>
    </row>
    <row r="83" spans="2:12" s="178" customFormat="1" ht="10.199999999999999" customHeight="1" x14ac:dyDescent="0.15">
      <c r="B83" s="284">
        <v>45323</v>
      </c>
      <c r="C83" s="283">
        <v>47515</v>
      </c>
      <c r="D83" s="197">
        <v>72</v>
      </c>
      <c r="E83" s="282">
        <v>2192</v>
      </c>
      <c r="F83" s="281">
        <v>2500000000</v>
      </c>
      <c r="G83" s="281"/>
      <c r="H83" s="226">
        <v>8392917909.2321396</v>
      </c>
      <c r="I83" s="226"/>
      <c r="J83" s="197">
        <v>7443622156.7150602</v>
      </c>
      <c r="K83" s="197">
        <v>6217073250.3349199</v>
      </c>
      <c r="L83" s="197">
        <v>4605122092.5268297</v>
      </c>
    </row>
    <row r="84" spans="2:12" s="178" customFormat="1" ht="10.199999999999999" customHeight="1" x14ac:dyDescent="0.15">
      <c r="B84" s="284">
        <v>45323</v>
      </c>
      <c r="C84" s="283">
        <v>47543</v>
      </c>
      <c r="D84" s="197">
        <v>73</v>
      </c>
      <c r="E84" s="282">
        <v>2220</v>
      </c>
      <c r="F84" s="281">
        <v>2500000000</v>
      </c>
      <c r="G84" s="281"/>
      <c r="H84" s="226">
        <v>8312697059.3670101</v>
      </c>
      <c r="I84" s="226"/>
      <c r="J84" s="197">
        <v>7361179726.8765202</v>
      </c>
      <c r="K84" s="197">
        <v>6134090821.9590797</v>
      </c>
      <c r="L84" s="197">
        <v>4526269174.9611397</v>
      </c>
    </row>
    <row r="85" spans="2:12" s="178" customFormat="1" ht="10.199999999999999" customHeight="1" x14ac:dyDescent="0.15">
      <c r="B85" s="284">
        <v>45323</v>
      </c>
      <c r="C85" s="283">
        <v>47574</v>
      </c>
      <c r="D85" s="197">
        <v>74</v>
      </c>
      <c r="E85" s="282">
        <v>2251</v>
      </c>
      <c r="F85" s="281">
        <v>2500000000</v>
      </c>
      <c r="G85" s="281"/>
      <c r="H85" s="226">
        <v>8234356693.3969698</v>
      </c>
      <c r="I85" s="226"/>
      <c r="J85" s="197">
        <v>7279439189.3057499</v>
      </c>
      <c r="K85" s="197">
        <v>6050549186.7158899</v>
      </c>
      <c r="L85" s="197">
        <v>4445714724.1244802</v>
      </c>
    </row>
    <row r="86" spans="2:12" s="178" customFormat="1" ht="10.199999999999999" customHeight="1" x14ac:dyDescent="0.15">
      <c r="B86" s="284">
        <v>45323</v>
      </c>
      <c r="C86" s="283">
        <v>47604</v>
      </c>
      <c r="D86" s="197">
        <v>75</v>
      </c>
      <c r="E86" s="282">
        <v>2281</v>
      </c>
      <c r="F86" s="281">
        <v>0</v>
      </c>
      <c r="G86" s="281"/>
      <c r="H86" s="226">
        <v>8153533286.4272404</v>
      </c>
      <c r="I86" s="226"/>
      <c r="J86" s="197">
        <v>7196157426.1925898</v>
      </c>
      <c r="K86" s="197">
        <v>5966605117.8562803</v>
      </c>
      <c r="L86" s="197">
        <v>4366064779.6780796</v>
      </c>
    </row>
    <row r="87" spans="2:12" s="178" customFormat="1" ht="8.85" customHeight="1" x14ac:dyDescent="0.15">
      <c r="B87" s="284">
        <v>45323</v>
      </c>
      <c r="C87" s="283">
        <v>47635</v>
      </c>
      <c r="D87" s="197">
        <v>76</v>
      </c>
      <c r="E87" s="282">
        <v>2312</v>
      </c>
      <c r="F87" s="281"/>
      <c r="G87" s="281"/>
      <c r="H87" s="226">
        <v>8075765115.39674</v>
      </c>
      <c r="I87" s="226"/>
      <c r="J87" s="197">
        <v>7115431876.6526098</v>
      </c>
      <c r="K87" s="197">
        <v>5884668443.3272896</v>
      </c>
      <c r="L87" s="197">
        <v>4287868885.3449502</v>
      </c>
    </row>
    <row r="88" spans="2:12" s="178" customFormat="1" ht="8.85" customHeight="1" x14ac:dyDescent="0.15">
      <c r="B88" s="284">
        <v>45323</v>
      </c>
      <c r="C88" s="283">
        <v>47665</v>
      </c>
      <c r="D88" s="197">
        <v>77</v>
      </c>
      <c r="E88" s="282">
        <v>2342</v>
      </c>
      <c r="F88" s="281"/>
      <c r="G88" s="281"/>
      <c r="H88" s="226">
        <v>7996959665.1342697</v>
      </c>
      <c r="I88" s="226"/>
      <c r="J88" s="197">
        <v>7034432263.0820599</v>
      </c>
      <c r="K88" s="197">
        <v>5803360546.77176</v>
      </c>
      <c r="L88" s="197">
        <v>4211289861.12082</v>
      </c>
    </row>
    <row r="89" spans="2:12" s="178" customFormat="1" ht="8.85" customHeight="1" x14ac:dyDescent="0.15">
      <c r="B89" s="284">
        <v>45323</v>
      </c>
      <c r="C89" s="283">
        <v>47696</v>
      </c>
      <c r="D89" s="197">
        <v>78</v>
      </c>
      <c r="E89" s="282">
        <v>2373</v>
      </c>
      <c r="F89" s="281"/>
      <c r="G89" s="281"/>
      <c r="H89" s="226">
        <v>7919398049.5885601</v>
      </c>
      <c r="I89" s="226"/>
      <c r="J89" s="197">
        <v>6954390891.8889198</v>
      </c>
      <c r="K89" s="197">
        <v>5722735736.5725603</v>
      </c>
      <c r="L89" s="197">
        <v>4135194037.8263402</v>
      </c>
    </row>
    <row r="90" spans="2:12" s="178" customFormat="1" ht="8.85" customHeight="1" x14ac:dyDescent="0.15">
      <c r="B90" s="284">
        <v>45323</v>
      </c>
      <c r="C90" s="283">
        <v>47727</v>
      </c>
      <c r="D90" s="197">
        <v>79</v>
      </c>
      <c r="E90" s="282">
        <v>2404</v>
      </c>
      <c r="F90" s="281"/>
      <c r="G90" s="281"/>
      <c r="H90" s="226">
        <v>7843230282.50144</v>
      </c>
      <c r="I90" s="226"/>
      <c r="J90" s="197">
        <v>6875822724.16115</v>
      </c>
      <c r="K90" s="197">
        <v>5643692690.9451103</v>
      </c>
      <c r="L90" s="197">
        <v>4060805406.06249</v>
      </c>
    </row>
    <row r="91" spans="2:12" s="178" customFormat="1" ht="8.85" customHeight="1" x14ac:dyDescent="0.15">
      <c r="B91" s="284">
        <v>45323</v>
      </c>
      <c r="C91" s="283">
        <v>47757</v>
      </c>
      <c r="D91" s="197">
        <v>80</v>
      </c>
      <c r="E91" s="282">
        <v>2434</v>
      </c>
      <c r="F91" s="281"/>
      <c r="G91" s="281"/>
      <c r="H91" s="226">
        <v>7767454577.7044497</v>
      </c>
      <c r="I91" s="226"/>
      <c r="J91" s="197">
        <v>6798216437.0673904</v>
      </c>
      <c r="K91" s="197">
        <v>5566259395.55159</v>
      </c>
      <c r="L91" s="197">
        <v>3988672194.0678401</v>
      </c>
    </row>
    <row r="92" spans="2:12" s="178" customFormat="1" ht="8.85" customHeight="1" x14ac:dyDescent="0.15">
      <c r="B92" s="284">
        <v>45323</v>
      </c>
      <c r="C92" s="283">
        <v>47788</v>
      </c>
      <c r="D92" s="197">
        <v>81</v>
      </c>
      <c r="E92" s="282">
        <v>2465</v>
      </c>
      <c r="F92" s="281"/>
      <c r="G92" s="281"/>
      <c r="H92" s="226">
        <v>7692084928.2386398</v>
      </c>
      <c r="I92" s="226"/>
      <c r="J92" s="197">
        <v>6720833162.70364</v>
      </c>
      <c r="K92" s="197">
        <v>5488904333.4467897</v>
      </c>
      <c r="L92" s="197">
        <v>3916581655.9282198</v>
      </c>
    </row>
    <row r="93" spans="2:12" s="178" customFormat="1" ht="8.85" customHeight="1" x14ac:dyDescent="0.15">
      <c r="B93" s="284">
        <v>45323</v>
      </c>
      <c r="C93" s="283">
        <v>47818</v>
      </c>
      <c r="D93" s="197">
        <v>82</v>
      </c>
      <c r="E93" s="282">
        <v>2495</v>
      </c>
      <c r="F93" s="281"/>
      <c r="G93" s="281"/>
      <c r="H93" s="226">
        <v>7615631765.8391895</v>
      </c>
      <c r="I93" s="226"/>
      <c r="J93" s="197">
        <v>6643111488.6197901</v>
      </c>
      <c r="K93" s="197">
        <v>5412075608.8710299</v>
      </c>
      <c r="L93" s="197">
        <v>3845930773.3080101</v>
      </c>
    </row>
    <row r="94" spans="2:12" s="178" customFormat="1" ht="8.85" customHeight="1" x14ac:dyDescent="0.15">
      <c r="B94" s="284">
        <v>45323</v>
      </c>
      <c r="C94" s="283">
        <v>47849</v>
      </c>
      <c r="D94" s="197">
        <v>83</v>
      </c>
      <c r="E94" s="282">
        <v>2526</v>
      </c>
      <c r="F94" s="281"/>
      <c r="G94" s="281"/>
      <c r="H94" s="226">
        <v>7539534983.0020599</v>
      </c>
      <c r="I94" s="226"/>
      <c r="J94" s="197">
        <v>6565577681.2444696</v>
      </c>
      <c r="K94" s="197">
        <v>5335306223.7781601</v>
      </c>
      <c r="L94" s="197">
        <v>3775318342.8182302</v>
      </c>
    </row>
    <row r="95" spans="2:12" s="178" customFormat="1" ht="8.85" customHeight="1" x14ac:dyDescent="0.15">
      <c r="B95" s="284">
        <v>45323</v>
      </c>
      <c r="C95" s="283">
        <v>47880</v>
      </c>
      <c r="D95" s="197">
        <v>84</v>
      </c>
      <c r="E95" s="282">
        <v>2557</v>
      </c>
      <c r="F95" s="281"/>
      <c r="G95" s="281"/>
      <c r="H95" s="226">
        <v>7464617339.6907196</v>
      </c>
      <c r="I95" s="226"/>
      <c r="J95" s="197">
        <v>6489312846.6944304</v>
      </c>
      <c r="K95" s="197">
        <v>5259920882.1931496</v>
      </c>
      <c r="L95" s="197">
        <v>3706210296.6763501</v>
      </c>
    </row>
    <row r="96" spans="2:12" s="178" customFormat="1" ht="8.85" customHeight="1" x14ac:dyDescent="0.15">
      <c r="B96" s="284">
        <v>45323</v>
      </c>
      <c r="C96" s="283">
        <v>47908</v>
      </c>
      <c r="D96" s="197">
        <v>85</v>
      </c>
      <c r="E96" s="282">
        <v>2585</v>
      </c>
      <c r="F96" s="281"/>
      <c r="G96" s="281"/>
      <c r="H96" s="226">
        <v>7388595051.4967699</v>
      </c>
      <c r="I96" s="226"/>
      <c r="J96" s="197">
        <v>6413382615.6286097</v>
      </c>
      <c r="K96" s="197">
        <v>5186432932.9740801</v>
      </c>
      <c r="L96" s="197">
        <v>3640446257.4850798</v>
      </c>
    </row>
    <row r="97" spans="2:12" s="178" customFormat="1" ht="8.85" customHeight="1" x14ac:dyDescent="0.15">
      <c r="B97" s="284">
        <v>45323</v>
      </c>
      <c r="C97" s="283">
        <v>47939</v>
      </c>
      <c r="D97" s="197">
        <v>86</v>
      </c>
      <c r="E97" s="282">
        <v>2616</v>
      </c>
      <c r="F97" s="281"/>
      <c r="G97" s="281"/>
      <c r="H97" s="226">
        <v>7314106713.1900997</v>
      </c>
      <c r="I97" s="226"/>
      <c r="J97" s="197">
        <v>6337958001.21313</v>
      </c>
      <c r="K97" s="197">
        <v>5112402822.3585396</v>
      </c>
      <c r="L97" s="197">
        <v>3573284070.5588102</v>
      </c>
    </row>
    <row r="98" spans="2:12" s="178" customFormat="1" ht="8.85" customHeight="1" x14ac:dyDescent="0.15">
      <c r="B98" s="284">
        <v>45323</v>
      </c>
      <c r="C98" s="283">
        <v>47969</v>
      </c>
      <c r="D98" s="197">
        <v>87</v>
      </c>
      <c r="E98" s="282">
        <v>2646</v>
      </c>
      <c r="F98" s="281"/>
      <c r="G98" s="281"/>
      <c r="H98" s="226">
        <v>7236944193.4206696</v>
      </c>
      <c r="I98" s="226"/>
      <c r="J98" s="197">
        <v>6260800259.8384104</v>
      </c>
      <c r="K98" s="197">
        <v>5037735072.6000605</v>
      </c>
      <c r="L98" s="197">
        <v>3506661826.6157999</v>
      </c>
    </row>
    <row r="99" spans="2:12" s="178" customFormat="1" ht="8.85" customHeight="1" x14ac:dyDescent="0.15">
      <c r="B99" s="284">
        <v>45323</v>
      </c>
      <c r="C99" s="283">
        <v>48000</v>
      </c>
      <c r="D99" s="197">
        <v>88</v>
      </c>
      <c r="E99" s="282">
        <v>2677</v>
      </c>
      <c r="F99" s="281"/>
      <c r="G99" s="281"/>
      <c r="H99" s="226">
        <v>7162117945.8398304</v>
      </c>
      <c r="I99" s="226"/>
      <c r="J99" s="197">
        <v>6185557846.1210804</v>
      </c>
      <c r="K99" s="197">
        <v>4964533456.7419701</v>
      </c>
      <c r="L99" s="197">
        <v>3441070910.2174401</v>
      </c>
    </row>
    <row r="100" spans="2:12" s="178" customFormat="1" ht="8.85" customHeight="1" x14ac:dyDescent="0.15">
      <c r="B100" s="284">
        <v>45323</v>
      </c>
      <c r="C100" s="283">
        <v>48030</v>
      </c>
      <c r="D100" s="197">
        <v>89</v>
      </c>
      <c r="E100" s="282">
        <v>2707</v>
      </c>
      <c r="F100" s="281"/>
      <c r="G100" s="281"/>
      <c r="H100" s="226">
        <v>7087981797.80373</v>
      </c>
      <c r="I100" s="226"/>
      <c r="J100" s="197">
        <v>6111482295.1944704</v>
      </c>
      <c r="K100" s="197">
        <v>4893007645.8320503</v>
      </c>
      <c r="L100" s="197">
        <v>3377591774.0053</v>
      </c>
    </row>
    <row r="101" spans="2:12" s="178" customFormat="1" ht="8.85" customHeight="1" x14ac:dyDescent="0.15">
      <c r="B101" s="284">
        <v>45323</v>
      </c>
      <c r="C101" s="283">
        <v>48061</v>
      </c>
      <c r="D101" s="197">
        <v>90</v>
      </c>
      <c r="E101" s="282">
        <v>2738</v>
      </c>
      <c r="F101" s="281"/>
      <c r="G101" s="281"/>
      <c r="H101" s="226">
        <v>7013313467.1692801</v>
      </c>
      <c r="I101" s="226"/>
      <c r="J101" s="197">
        <v>6036844566.0767498</v>
      </c>
      <c r="K101" s="197">
        <v>4820958836.4456902</v>
      </c>
      <c r="L101" s="197">
        <v>3313761948.8301001</v>
      </c>
    </row>
    <row r="102" spans="2:12" s="178" customFormat="1" ht="8.85" customHeight="1" x14ac:dyDescent="0.15">
      <c r="B102" s="284">
        <v>45323</v>
      </c>
      <c r="C102" s="283">
        <v>48092</v>
      </c>
      <c r="D102" s="197">
        <v>91</v>
      </c>
      <c r="E102" s="282">
        <v>2769</v>
      </c>
      <c r="F102" s="281"/>
      <c r="G102" s="281"/>
      <c r="H102" s="226">
        <v>6938996709.0070105</v>
      </c>
      <c r="I102" s="226"/>
      <c r="J102" s="197">
        <v>5962744547.9855404</v>
      </c>
      <c r="K102" s="197">
        <v>4749673167.6331301</v>
      </c>
      <c r="L102" s="197">
        <v>3250934573.2878399</v>
      </c>
    </row>
    <row r="103" spans="2:12" s="178" customFormat="1" ht="8.85" customHeight="1" x14ac:dyDescent="0.15">
      <c r="B103" s="284">
        <v>45323</v>
      </c>
      <c r="C103" s="283">
        <v>48122</v>
      </c>
      <c r="D103" s="197">
        <v>92</v>
      </c>
      <c r="E103" s="282">
        <v>2799</v>
      </c>
      <c r="F103" s="281"/>
      <c r="G103" s="281"/>
      <c r="H103" s="226">
        <v>6863237073.3909101</v>
      </c>
      <c r="I103" s="226"/>
      <c r="J103" s="197">
        <v>5887963154.3025303</v>
      </c>
      <c r="K103" s="197">
        <v>4678561827.79494</v>
      </c>
      <c r="L103" s="197">
        <v>3189135409.1894898</v>
      </c>
    </row>
    <row r="104" spans="2:12" s="178" customFormat="1" ht="8.85" customHeight="1" x14ac:dyDescent="0.15">
      <c r="B104" s="284">
        <v>45323</v>
      </c>
      <c r="C104" s="283">
        <v>48153</v>
      </c>
      <c r="D104" s="197">
        <v>93</v>
      </c>
      <c r="E104" s="282">
        <v>2830</v>
      </c>
      <c r="F104" s="281"/>
      <c r="G104" s="281"/>
      <c r="H104" s="226">
        <v>6788853785.6714096</v>
      </c>
      <c r="I104" s="226"/>
      <c r="J104" s="197">
        <v>5814271628.6340504</v>
      </c>
      <c r="K104" s="197">
        <v>4608257085.0059204</v>
      </c>
      <c r="L104" s="197">
        <v>3127907529.5076599</v>
      </c>
    </row>
    <row r="105" spans="2:12" s="178" customFormat="1" ht="8.85" customHeight="1" x14ac:dyDescent="0.15">
      <c r="B105" s="284">
        <v>45323</v>
      </c>
      <c r="C105" s="283">
        <v>48183</v>
      </c>
      <c r="D105" s="197">
        <v>94</v>
      </c>
      <c r="E105" s="282">
        <v>2860</v>
      </c>
      <c r="F105" s="281"/>
      <c r="G105" s="281"/>
      <c r="H105" s="226">
        <v>6715903766.3225899</v>
      </c>
      <c r="I105" s="226"/>
      <c r="J105" s="197">
        <v>5742353003.7650499</v>
      </c>
      <c r="K105" s="197">
        <v>4540054187.2918196</v>
      </c>
      <c r="L105" s="197">
        <v>3068981891.2483401</v>
      </c>
    </row>
    <row r="106" spans="2:12" s="178" customFormat="1" ht="8.85" customHeight="1" x14ac:dyDescent="0.15">
      <c r="B106" s="284">
        <v>45323</v>
      </c>
      <c r="C106" s="283">
        <v>48214</v>
      </c>
      <c r="D106" s="197">
        <v>95</v>
      </c>
      <c r="E106" s="282">
        <v>2891</v>
      </c>
      <c r="F106" s="281"/>
      <c r="G106" s="281"/>
      <c r="H106" s="226">
        <v>6639280947.6859598</v>
      </c>
      <c r="I106" s="226"/>
      <c r="J106" s="197">
        <v>5667209244.6251402</v>
      </c>
      <c r="K106" s="197">
        <v>4469248370.9742804</v>
      </c>
      <c r="L106" s="197">
        <v>3008322553.1205201</v>
      </c>
    </row>
    <row r="107" spans="2:12" s="178" customFormat="1" ht="8.85" customHeight="1" x14ac:dyDescent="0.15">
      <c r="B107" s="284">
        <v>45323</v>
      </c>
      <c r="C107" s="283">
        <v>48245</v>
      </c>
      <c r="D107" s="197">
        <v>96</v>
      </c>
      <c r="E107" s="282">
        <v>2922</v>
      </c>
      <c r="F107" s="281"/>
      <c r="G107" s="281"/>
      <c r="H107" s="226">
        <v>6567811877.8691502</v>
      </c>
      <c r="I107" s="226"/>
      <c r="J107" s="197">
        <v>5596695581.2080898</v>
      </c>
      <c r="K107" s="197">
        <v>4402415416.1107903</v>
      </c>
      <c r="L107" s="197">
        <v>2950784878.5545301</v>
      </c>
    </row>
    <row r="108" spans="2:12" s="178" customFormat="1" ht="8.85" customHeight="1" x14ac:dyDescent="0.15">
      <c r="B108" s="284">
        <v>45323</v>
      </c>
      <c r="C108" s="283">
        <v>48274</v>
      </c>
      <c r="D108" s="197">
        <v>97</v>
      </c>
      <c r="E108" s="282">
        <v>2951</v>
      </c>
      <c r="F108" s="281"/>
      <c r="G108" s="281"/>
      <c r="H108" s="226">
        <v>6494922823.9713602</v>
      </c>
      <c r="I108" s="226"/>
      <c r="J108" s="197">
        <v>5525801971.1608105</v>
      </c>
      <c r="K108" s="197">
        <v>4336307724.4497299</v>
      </c>
      <c r="L108" s="197">
        <v>2894957351.9008298</v>
      </c>
    </row>
    <row r="109" spans="2:12" s="178" customFormat="1" ht="8.85" customHeight="1" x14ac:dyDescent="0.15">
      <c r="B109" s="284">
        <v>45323</v>
      </c>
      <c r="C109" s="283">
        <v>48305</v>
      </c>
      <c r="D109" s="197">
        <v>98</v>
      </c>
      <c r="E109" s="282">
        <v>2982</v>
      </c>
      <c r="F109" s="281"/>
      <c r="G109" s="281"/>
      <c r="H109" s="226">
        <v>6424019067.8075504</v>
      </c>
      <c r="I109" s="226"/>
      <c r="J109" s="197">
        <v>5456208055.9456701</v>
      </c>
      <c r="K109" s="197">
        <v>4270805491.9356298</v>
      </c>
      <c r="L109" s="197">
        <v>2839150980.4941201</v>
      </c>
    </row>
    <row r="110" spans="2:12" s="178" customFormat="1" ht="8.85" customHeight="1" x14ac:dyDescent="0.15">
      <c r="B110" s="284">
        <v>45323</v>
      </c>
      <c r="C110" s="283">
        <v>48335</v>
      </c>
      <c r="D110" s="197">
        <v>99</v>
      </c>
      <c r="E110" s="282">
        <v>3012</v>
      </c>
      <c r="F110" s="281"/>
      <c r="G110" s="281"/>
      <c r="H110" s="226">
        <v>6352465170.7461395</v>
      </c>
      <c r="I110" s="226"/>
      <c r="J110" s="197">
        <v>5386578013.3193398</v>
      </c>
      <c r="K110" s="197">
        <v>4205925652.2346501</v>
      </c>
      <c r="L110" s="197">
        <v>2784558654.8283901</v>
      </c>
    </row>
    <row r="111" spans="2:12" s="178" customFormat="1" ht="8.85" customHeight="1" x14ac:dyDescent="0.15">
      <c r="B111" s="284">
        <v>45323</v>
      </c>
      <c r="C111" s="283">
        <v>48366</v>
      </c>
      <c r="D111" s="197">
        <v>100</v>
      </c>
      <c r="E111" s="282">
        <v>3043</v>
      </c>
      <c r="F111" s="281"/>
      <c r="G111" s="281"/>
      <c r="H111" s="226">
        <v>6278014260.5289202</v>
      </c>
      <c r="I111" s="226"/>
      <c r="J111" s="197">
        <v>5314418342.8154497</v>
      </c>
      <c r="K111" s="197">
        <v>4139028993.9737401</v>
      </c>
      <c r="L111" s="197">
        <v>2728662781.5156002</v>
      </c>
    </row>
    <row r="112" spans="2:12" s="178" customFormat="1" ht="8.85" customHeight="1" x14ac:dyDescent="0.15">
      <c r="B112" s="284">
        <v>45323</v>
      </c>
      <c r="C112" s="283">
        <v>48396</v>
      </c>
      <c r="D112" s="197">
        <v>101</v>
      </c>
      <c r="E112" s="282">
        <v>3073</v>
      </c>
      <c r="F112" s="281"/>
      <c r="G112" s="281"/>
      <c r="H112" s="226">
        <v>6207556428.2400503</v>
      </c>
      <c r="I112" s="226"/>
      <c r="J112" s="197">
        <v>5246149674.53512</v>
      </c>
      <c r="K112" s="197">
        <v>4075802905.3635502</v>
      </c>
      <c r="L112" s="197">
        <v>2675966403.3863602</v>
      </c>
    </row>
    <row r="113" spans="2:12" s="178" customFormat="1" ht="8.85" customHeight="1" x14ac:dyDescent="0.15">
      <c r="B113" s="284">
        <v>45323</v>
      </c>
      <c r="C113" s="283">
        <v>48427</v>
      </c>
      <c r="D113" s="197">
        <v>102</v>
      </c>
      <c r="E113" s="282">
        <v>3104</v>
      </c>
      <c r="F113" s="281"/>
      <c r="G113" s="281"/>
      <c r="H113" s="226">
        <v>6137518290.6331396</v>
      </c>
      <c r="I113" s="226"/>
      <c r="J113" s="197">
        <v>5178161356.69028</v>
      </c>
      <c r="K113" s="197">
        <v>4012750613.2410698</v>
      </c>
      <c r="L113" s="197">
        <v>2623410614.4633098</v>
      </c>
    </row>
    <row r="114" spans="2:12" s="178" customFormat="1" ht="8.85" customHeight="1" x14ac:dyDescent="0.15">
      <c r="B114" s="284">
        <v>45323</v>
      </c>
      <c r="C114" s="283">
        <v>48458</v>
      </c>
      <c r="D114" s="197">
        <v>103</v>
      </c>
      <c r="E114" s="282">
        <v>3135</v>
      </c>
      <c r="F114" s="281"/>
      <c r="G114" s="281"/>
      <c r="H114" s="226">
        <v>6067069225.6946001</v>
      </c>
      <c r="I114" s="226"/>
      <c r="J114" s="197">
        <v>5110042466.6937103</v>
      </c>
      <c r="K114" s="197">
        <v>3949891741.2591801</v>
      </c>
      <c r="L114" s="197">
        <v>2571377940.3764501</v>
      </c>
    </row>
    <row r="115" spans="2:12" s="178" customFormat="1" ht="8.85" customHeight="1" x14ac:dyDescent="0.15">
      <c r="B115" s="284">
        <v>45323</v>
      </c>
      <c r="C115" s="283">
        <v>48488</v>
      </c>
      <c r="D115" s="197">
        <v>104</v>
      </c>
      <c r="E115" s="282">
        <v>3165</v>
      </c>
      <c r="F115" s="281"/>
      <c r="G115" s="281"/>
      <c r="H115" s="226">
        <v>5997479291.4644499</v>
      </c>
      <c r="I115" s="226"/>
      <c r="J115" s="197">
        <v>5043138280.5157604</v>
      </c>
      <c r="K115" s="197">
        <v>3888582587.0802498</v>
      </c>
      <c r="L115" s="197">
        <v>2521088734.2434702</v>
      </c>
    </row>
    <row r="116" spans="2:12" s="178" customFormat="1" ht="8.85" customHeight="1" x14ac:dyDescent="0.15">
      <c r="B116" s="284">
        <v>45323</v>
      </c>
      <c r="C116" s="283">
        <v>48519</v>
      </c>
      <c r="D116" s="197">
        <v>105</v>
      </c>
      <c r="E116" s="282">
        <v>3196</v>
      </c>
      <c r="F116" s="281"/>
      <c r="G116" s="281"/>
      <c r="H116" s="226">
        <v>5929289412.9020996</v>
      </c>
      <c r="I116" s="226"/>
      <c r="J116" s="197">
        <v>4977342742.6630297</v>
      </c>
      <c r="K116" s="197">
        <v>3828089571.2841001</v>
      </c>
      <c r="L116" s="197">
        <v>2471357166.5650702</v>
      </c>
    </row>
    <row r="117" spans="2:12" s="178" customFormat="1" ht="8.85" customHeight="1" x14ac:dyDescent="0.15">
      <c r="B117" s="284">
        <v>45323</v>
      </c>
      <c r="C117" s="283">
        <v>48549</v>
      </c>
      <c r="D117" s="197">
        <v>106</v>
      </c>
      <c r="E117" s="282">
        <v>3226</v>
      </c>
      <c r="F117" s="281"/>
      <c r="G117" s="281"/>
      <c r="H117" s="226">
        <v>5860048468.2127399</v>
      </c>
      <c r="I117" s="226"/>
      <c r="J117" s="197">
        <v>4911143984.0551205</v>
      </c>
      <c r="K117" s="197">
        <v>3767879260.9769301</v>
      </c>
      <c r="L117" s="197">
        <v>2422515058.5676699</v>
      </c>
    </row>
    <row r="118" spans="2:12" s="178" customFormat="1" ht="8.85" customHeight="1" x14ac:dyDescent="0.15">
      <c r="B118" s="284">
        <v>45323</v>
      </c>
      <c r="C118" s="283">
        <v>48580</v>
      </c>
      <c r="D118" s="197">
        <v>107</v>
      </c>
      <c r="E118" s="282">
        <v>3257</v>
      </c>
      <c r="F118" s="281"/>
      <c r="G118" s="281"/>
      <c r="H118" s="226">
        <v>5792174925.51999</v>
      </c>
      <c r="I118" s="226"/>
      <c r="J118" s="197">
        <v>4846027865.6879196</v>
      </c>
      <c r="K118" s="197">
        <v>3708466077.7902999</v>
      </c>
      <c r="L118" s="197">
        <v>2374217151.3388901</v>
      </c>
    </row>
    <row r="119" spans="2:12" s="178" customFormat="1" ht="8.85" customHeight="1" x14ac:dyDescent="0.15">
      <c r="B119" s="284">
        <v>45323</v>
      </c>
      <c r="C119" s="283">
        <v>48611</v>
      </c>
      <c r="D119" s="197">
        <v>108</v>
      </c>
      <c r="E119" s="282">
        <v>3288</v>
      </c>
      <c r="F119" s="281"/>
      <c r="G119" s="281"/>
      <c r="H119" s="226">
        <v>5723831482.6747503</v>
      </c>
      <c r="I119" s="226"/>
      <c r="J119" s="197">
        <v>4780726027.5592003</v>
      </c>
      <c r="K119" s="197">
        <v>3649188962.0027299</v>
      </c>
      <c r="L119" s="197">
        <v>2326371663.9681702</v>
      </c>
    </row>
    <row r="120" spans="2:12" s="178" customFormat="1" ht="8.85" customHeight="1" x14ac:dyDescent="0.15">
      <c r="B120" s="284">
        <v>45323</v>
      </c>
      <c r="C120" s="283">
        <v>48639</v>
      </c>
      <c r="D120" s="197">
        <v>109</v>
      </c>
      <c r="E120" s="282">
        <v>3316</v>
      </c>
      <c r="F120" s="281"/>
      <c r="G120" s="281"/>
      <c r="H120" s="226">
        <v>5656663894.64639</v>
      </c>
      <c r="I120" s="226"/>
      <c r="J120" s="197">
        <v>4717387095.8007097</v>
      </c>
      <c r="K120" s="197">
        <v>3592569077.31601</v>
      </c>
      <c r="L120" s="197">
        <v>2281512672.9356999</v>
      </c>
    </row>
    <row r="121" spans="2:12" s="178" customFormat="1" ht="8.85" customHeight="1" x14ac:dyDescent="0.15">
      <c r="B121" s="284">
        <v>45323</v>
      </c>
      <c r="C121" s="283">
        <v>48670</v>
      </c>
      <c r="D121" s="197">
        <v>110</v>
      </c>
      <c r="E121" s="282">
        <v>3347</v>
      </c>
      <c r="F121" s="281"/>
      <c r="G121" s="281"/>
      <c r="H121" s="226">
        <v>5589032796.0120296</v>
      </c>
      <c r="I121" s="226"/>
      <c r="J121" s="197">
        <v>4653080617.5738201</v>
      </c>
      <c r="K121" s="197">
        <v>3534583799.9021001</v>
      </c>
      <c r="L121" s="197">
        <v>2235180810.1953001</v>
      </c>
    </row>
    <row r="122" spans="2:12" s="178" customFormat="1" ht="8.85" customHeight="1" x14ac:dyDescent="0.15">
      <c r="B122" s="284">
        <v>45323</v>
      </c>
      <c r="C122" s="283">
        <v>48700</v>
      </c>
      <c r="D122" s="197">
        <v>111</v>
      </c>
      <c r="E122" s="282">
        <v>3377</v>
      </c>
      <c r="F122" s="281"/>
      <c r="G122" s="281"/>
      <c r="H122" s="226">
        <v>5523196202.4037304</v>
      </c>
      <c r="I122" s="226"/>
      <c r="J122" s="197">
        <v>4590721539.4973402</v>
      </c>
      <c r="K122" s="197">
        <v>3478631484.4240799</v>
      </c>
      <c r="L122" s="197">
        <v>2190780589.6176701</v>
      </c>
    </row>
    <row r="123" spans="2:12" s="178" customFormat="1" ht="8.85" customHeight="1" x14ac:dyDescent="0.15">
      <c r="B123" s="284">
        <v>45323</v>
      </c>
      <c r="C123" s="283">
        <v>48731</v>
      </c>
      <c r="D123" s="197">
        <v>112</v>
      </c>
      <c r="E123" s="282">
        <v>3408</v>
      </c>
      <c r="F123" s="281"/>
      <c r="G123" s="281"/>
      <c r="H123" s="226">
        <v>5456310682.3412199</v>
      </c>
      <c r="I123" s="226"/>
      <c r="J123" s="197">
        <v>4527436309.3699398</v>
      </c>
      <c r="K123" s="197">
        <v>3421952015.1016898</v>
      </c>
      <c r="L123" s="197">
        <v>2145956903.3703499</v>
      </c>
    </row>
    <row r="124" spans="2:12" s="178" customFormat="1" ht="8.85" customHeight="1" x14ac:dyDescent="0.15">
      <c r="B124" s="284">
        <v>45323</v>
      </c>
      <c r="C124" s="283">
        <v>48761</v>
      </c>
      <c r="D124" s="197">
        <v>113</v>
      </c>
      <c r="E124" s="282">
        <v>3438</v>
      </c>
      <c r="F124" s="281"/>
      <c r="G124" s="281"/>
      <c r="H124" s="226">
        <v>5390739414.1235199</v>
      </c>
      <c r="I124" s="226"/>
      <c r="J124" s="197">
        <v>4465685739.6891298</v>
      </c>
      <c r="K124" s="197">
        <v>3366971890.2204499</v>
      </c>
      <c r="L124" s="197">
        <v>2102822690.8645799</v>
      </c>
    </row>
    <row r="125" spans="2:12" s="178" customFormat="1" ht="8.85" customHeight="1" x14ac:dyDescent="0.15">
      <c r="B125" s="284">
        <v>45323</v>
      </c>
      <c r="C125" s="283">
        <v>48792</v>
      </c>
      <c r="D125" s="197">
        <v>114</v>
      </c>
      <c r="E125" s="282">
        <v>3469</v>
      </c>
      <c r="F125" s="281"/>
      <c r="G125" s="281"/>
      <c r="H125" s="226">
        <v>5325859775.4130898</v>
      </c>
      <c r="I125" s="226"/>
      <c r="J125" s="197">
        <v>4404456504.7207899</v>
      </c>
      <c r="K125" s="197">
        <v>3312361678.3445301</v>
      </c>
      <c r="L125" s="197">
        <v>2059954060.49792</v>
      </c>
    </row>
    <row r="126" spans="2:12" s="178" customFormat="1" ht="8.85" customHeight="1" x14ac:dyDescent="0.15">
      <c r="B126" s="284">
        <v>45323</v>
      </c>
      <c r="C126" s="283">
        <v>48823</v>
      </c>
      <c r="D126" s="197">
        <v>115</v>
      </c>
      <c r="E126" s="282">
        <v>3500</v>
      </c>
      <c r="F126" s="281"/>
      <c r="G126" s="281"/>
      <c r="H126" s="226">
        <v>5261160061.3712196</v>
      </c>
      <c r="I126" s="226"/>
      <c r="J126" s="197">
        <v>4343570666.4218197</v>
      </c>
      <c r="K126" s="197">
        <v>3258265053.1746898</v>
      </c>
      <c r="L126" s="197">
        <v>2017728896.0243399</v>
      </c>
    </row>
    <row r="127" spans="2:12" s="178" customFormat="1" ht="8.85" customHeight="1" x14ac:dyDescent="0.15">
      <c r="B127" s="284">
        <v>45323</v>
      </c>
      <c r="C127" s="283">
        <v>48853</v>
      </c>
      <c r="D127" s="197">
        <v>116</v>
      </c>
      <c r="E127" s="282">
        <v>3530</v>
      </c>
      <c r="F127" s="281"/>
      <c r="G127" s="281"/>
      <c r="H127" s="226">
        <v>5195937852.9098501</v>
      </c>
      <c r="I127" s="226"/>
      <c r="J127" s="197">
        <v>4282682563.1756401</v>
      </c>
      <c r="K127" s="197">
        <v>3204683699.7890301</v>
      </c>
      <c r="L127" s="197">
        <v>1976412800.8429999</v>
      </c>
    </row>
    <row r="128" spans="2:12" s="178" customFormat="1" ht="8.85" customHeight="1" x14ac:dyDescent="0.15">
      <c r="B128" s="284">
        <v>45323</v>
      </c>
      <c r="C128" s="283">
        <v>48884</v>
      </c>
      <c r="D128" s="197">
        <v>117</v>
      </c>
      <c r="E128" s="282">
        <v>3561</v>
      </c>
      <c r="F128" s="281"/>
      <c r="G128" s="281"/>
      <c r="H128" s="226">
        <v>5132014678.8983803</v>
      </c>
      <c r="I128" s="226"/>
      <c r="J128" s="197">
        <v>4222820354.3761601</v>
      </c>
      <c r="K128" s="197">
        <v>3151853225.8994799</v>
      </c>
      <c r="L128" s="197">
        <v>1935597673.83478</v>
      </c>
    </row>
    <row r="129" spans="2:12" s="178" customFormat="1" ht="8.85" customHeight="1" x14ac:dyDescent="0.15">
      <c r="B129" s="284">
        <v>45323</v>
      </c>
      <c r="C129" s="283">
        <v>48914</v>
      </c>
      <c r="D129" s="197">
        <v>118</v>
      </c>
      <c r="E129" s="282">
        <v>3591</v>
      </c>
      <c r="F129" s="281"/>
      <c r="G129" s="281"/>
      <c r="H129" s="226">
        <v>5068364840.5539398</v>
      </c>
      <c r="I129" s="226"/>
      <c r="J129" s="197">
        <v>4163601403.2872</v>
      </c>
      <c r="K129" s="197">
        <v>3100004273.7954602</v>
      </c>
      <c r="L129" s="197">
        <v>1895952629.58606</v>
      </c>
    </row>
    <row r="130" spans="2:12" s="178" customFormat="1" ht="8.85" customHeight="1" x14ac:dyDescent="0.15">
      <c r="B130" s="284">
        <v>45323</v>
      </c>
      <c r="C130" s="283">
        <v>48945</v>
      </c>
      <c r="D130" s="197">
        <v>119</v>
      </c>
      <c r="E130" s="282">
        <v>3622</v>
      </c>
      <c r="F130" s="281"/>
      <c r="G130" s="281"/>
      <c r="H130" s="226">
        <v>5005260198.02209</v>
      </c>
      <c r="I130" s="226"/>
      <c r="J130" s="197">
        <v>4104787838.2834802</v>
      </c>
      <c r="K130" s="197">
        <v>3048442123.7512298</v>
      </c>
      <c r="L130" s="197">
        <v>1856520561.01859</v>
      </c>
    </row>
    <row r="131" spans="2:12" s="178" customFormat="1" ht="8.85" customHeight="1" x14ac:dyDescent="0.15">
      <c r="B131" s="284">
        <v>45323</v>
      </c>
      <c r="C131" s="283">
        <v>48976</v>
      </c>
      <c r="D131" s="197">
        <v>120</v>
      </c>
      <c r="E131" s="282">
        <v>3653</v>
      </c>
      <c r="F131" s="281"/>
      <c r="G131" s="281"/>
      <c r="H131" s="226">
        <v>4942251316.6423798</v>
      </c>
      <c r="I131" s="226"/>
      <c r="J131" s="197">
        <v>4046240200.3263602</v>
      </c>
      <c r="K131" s="197">
        <v>2997319179.3678498</v>
      </c>
      <c r="L131" s="197">
        <v>1817654858.0708899</v>
      </c>
    </row>
    <row r="132" spans="2:12" s="178" customFormat="1" ht="8.85" customHeight="1" x14ac:dyDescent="0.15">
      <c r="B132" s="284">
        <v>45323</v>
      </c>
      <c r="C132" s="283">
        <v>49004</v>
      </c>
      <c r="D132" s="197">
        <v>121</v>
      </c>
      <c r="E132" s="282">
        <v>3681</v>
      </c>
      <c r="F132" s="281"/>
      <c r="G132" s="281"/>
      <c r="H132" s="226">
        <v>4879101823.30159</v>
      </c>
      <c r="I132" s="226"/>
      <c r="J132" s="197">
        <v>3988419578.1972499</v>
      </c>
      <c r="K132" s="197">
        <v>2947700042.4144101</v>
      </c>
      <c r="L132" s="197">
        <v>1780724474.5964</v>
      </c>
    </row>
    <row r="133" spans="2:12" s="178" customFormat="1" ht="8.85" customHeight="1" x14ac:dyDescent="0.15">
      <c r="B133" s="284">
        <v>45323</v>
      </c>
      <c r="C133" s="283">
        <v>49035</v>
      </c>
      <c r="D133" s="197">
        <v>122</v>
      </c>
      <c r="E133" s="282">
        <v>3712</v>
      </c>
      <c r="F133" s="281"/>
      <c r="G133" s="281"/>
      <c r="H133" s="226">
        <v>4816640496.1231699</v>
      </c>
      <c r="I133" s="226"/>
      <c r="J133" s="197">
        <v>3930682539.6115799</v>
      </c>
      <c r="K133" s="197">
        <v>2897640550.73173</v>
      </c>
      <c r="L133" s="197">
        <v>1743068964.68818</v>
      </c>
    </row>
    <row r="134" spans="2:12" s="178" customFormat="1" ht="8.85" customHeight="1" x14ac:dyDescent="0.15">
      <c r="B134" s="284">
        <v>45323</v>
      </c>
      <c r="C134" s="283">
        <v>49065</v>
      </c>
      <c r="D134" s="197">
        <v>123</v>
      </c>
      <c r="E134" s="282">
        <v>3742</v>
      </c>
      <c r="F134" s="281"/>
      <c r="G134" s="281"/>
      <c r="H134" s="226">
        <v>4754295870.61308</v>
      </c>
      <c r="I134" s="226"/>
      <c r="J134" s="197">
        <v>3873437052.5019102</v>
      </c>
      <c r="K134" s="197">
        <v>2848412028.2873101</v>
      </c>
      <c r="L134" s="197">
        <v>1706431872.2606499</v>
      </c>
    </row>
    <row r="135" spans="2:12" s="178" customFormat="1" ht="8.85" customHeight="1" x14ac:dyDescent="0.15">
      <c r="B135" s="284">
        <v>45323</v>
      </c>
      <c r="C135" s="283">
        <v>49096</v>
      </c>
      <c r="D135" s="197">
        <v>124</v>
      </c>
      <c r="E135" s="282">
        <v>3773</v>
      </c>
      <c r="F135" s="281"/>
      <c r="G135" s="281"/>
      <c r="H135" s="226">
        <v>4692486018.1883402</v>
      </c>
      <c r="I135" s="226"/>
      <c r="J135" s="197">
        <v>3816594881.8690801</v>
      </c>
      <c r="K135" s="197">
        <v>2799474170.94208</v>
      </c>
      <c r="L135" s="197">
        <v>1670010599.29214</v>
      </c>
    </row>
    <row r="136" spans="2:12" s="178" customFormat="1" ht="8.85" customHeight="1" x14ac:dyDescent="0.15">
      <c r="B136" s="284">
        <v>45323</v>
      </c>
      <c r="C136" s="283">
        <v>49126</v>
      </c>
      <c r="D136" s="197">
        <v>125</v>
      </c>
      <c r="E136" s="282">
        <v>3803</v>
      </c>
      <c r="F136" s="281"/>
      <c r="G136" s="281"/>
      <c r="H136" s="226">
        <v>4631386763.6878004</v>
      </c>
      <c r="I136" s="226"/>
      <c r="J136" s="197">
        <v>3760717290.0710802</v>
      </c>
      <c r="K136" s="197">
        <v>2751698552.6984601</v>
      </c>
      <c r="L136" s="197">
        <v>1634781451.70136</v>
      </c>
    </row>
    <row r="137" spans="2:12" s="178" customFormat="1" ht="8.85" customHeight="1" x14ac:dyDescent="0.15">
      <c r="B137" s="284">
        <v>45323</v>
      </c>
      <c r="C137" s="283">
        <v>49157</v>
      </c>
      <c r="D137" s="197">
        <v>126</v>
      </c>
      <c r="E137" s="282">
        <v>3834</v>
      </c>
      <c r="F137" s="281"/>
      <c r="G137" s="281"/>
      <c r="H137" s="226">
        <v>4570662038.9139299</v>
      </c>
      <c r="I137" s="226"/>
      <c r="J137" s="197">
        <v>3705113580.6717401</v>
      </c>
      <c r="K137" s="197">
        <v>2704118923.4372702</v>
      </c>
      <c r="L137" s="197">
        <v>1599709975.7760201</v>
      </c>
    </row>
    <row r="138" spans="2:12" s="178" customFormat="1" ht="8.85" customHeight="1" x14ac:dyDescent="0.15">
      <c r="B138" s="284">
        <v>45323</v>
      </c>
      <c r="C138" s="283">
        <v>49188</v>
      </c>
      <c r="D138" s="197">
        <v>127</v>
      </c>
      <c r="E138" s="282">
        <v>3865</v>
      </c>
      <c r="F138" s="281"/>
      <c r="G138" s="281"/>
      <c r="H138" s="226">
        <v>4509990036.4771099</v>
      </c>
      <c r="I138" s="226"/>
      <c r="J138" s="197">
        <v>3649730334.7484102</v>
      </c>
      <c r="K138" s="197">
        <v>2656923998.6524301</v>
      </c>
      <c r="L138" s="197">
        <v>1565132886.32637</v>
      </c>
    </row>
    <row r="139" spans="2:12" s="178" customFormat="1" ht="8.85" customHeight="1" x14ac:dyDescent="0.15">
      <c r="B139" s="284">
        <v>45323</v>
      </c>
      <c r="C139" s="283">
        <v>49218</v>
      </c>
      <c r="D139" s="197">
        <v>128</v>
      </c>
      <c r="E139" s="282">
        <v>3895</v>
      </c>
      <c r="F139" s="281"/>
      <c r="G139" s="281"/>
      <c r="H139" s="226">
        <v>4450586477.0895596</v>
      </c>
      <c r="I139" s="226"/>
      <c r="J139" s="197">
        <v>3595745943.3377099</v>
      </c>
      <c r="K139" s="197">
        <v>2611181864.9626799</v>
      </c>
      <c r="L139" s="197">
        <v>1531881916.9374101</v>
      </c>
    </row>
    <row r="140" spans="2:12" s="178" customFormat="1" ht="8.85" customHeight="1" x14ac:dyDescent="0.15">
      <c r="B140" s="284">
        <v>45323</v>
      </c>
      <c r="C140" s="283">
        <v>49249</v>
      </c>
      <c r="D140" s="197">
        <v>129</v>
      </c>
      <c r="E140" s="282">
        <v>3926</v>
      </c>
      <c r="F140" s="281"/>
      <c r="G140" s="281"/>
      <c r="H140" s="226">
        <v>4391350593.7309799</v>
      </c>
      <c r="I140" s="226"/>
      <c r="J140" s="197">
        <v>3541870234.1156301</v>
      </c>
      <c r="K140" s="197">
        <v>2565516783.7109699</v>
      </c>
      <c r="L140" s="197">
        <v>1498717051.49648</v>
      </c>
    </row>
    <row r="141" spans="2:12" s="178" customFormat="1" ht="8.85" customHeight="1" x14ac:dyDescent="0.15">
      <c r="B141" s="284">
        <v>45323</v>
      </c>
      <c r="C141" s="283">
        <v>49279</v>
      </c>
      <c r="D141" s="197">
        <v>130</v>
      </c>
      <c r="E141" s="282">
        <v>3956</v>
      </c>
      <c r="F141" s="281"/>
      <c r="G141" s="281"/>
      <c r="H141" s="226">
        <v>4333029934.7814798</v>
      </c>
      <c r="I141" s="226"/>
      <c r="J141" s="197">
        <v>3489094915.6789799</v>
      </c>
      <c r="K141" s="197">
        <v>2521069195.2000999</v>
      </c>
      <c r="L141" s="197">
        <v>1466714676.0308001</v>
      </c>
    </row>
    <row r="142" spans="2:12" s="178" customFormat="1" ht="8.85" customHeight="1" x14ac:dyDescent="0.15">
      <c r="B142" s="284">
        <v>45323</v>
      </c>
      <c r="C142" s="283">
        <v>49310</v>
      </c>
      <c r="D142" s="197">
        <v>131</v>
      </c>
      <c r="E142" s="282">
        <v>3987</v>
      </c>
      <c r="F142" s="281"/>
      <c r="G142" s="281"/>
      <c r="H142" s="226">
        <v>4274768736.8246298</v>
      </c>
      <c r="I142" s="226"/>
      <c r="J142" s="197">
        <v>3436342933.3403602</v>
      </c>
      <c r="K142" s="197">
        <v>2476638232.3758202</v>
      </c>
      <c r="L142" s="197">
        <v>1434762655.7709501</v>
      </c>
    </row>
    <row r="143" spans="2:12" s="178" customFormat="1" ht="8.85" customHeight="1" x14ac:dyDescent="0.15">
      <c r="B143" s="284">
        <v>45323</v>
      </c>
      <c r="C143" s="283">
        <v>49341</v>
      </c>
      <c r="D143" s="197">
        <v>132</v>
      </c>
      <c r="E143" s="282">
        <v>4018</v>
      </c>
      <c r="F143" s="281"/>
      <c r="G143" s="281"/>
      <c r="H143" s="226">
        <v>4217828659.9976501</v>
      </c>
      <c r="I143" s="226"/>
      <c r="J143" s="197">
        <v>3384820060.2100201</v>
      </c>
      <c r="K143" s="197">
        <v>2433300547.3943801</v>
      </c>
      <c r="L143" s="197">
        <v>1403685664.9279799</v>
      </c>
    </row>
    <row r="144" spans="2:12" s="178" customFormat="1" ht="8.85" customHeight="1" x14ac:dyDescent="0.15">
      <c r="B144" s="284">
        <v>45323</v>
      </c>
      <c r="C144" s="283">
        <v>49369</v>
      </c>
      <c r="D144" s="197">
        <v>133</v>
      </c>
      <c r="E144" s="282">
        <v>4046</v>
      </c>
      <c r="F144" s="281"/>
      <c r="G144" s="281"/>
      <c r="H144" s="226">
        <v>4161274241.2072201</v>
      </c>
      <c r="I144" s="226"/>
      <c r="J144" s="197">
        <v>3334318743.9187298</v>
      </c>
      <c r="K144" s="197">
        <v>2391489055.0222998</v>
      </c>
      <c r="L144" s="197">
        <v>1374287257.60182</v>
      </c>
    </row>
    <row r="145" spans="2:12" s="178" customFormat="1" ht="8.85" customHeight="1" x14ac:dyDescent="0.15">
      <c r="B145" s="284">
        <v>45323</v>
      </c>
      <c r="C145" s="283">
        <v>49400</v>
      </c>
      <c r="D145" s="197">
        <v>134</v>
      </c>
      <c r="E145" s="282">
        <v>4077</v>
      </c>
      <c r="F145" s="281"/>
      <c r="G145" s="281"/>
      <c r="H145" s="226">
        <v>4105042821.8470602</v>
      </c>
      <c r="I145" s="226"/>
      <c r="J145" s="197">
        <v>3283683166.3871102</v>
      </c>
      <c r="K145" s="197">
        <v>2349181776.7716098</v>
      </c>
      <c r="L145" s="197">
        <v>1344257180.3738</v>
      </c>
    </row>
    <row r="146" spans="2:12" s="178" customFormat="1" ht="8.85" customHeight="1" x14ac:dyDescent="0.15">
      <c r="B146" s="284">
        <v>45323</v>
      </c>
      <c r="C146" s="283">
        <v>49430</v>
      </c>
      <c r="D146" s="197">
        <v>135</v>
      </c>
      <c r="E146" s="282">
        <v>4107</v>
      </c>
      <c r="F146" s="281"/>
      <c r="G146" s="281"/>
      <c r="H146" s="226">
        <v>4049334581.8824801</v>
      </c>
      <c r="I146" s="226"/>
      <c r="J146" s="197">
        <v>3233804622.9603601</v>
      </c>
      <c r="K146" s="197">
        <v>2307803998.7752399</v>
      </c>
      <c r="L146" s="197">
        <v>1315166526.41295</v>
      </c>
    </row>
    <row r="147" spans="2:12" s="178" customFormat="1" ht="8.85" customHeight="1" x14ac:dyDescent="0.15">
      <c r="B147" s="284">
        <v>45323</v>
      </c>
      <c r="C147" s="283">
        <v>49461</v>
      </c>
      <c r="D147" s="197">
        <v>136</v>
      </c>
      <c r="E147" s="282">
        <v>4138</v>
      </c>
      <c r="F147" s="281"/>
      <c r="G147" s="281"/>
      <c r="H147" s="226">
        <v>3993853793.9983401</v>
      </c>
      <c r="I147" s="226"/>
      <c r="J147" s="197">
        <v>3184087959.2643499</v>
      </c>
      <c r="K147" s="197">
        <v>2266544725.1809902</v>
      </c>
      <c r="L147" s="197">
        <v>1286182920.02982</v>
      </c>
    </row>
    <row r="148" spans="2:12" s="178" customFormat="1" ht="8.85" customHeight="1" x14ac:dyDescent="0.15">
      <c r="B148" s="284">
        <v>45323</v>
      </c>
      <c r="C148" s="283">
        <v>49491</v>
      </c>
      <c r="D148" s="197">
        <v>137</v>
      </c>
      <c r="E148" s="282">
        <v>4168</v>
      </c>
      <c r="F148" s="281"/>
      <c r="G148" s="281"/>
      <c r="H148" s="226">
        <v>3938665133.26685</v>
      </c>
      <c r="I148" s="226"/>
      <c r="J148" s="197">
        <v>3134934801.4299598</v>
      </c>
      <c r="K148" s="197">
        <v>2226063338.4524899</v>
      </c>
      <c r="L148" s="197">
        <v>1258033034.67681</v>
      </c>
    </row>
    <row r="149" spans="2:12" s="178" customFormat="1" ht="8.85" customHeight="1" x14ac:dyDescent="0.15">
      <c r="B149" s="284">
        <v>45323</v>
      </c>
      <c r="C149" s="283">
        <v>49522</v>
      </c>
      <c r="D149" s="197">
        <v>138</v>
      </c>
      <c r="E149" s="282">
        <v>4199</v>
      </c>
      <c r="F149" s="281"/>
      <c r="G149" s="281"/>
      <c r="H149" s="226">
        <v>3883862151.9468198</v>
      </c>
      <c r="I149" s="226"/>
      <c r="J149" s="197">
        <v>3086071905.4703598</v>
      </c>
      <c r="K149" s="197">
        <v>2185793539.2399101</v>
      </c>
      <c r="L149" s="197">
        <v>1230042976.977</v>
      </c>
    </row>
    <row r="150" spans="2:12" s="178" customFormat="1" ht="8.85" customHeight="1" x14ac:dyDescent="0.15">
      <c r="B150" s="284">
        <v>45323</v>
      </c>
      <c r="C150" s="283">
        <v>49553</v>
      </c>
      <c r="D150" s="197">
        <v>139</v>
      </c>
      <c r="E150" s="282">
        <v>4230</v>
      </c>
      <c r="F150" s="281"/>
      <c r="G150" s="281"/>
      <c r="H150" s="226">
        <v>3829039347.3801799</v>
      </c>
      <c r="I150" s="226"/>
      <c r="J150" s="197">
        <v>3037350016.9153199</v>
      </c>
      <c r="K150" s="197">
        <v>2145813789.1519201</v>
      </c>
      <c r="L150" s="197">
        <v>1202429988.82758</v>
      </c>
    </row>
    <row r="151" spans="2:12" s="178" customFormat="1" ht="8.85" customHeight="1" x14ac:dyDescent="0.15">
      <c r="B151" s="284">
        <v>45323</v>
      </c>
      <c r="C151" s="283">
        <v>49583</v>
      </c>
      <c r="D151" s="197">
        <v>140</v>
      </c>
      <c r="E151" s="282">
        <v>4260</v>
      </c>
      <c r="F151" s="281"/>
      <c r="G151" s="281"/>
      <c r="H151" s="226">
        <v>3774518424.2224202</v>
      </c>
      <c r="I151" s="226"/>
      <c r="J151" s="197">
        <v>2989187260.0732198</v>
      </c>
      <c r="K151" s="197">
        <v>2106590298.75036</v>
      </c>
      <c r="L151" s="197">
        <v>1175611783.89533</v>
      </c>
    </row>
    <row r="152" spans="2:12" s="178" customFormat="1" ht="8.85" customHeight="1" x14ac:dyDescent="0.15">
      <c r="B152" s="284">
        <v>45323</v>
      </c>
      <c r="C152" s="283">
        <v>49614</v>
      </c>
      <c r="D152" s="197">
        <v>141</v>
      </c>
      <c r="E152" s="282">
        <v>4291</v>
      </c>
      <c r="F152" s="281"/>
      <c r="G152" s="281"/>
      <c r="H152" s="226">
        <v>3719998344.6725898</v>
      </c>
      <c r="I152" s="226"/>
      <c r="J152" s="197">
        <v>2941014046.3301401</v>
      </c>
      <c r="K152" s="197">
        <v>2067369709.4252901</v>
      </c>
      <c r="L152" s="197">
        <v>1148837542.14219</v>
      </c>
    </row>
    <row r="153" spans="2:12" s="178" customFormat="1" ht="8.85" customHeight="1" x14ac:dyDescent="0.15">
      <c r="B153" s="284">
        <v>45323</v>
      </c>
      <c r="C153" s="283">
        <v>49644</v>
      </c>
      <c r="D153" s="197">
        <v>142</v>
      </c>
      <c r="E153" s="282">
        <v>4321</v>
      </c>
      <c r="F153" s="281"/>
      <c r="G153" s="281"/>
      <c r="H153" s="226">
        <v>3666604425.7967501</v>
      </c>
      <c r="I153" s="226"/>
      <c r="J153" s="197">
        <v>2894042941.0278301</v>
      </c>
      <c r="K153" s="197">
        <v>2029344543.85219</v>
      </c>
      <c r="L153" s="197">
        <v>1123084263.44716</v>
      </c>
    </row>
    <row r="154" spans="2:12" s="178" customFormat="1" ht="8.85" customHeight="1" x14ac:dyDescent="0.15">
      <c r="B154" s="284">
        <v>45323</v>
      </c>
      <c r="C154" s="283">
        <v>49675</v>
      </c>
      <c r="D154" s="197">
        <v>143</v>
      </c>
      <c r="E154" s="282">
        <v>4352</v>
      </c>
      <c r="F154" s="281"/>
      <c r="G154" s="281"/>
      <c r="H154" s="226">
        <v>3612983599.24544</v>
      </c>
      <c r="I154" s="226"/>
      <c r="J154" s="197">
        <v>2846883410.2451501</v>
      </c>
      <c r="K154" s="197">
        <v>1991198662.7323</v>
      </c>
      <c r="L154" s="197">
        <v>1097306028.84197</v>
      </c>
    </row>
    <row r="155" spans="2:12" s="178" customFormat="1" ht="8.85" customHeight="1" x14ac:dyDescent="0.15">
      <c r="B155" s="284">
        <v>45323</v>
      </c>
      <c r="C155" s="283">
        <v>49706</v>
      </c>
      <c r="D155" s="197">
        <v>144</v>
      </c>
      <c r="E155" s="282">
        <v>4383</v>
      </c>
      <c r="F155" s="281"/>
      <c r="G155" s="281"/>
      <c r="H155" s="226">
        <v>3560148189.9784598</v>
      </c>
      <c r="I155" s="226"/>
      <c r="J155" s="197">
        <v>2800493353.4313998</v>
      </c>
      <c r="K155" s="197">
        <v>1953770506.92664</v>
      </c>
      <c r="L155" s="197">
        <v>1072119863.49445</v>
      </c>
    </row>
    <row r="156" spans="2:12" s="178" customFormat="1" ht="8.85" customHeight="1" x14ac:dyDescent="0.15">
      <c r="B156" s="284">
        <v>45323</v>
      </c>
      <c r="C156" s="283">
        <v>49735</v>
      </c>
      <c r="D156" s="197">
        <v>145</v>
      </c>
      <c r="E156" s="282">
        <v>4412</v>
      </c>
      <c r="F156" s="281"/>
      <c r="G156" s="281"/>
      <c r="H156" s="226">
        <v>3506795436.32938</v>
      </c>
      <c r="I156" s="226"/>
      <c r="J156" s="197">
        <v>2754147813.9881501</v>
      </c>
      <c r="K156" s="197">
        <v>1916865715.7683799</v>
      </c>
      <c r="L156" s="197">
        <v>1047700208.03591</v>
      </c>
    </row>
    <row r="157" spans="2:12" s="178" customFormat="1" ht="8.85" customHeight="1" x14ac:dyDescent="0.15">
      <c r="B157" s="284">
        <v>45323</v>
      </c>
      <c r="C157" s="283">
        <v>49766</v>
      </c>
      <c r="D157" s="197">
        <v>146</v>
      </c>
      <c r="E157" s="282">
        <v>4443</v>
      </c>
      <c r="F157" s="281"/>
      <c r="G157" s="281"/>
      <c r="H157" s="226">
        <v>3454467169.8735199</v>
      </c>
      <c r="I157" s="226"/>
      <c r="J157" s="197">
        <v>2708448991.9050999</v>
      </c>
      <c r="K157" s="197">
        <v>1880265592.00927</v>
      </c>
      <c r="L157" s="197">
        <v>1023342847.78818</v>
      </c>
    </row>
    <row r="158" spans="2:12" s="178" customFormat="1" ht="8.85" customHeight="1" x14ac:dyDescent="0.15">
      <c r="B158" s="284">
        <v>45323</v>
      </c>
      <c r="C158" s="283">
        <v>49796</v>
      </c>
      <c r="D158" s="197">
        <v>147</v>
      </c>
      <c r="E158" s="282">
        <v>4473</v>
      </c>
      <c r="F158" s="281"/>
      <c r="G158" s="281"/>
      <c r="H158" s="226">
        <v>3401398329.3650599</v>
      </c>
      <c r="I158" s="226"/>
      <c r="J158" s="197">
        <v>2662463396.0714402</v>
      </c>
      <c r="K158" s="197">
        <v>1843792104.17062</v>
      </c>
      <c r="L158" s="197">
        <v>999378481.77870905</v>
      </c>
    </row>
    <row r="159" spans="2:12" s="178" customFormat="1" ht="8.85" customHeight="1" x14ac:dyDescent="0.15">
      <c r="B159" s="284">
        <v>45323</v>
      </c>
      <c r="C159" s="283">
        <v>49827</v>
      </c>
      <c r="D159" s="197">
        <v>148</v>
      </c>
      <c r="E159" s="282">
        <v>4504</v>
      </c>
      <c r="F159" s="281"/>
      <c r="G159" s="281"/>
      <c r="H159" s="226">
        <v>3348760957.55441</v>
      </c>
      <c r="I159" s="226"/>
      <c r="J159" s="197">
        <v>2616815348.5445099</v>
      </c>
      <c r="K159" s="197">
        <v>1807571463.33623</v>
      </c>
      <c r="L159" s="197">
        <v>975596288.12235606</v>
      </c>
    </row>
    <row r="160" spans="2:12" s="178" customFormat="1" ht="8.85" customHeight="1" x14ac:dyDescent="0.15">
      <c r="B160" s="284">
        <v>45323</v>
      </c>
      <c r="C160" s="283">
        <v>49857</v>
      </c>
      <c r="D160" s="197">
        <v>149</v>
      </c>
      <c r="E160" s="282">
        <v>4534</v>
      </c>
      <c r="F160" s="281"/>
      <c r="G160" s="281"/>
      <c r="H160" s="226">
        <v>3297337112.9007902</v>
      </c>
      <c r="I160" s="226"/>
      <c r="J160" s="197">
        <v>2572402019.6445298</v>
      </c>
      <c r="K160" s="197">
        <v>1772519440.70365</v>
      </c>
      <c r="L160" s="197">
        <v>952756133.97984898</v>
      </c>
    </row>
    <row r="161" spans="2:12" s="178" customFormat="1" ht="8.85" customHeight="1" x14ac:dyDescent="0.15">
      <c r="B161" s="284">
        <v>45323</v>
      </c>
      <c r="C161" s="283">
        <v>49888</v>
      </c>
      <c r="D161" s="197">
        <v>150</v>
      </c>
      <c r="E161" s="282">
        <v>4565</v>
      </c>
      <c r="F161" s="281"/>
      <c r="G161" s="281"/>
      <c r="H161" s="226">
        <v>3246633483.1557298</v>
      </c>
      <c r="I161" s="226"/>
      <c r="J161" s="197">
        <v>2528549927.7413402</v>
      </c>
      <c r="K161" s="197">
        <v>1737872022.1598899</v>
      </c>
      <c r="L161" s="197">
        <v>930176059.30599797</v>
      </c>
    </row>
    <row r="162" spans="2:12" s="178" customFormat="1" ht="8.85" customHeight="1" x14ac:dyDescent="0.15">
      <c r="B162" s="284">
        <v>45323</v>
      </c>
      <c r="C162" s="283">
        <v>49919</v>
      </c>
      <c r="D162" s="197">
        <v>151</v>
      </c>
      <c r="E162" s="282">
        <v>4596</v>
      </c>
      <c r="F162" s="281"/>
      <c r="G162" s="281"/>
      <c r="H162" s="226">
        <v>3195964667.8511</v>
      </c>
      <c r="I162" s="226"/>
      <c r="J162" s="197">
        <v>2484866256.9481502</v>
      </c>
      <c r="K162" s="197">
        <v>1703504831.5922599</v>
      </c>
      <c r="L162" s="197">
        <v>907919523.70618105</v>
      </c>
    </row>
    <row r="163" spans="2:12" s="178" customFormat="1" ht="8.85" customHeight="1" x14ac:dyDescent="0.15">
      <c r="B163" s="284">
        <v>45323</v>
      </c>
      <c r="C163" s="283">
        <v>49949</v>
      </c>
      <c r="D163" s="197">
        <v>152</v>
      </c>
      <c r="E163" s="282">
        <v>4626</v>
      </c>
      <c r="F163" s="281"/>
      <c r="G163" s="281"/>
      <c r="H163" s="226">
        <v>3145679087.9323502</v>
      </c>
      <c r="I163" s="226"/>
      <c r="J163" s="197">
        <v>2441754657.6208801</v>
      </c>
      <c r="K163" s="197">
        <v>1669829553.44684</v>
      </c>
      <c r="L163" s="197">
        <v>886323393.34248197</v>
      </c>
    </row>
    <row r="164" spans="2:12" s="178" customFormat="1" ht="8.85" customHeight="1" x14ac:dyDescent="0.15">
      <c r="B164" s="284">
        <v>45323</v>
      </c>
      <c r="C164" s="283">
        <v>49980</v>
      </c>
      <c r="D164" s="197">
        <v>153</v>
      </c>
      <c r="E164" s="282">
        <v>4657</v>
      </c>
      <c r="F164" s="281"/>
      <c r="G164" s="281"/>
      <c r="H164" s="226">
        <v>3096157628.2237101</v>
      </c>
      <c r="I164" s="226"/>
      <c r="J164" s="197">
        <v>2399238664.1540399</v>
      </c>
      <c r="K164" s="197">
        <v>1636581594.86813</v>
      </c>
      <c r="L164" s="197">
        <v>864996502.14496005</v>
      </c>
    </row>
    <row r="165" spans="2:12" s="178" customFormat="1" ht="8.85" customHeight="1" x14ac:dyDescent="0.15">
      <c r="B165" s="284">
        <v>45323</v>
      </c>
      <c r="C165" s="283">
        <v>50010</v>
      </c>
      <c r="D165" s="197">
        <v>154</v>
      </c>
      <c r="E165" s="282">
        <v>4687</v>
      </c>
      <c r="F165" s="281"/>
      <c r="G165" s="281"/>
      <c r="H165" s="226">
        <v>3046829714.5174699</v>
      </c>
      <c r="I165" s="226"/>
      <c r="J165" s="197">
        <v>2357138663.0453801</v>
      </c>
      <c r="K165" s="197">
        <v>1603906731.0311899</v>
      </c>
      <c r="L165" s="197">
        <v>844251579.745116</v>
      </c>
    </row>
    <row r="166" spans="2:12" s="178" customFormat="1" ht="8.85" customHeight="1" x14ac:dyDescent="0.15">
      <c r="B166" s="284">
        <v>45323</v>
      </c>
      <c r="C166" s="283">
        <v>50041</v>
      </c>
      <c r="D166" s="197">
        <v>155</v>
      </c>
      <c r="E166" s="282">
        <v>4718</v>
      </c>
      <c r="F166" s="281"/>
      <c r="G166" s="281"/>
      <c r="H166" s="226">
        <v>2998295651.5206599</v>
      </c>
      <c r="I166" s="226"/>
      <c r="J166" s="197">
        <v>2315656742.74156</v>
      </c>
      <c r="K166" s="197">
        <v>1571673224.13499</v>
      </c>
      <c r="L166" s="197">
        <v>823780762.71635306</v>
      </c>
    </row>
    <row r="167" spans="2:12" s="178" customFormat="1" ht="8.85" customHeight="1" x14ac:dyDescent="0.15">
      <c r="B167" s="284">
        <v>45323</v>
      </c>
      <c r="C167" s="283">
        <v>50072</v>
      </c>
      <c r="D167" s="197">
        <v>156</v>
      </c>
      <c r="E167" s="282">
        <v>4749</v>
      </c>
      <c r="F167" s="281"/>
      <c r="G167" s="281"/>
      <c r="H167" s="226">
        <v>2949576069.6612501</v>
      </c>
      <c r="I167" s="226"/>
      <c r="J167" s="197">
        <v>2274165716.8274398</v>
      </c>
      <c r="K167" s="197">
        <v>1539587131.8150799</v>
      </c>
      <c r="L167" s="197">
        <v>803545149.06306195</v>
      </c>
    </row>
    <row r="168" spans="2:12" s="178" customFormat="1" ht="8.85" customHeight="1" x14ac:dyDescent="0.15">
      <c r="B168" s="284">
        <v>45323</v>
      </c>
      <c r="C168" s="283">
        <v>50100</v>
      </c>
      <c r="D168" s="197">
        <v>157</v>
      </c>
      <c r="E168" s="282">
        <v>4777</v>
      </c>
      <c r="F168" s="281"/>
      <c r="G168" s="281"/>
      <c r="H168" s="226">
        <v>2901495197.0671201</v>
      </c>
      <c r="I168" s="226"/>
      <c r="J168" s="197">
        <v>2233667298.83815</v>
      </c>
      <c r="K168" s="197">
        <v>1508696096.10443</v>
      </c>
      <c r="L168" s="197">
        <v>784409399.09391403</v>
      </c>
    </row>
    <row r="169" spans="2:12" s="178" customFormat="1" ht="8.85" customHeight="1" x14ac:dyDescent="0.15">
      <c r="B169" s="284">
        <v>45323</v>
      </c>
      <c r="C169" s="283">
        <v>50131</v>
      </c>
      <c r="D169" s="197">
        <v>158</v>
      </c>
      <c r="E169" s="282">
        <v>4808</v>
      </c>
      <c r="F169" s="281"/>
      <c r="G169" s="281"/>
      <c r="H169" s="226">
        <v>2853768250.1283598</v>
      </c>
      <c r="I169" s="226"/>
      <c r="J169" s="197">
        <v>2193199362.8576398</v>
      </c>
      <c r="K169" s="197">
        <v>1477595243.34688</v>
      </c>
      <c r="L169" s="197">
        <v>764985364.24117005</v>
      </c>
    </row>
    <row r="170" spans="2:12" s="178" customFormat="1" ht="8.85" customHeight="1" x14ac:dyDescent="0.15">
      <c r="B170" s="284">
        <v>45323</v>
      </c>
      <c r="C170" s="283">
        <v>50161</v>
      </c>
      <c r="D170" s="197">
        <v>159</v>
      </c>
      <c r="E170" s="282">
        <v>4838</v>
      </c>
      <c r="F170" s="281"/>
      <c r="G170" s="281"/>
      <c r="H170" s="226">
        <v>2806550457.1169801</v>
      </c>
      <c r="I170" s="226"/>
      <c r="J170" s="197">
        <v>2153370821.8687</v>
      </c>
      <c r="K170" s="197">
        <v>1447191372.17313</v>
      </c>
      <c r="L170" s="197">
        <v>746173274.67307997</v>
      </c>
    </row>
    <row r="171" spans="2:12" s="178" customFormat="1" ht="8.85" customHeight="1" x14ac:dyDescent="0.15">
      <c r="B171" s="284">
        <v>45323</v>
      </c>
      <c r="C171" s="283">
        <v>50192</v>
      </c>
      <c r="D171" s="197">
        <v>160</v>
      </c>
      <c r="E171" s="282">
        <v>4869</v>
      </c>
      <c r="F171" s="281"/>
      <c r="G171" s="281"/>
      <c r="H171" s="226">
        <v>2759410841.2933202</v>
      </c>
      <c r="I171" s="226"/>
      <c r="J171" s="197">
        <v>2113611264.4684</v>
      </c>
      <c r="K171" s="197">
        <v>1416858070.70576</v>
      </c>
      <c r="L171" s="197">
        <v>727439187.98195899</v>
      </c>
    </row>
    <row r="172" spans="2:12" s="178" customFormat="1" ht="8.85" customHeight="1" x14ac:dyDescent="0.15">
      <c r="B172" s="284">
        <v>45323</v>
      </c>
      <c r="C172" s="283">
        <v>50222</v>
      </c>
      <c r="D172" s="197">
        <v>161</v>
      </c>
      <c r="E172" s="282">
        <v>4899</v>
      </c>
      <c r="F172" s="281"/>
      <c r="G172" s="281"/>
      <c r="H172" s="226">
        <v>2712716757.6082401</v>
      </c>
      <c r="I172" s="226"/>
      <c r="J172" s="197">
        <v>2074434655.7718101</v>
      </c>
      <c r="K172" s="197">
        <v>1387173424.5560701</v>
      </c>
      <c r="L172" s="197">
        <v>709279141.68759501</v>
      </c>
    </row>
    <row r="173" spans="2:12" s="178" customFormat="1" ht="8.85" customHeight="1" x14ac:dyDescent="0.15">
      <c r="B173" s="284">
        <v>45323</v>
      </c>
      <c r="C173" s="283">
        <v>50253</v>
      </c>
      <c r="D173" s="197">
        <v>162</v>
      </c>
      <c r="E173" s="282">
        <v>4930</v>
      </c>
      <c r="F173" s="281"/>
      <c r="G173" s="281"/>
      <c r="H173" s="226">
        <v>2665753287.2769699</v>
      </c>
      <c r="I173" s="226"/>
      <c r="J173" s="197">
        <v>2035063858.09552</v>
      </c>
      <c r="K173" s="197">
        <v>1357385279.7599101</v>
      </c>
      <c r="L173" s="197">
        <v>691108418.36156797</v>
      </c>
    </row>
    <row r="174" spans="2:12" s="178" customFormat="1" ht="8.85" customHeight="1" x14ac:dyDescent="0.15">
      <c r="B174" s="284">
        <v>45323</v>
      </c>
      <c r="C174" s="283">
        <v>50284</v>
      </c>
      <c r="D174" s="197">
        <v>163</v>
      </c>
      <c r="E174" s="282">
        <v>4961</v>
      </c>
      <c r="F174" s="281"/>
      <c r="G174" s="281"/>
      <c r="H174" s="226">
        <v>2619669009.8682499</v>
      </c>
      <c r="I174" s="226"/>
      <c r="J174" s="197">
        <v>1996490691.2000599</v>
      </c>
      <c r="K174" s="197">
        <v>1328270343.42679</v>
      </c>
      <c r="L174" s="197">
        <v>673420206.686041</v>
      </c>
    </row>
    <row r="175" spans="2:12" s="178" customFormat="1" ht="8.85" customHeight="1" x14ac:dyDescent="0.15">
      <c r="B175" s="284">
        <v>45323</v>
      </c>
      <c r="C175" s="283">
        <v>50314</v>
      </c>
      <c r="D175" s="197">
        <v>164</v>
      </c>
      <c r="E175" s="282">
        <v>4991</v>
      </c>
      <c r="F175" s="281"/>
      <c r="G175" s="281"/>
      <c r="H175" s="226">
        <v>2573677990.8090601</v>
      </c>
      <c r="I175" s="226"/>
      <c r="J175" s="197">
        <v>1958220695.4154501</v>
      </c>
      <c r="K175" s="197">
        <v>1299602655.1537199</v>
      </c>
      <c r="L175" s="197">
        <v>656185064.23062694</v>
      </c>
    </row>
    <row r="176" spans="2:12" s="178" customFormat="1" ht="8.85" customHeight="1" x14ac:dyDescent="0.15">
      <c r="B176" s="284">
        <v>45323</v>
      </c>
      <c r="C176" s="283">
        <v>50345</v>
      </c>
      <c r="D176" s="197">
        <v>165</v>
      </c>
      <c r="E176" s="282">
        <v>5022</v>
      </c>
      <c r="F176" s="281"/>
      <c r="G176" s="281"/>
      <c r="H176" s="226">
        <v>2527890904.5973301</v>
      </c>
      <c r="I176" s="226"/>
      <c r="J176" s="197">
        <v>1920120718.69486</v>
      </c>
      <c r="K176" s="197">
        <v>1271076181.3484099</v>
      </c>
      <c r="L176" s="197">
        <v>639063408.08517396</v>
      </c>
    </row>
    <row r="177" spans="2:12" s="178" customFormat="1" ht="8.85" customHeight="1" x14ac:dyDescent="0.15">
      <c r="B177" s="284">
        <v>45323</v>
      </c>
      <c r="C177" s="283">
        <v>50375</v>
      </c>
      <c r="D177" s="197">
        <v>166</v>
      </c>
      <c r="E177" s="282">
        <v>5052</v>
      </c>
      <c r="F177" s="281"/>
      <c r="G177" s="281"/>
      <c r="H177" s="226">
        <v>2482474000.3915</v>
      </c>
      <c r="I177" s="226"/>
      <c r="J177" s="197">
        <v>1882528135.00684</v>
      </c>
      <c r="K177" s="197">
        <v>1243123537.8421099</v>
      </c>
      <c r="L177" s="197">
        <v>622447523.94036496</v>
      </c>
    </row>
    <row r="178" spans="2:12" s="178" customFormat="1" ht="8.85" customHeight="1" x14ac:dyDescent="0.15">
      <c r="B178" s="284">
        <v>45323</v>
      </c>
      <c r="C178" s="283">
        <v>50406</v>
      </c>
      <c r="D178" s="197">
        <v>167</v>
      </c>
      <c r="E178" s="282">
        <v>5083</v>
      </c>
      <c r="F178" s="281"/>
      <c r="G178" s="281"/>
      <c r="H178" s="226">
        <v>2436907917.9579501</v>
      </c>
      <c r="I178" s="226"/>
      <c r="J178" s="197">
        <v>1844839823.83602</v>
      </c>
      <c r="K178" s="197">
        <v>1215137914.7386799</v>
      </c>
      <c r="L178" s="197">
        <v>605857719.13262296</v>
      </c>
    </row>
    <row r="179" spans="2:12" s="178" customFormat="1" ht="8.85" customHeight="1" x14ac:dyDescent="0.15">
      <c r="B179" s="284">
        <v>45323</v>
      </c>
      <c r="C179" s="283">
        <v>50437</v>
      </c>
      <c r="D179" s="197">
        <v>168</v>
      </c>
      <c r="E179" s="282">
        <v>5114</v>
      </c>
      <c r="F179" s="281"/>
      <c r="G179" s="281"/>
      <c r="H179" s="226">
        <v>2392335966.8376298</v>
      </c>
      <c r="I179" s="226"/>
      <c r="J179" s="197">
        <v>1808025263.54059</v>
      </c>
      <c r="K179" s="197">
        <v>1187860646.1892099</v>
      </c>
      <c r="L179" s="197">
        <v>589748965.25991201</v>
      </c>
    </row>
    <row r="180" spans="2:12" s="178" customFormat="1" ht="8.85" customHeight="1" x14ac:dyDescent="0.15">
      <c r="B180" s="284">
        <v>45323</v>
      </c>
      <c r="C180" s="283">
        <v>50465</v>
      </c>
      <c r="D180" s="197">
        <v>169</v>
      </c>
      <c r="E180" s="282">
        <v>5142</v>
      </c>
      <c r="F180" s="281"/>
      <c r="G180" s="281"/>
      <c r="H180" s="226">
        <v>2348392935.0394502</v>
      </c>
      <c r="I180" s="226"/>
      <c r="J180" s="197">
        <v>1772095868.9760499</v>
      </c>
      <c r="K180" s="197">
        <v>1161580543.9484701</v>
      </c>
      <c r="L180" s="197">
        <v>574494709.36518502</v>
      </c>
    </row>
    <row r="181" spans="2:12" s="178" customFormat="1" ht="8.85" customHeight="1" x14ac:dyDescent="0.15">
      <c r="B181" s="284">
        <v>45323</v>
      </c>
      <c r="C181" s="283">
        <v>50496</v>
      </c>
      <c r="D181" s="197">
        <v>170</v>
      </c>
      <c r="E181" s="282">
        <v>5173</v>
      </c>
      <c r="F181" s="281"/>
      <c r="G181" s="281"/>
      <c r="H181" s="226">
        <v>2304791328.7874799</v>
      </c>
      <c r="I181" s="226"/>
      <c r="J181" s="197">
        <v>1736244321.6931701</v>
      </c>
      <c r="K181" s="197">
        <v>1135186054.4605701</v>
      </c>
      <c r="L181" s="197">
        <v>559062511.55999601</v>
      </c>
    </row>
    <row r="182" spans="2:12" s="178" customFormat="1" ht="8.85" customHeight="1" x14ac:dyDescent="0.15">
      <c r="B182" s="284">
        <v>45323</v>
      </c>
      <c r="C182" s="283">
        <v>50526</v>
      </c>
      <c r="D182" s="197">
        <v>171</v>
      </c>
      <c r="E182" s="282">
        <v>5203</v>
      </c>
      <c r="F182" s="281"/>
      <c r="G182" s="281"/>
      <c r="H182" s="226">
        <v>2261401815.6343699</v>
      </c>
      <c r="I182" s="226"/>
      <c r="J182" s="197">
        <v>1700761921.9677801</v>
      </c>
      <c r="K182" s="197">
        <v>1109250160.19384</v>
      </c>
      <c r="L182" s="197">
        <v>544050116.37329197</v>
      </c>
    </row>
    <row r="183" spans="2:12" s="178" customFormat="1" ht="8.85" customHeight="1" x14ac:dyDescent="0.15">
      <c r="B183" s="284">
        <v>45323</v>
      </c>
      <c r="C183" s="283">
        <v>50557</v>
      </c>
      <c r="D183" s="197">
        <v>172</v>
      </c>
      <c r="E183" s="282">
        <v>5234</v>
      </c>
      <c r="F183" s="281"/>
      <c r="G183" s="281"/>
      <c r="H183" s="226">
        <v>2217878707.9818201</v>
      </c>
      <c r="I183" s="226"/>
      <c r="J183" s="197">
        <v>1665199830.93031</v>
      </c>
      <c r="K183" s="197">
        <v>1083294223.0334899</v>
      </c>
      <c r="L183" s="197">
        <v>529069168.97495699</v>
      </c>
    </row>
    <row r="184" spans="2:12" s="178" customFormat="1" ht="8.85" customHeight="1" x14ac:dyDescent="0.15">
      <c r="B184" s="284">
        <v>45323</v>
      </c>
      <c r="C184" s="283">
        <v>50587</v>
      </c>
      <c r="D184" s="197">
        <v>173</v>
      </c>
      <c r="E184" s="282">
        <v>5264</v>
      </c>
      <c r="F184" s="281"/>
      <c r="G184" s="281"/>
      <c r="H184" s="226">
        <v>2174765012.78374</v>
      </c>
      <c r="I184" s="226"/>
      <c r="J184" s="197">
        <v>1630149609.9311399</v>
      </c>
      <c r="K184" s="197">
        <v>1057882178.1087199</v>
      </c>
      <c r="L184" s="197">
        <v>514540318.71743298</v>
      </c>
    </row>
    <row r="185" spans="2:12" s="178" customFormat="1" ht="8.85" customHeight="1" x14ac:dyDescent="0.15">
      <c r="B185" s="284">
        <v>45323</v>
      </c>
      <c r="C185" s="283">
        <v>50618</v>
      </c>
      <c r="D185" s="197">
        <v>174</v>
      </c>
      <c r="E185" s="282">
        <v>5295</v>
      </c>
      <c r="F185" s="281"/>
      <c r="G185" s="281"/>
      <c r="H185" s="226">
        <v>2132817696.0572701</v>
      </c>
      <c r="I185" s="226"/>
      <c r="J185" s="197">
        <v>1595995422.28526</v>
      </c>
      <c r="K185" s="197">
        <v>1033083845.75857</v>
      </c>
      <c r="L185" s="197">
        <v>500350456.77998799</v>
      </c>
    </row>
    <row r="186" spans="2:12" s="178" customFormat="1" ht="8.85" customHeight="1" x14ac:dyDescent="0.15">
      <c r="B186" s="284">
        <v>45323</v>
      </c>
      <c r="C186" s="283">
        <v>50649</v>
      </c>
      <c r="D186" s="197">
        <v>175</v>
      </c>
      <c r="E186" s="282">
        <v>5326</v>
      </c>
      <c r="F186" s="281"/>
      <c r="G186" s="281"/>
      <c r="H186" s="226">
        <v>2090872437.6907001</v>
      </c>
      <c r="I186" s="226"/>
      <c r="J186" s="197">
        <v>1561953938.96716</v>
      </c>
      <c r="K186" s="197">
        <v>1008477573.3567801</v>
      </c>
      <c r="L186" s="197">
        <v>486364193.50708503</v>
      </c>
    </row>
    <row r="187" spans="2:12" s="178" customFormat="1" ht="8.85" customHeight="1" x14ac:dyDescent="0.15">
      <c r="B187" s="284">
        <v>45323</v>
      </c>
      <c r="C187" s="283">
        <v>50679</v>
      </c>
      <c r="D187" s="197">
        <v>176</v>
      </c>
      <c r="E187" s="282">
        <v>5356</v>
      </c>
      <c r="F187" s="281"/>
      <c r="G187" s="281"/>
      <c r="H187" s="226">
        <v>2049796577.31024</v>
      </c>
      <c r="I187" s="226"/>
      <c r="J187" s="197">
        <v>1528755417.1145501</v>
      </c>
      <c r="K187" s="197">
        <v>984613527.87551498</v>
      </c>
      <c r="L187" s="197">
        <v>472908621.28123897</v>
      </c>
    </row>
    <row r="188" spans="2:12" s="178" customFormat="1" ht="8.85" customHeight="1" x14ac:dyDescent="0.15">
      <c r="B188" s="284">
        <v>45323</v>
      </c>
      <c r="C188" s="283">
        <v>50710</v>
      </c>
      <c r="D188" s="197">
        <v>177</v>
      </c>
      <c r="E188" s="282">
        <v>5387</v>
      </c>
      <c r="F188" s="281"/>
      <c r="G188" s="281"/>
      <c r="H188" s="226">
        <v>2009161525.79427</v>
      </c>
      <c r="I188" s="226"/>
      <c r="J188" s="197">
        <v>1495907974.9489</v>
      </c>
      <c r="K188" s="197">
        <v>961007461.77071202</v>
      </c>
      <c r="L188" s="197">
        <v>459615654.571172</v>
      </c>
    </row>
    <row r="189" spans="2:12" s="178" customFormat="1" ht="8.85" customHeight="1" x14ac:dyDescent="0.15">
      <c r="B189" s="284">
        <v>45323</v>
      </c>
      <c r="C189" s="283">
        <v>50740</v>
      </c>
      <c r="D189" s="197">
        <v>178</v>
      </c>
      <c r="E189" s="282">
        <v>5417</v>
      </c>
      <c r="F189" s="281"/>
      <c r="G189" s="281"/>
      <c r="H189" s="226">
        <v>1968626076.0441</v>
      </c>
      <c r="I189" s="226"/>
      <c r="J189" s="197">
        <v>1463321717.63991</v>
      </c>
      <c r="K189" s="197">
        <v>937759489.78189802</v>
      </c>
      <c r="L189" s="197">
        <v>446658500.73136598</v>
      </c>
    </row>
    <row r="190" spans="2:12" s="178" customFormat="1" ht="8.85" customHeight="1" x14ac:dyDescent="0.15">
      <c r="B190" s="284">
        <v>45323</v>
      </c>
      <c r="C190" s="283">
        <v>50771</v>
      </c>
      <c r="D190" s="197">
        <v>179</v>
      </c>
      <c r="E190" s="282">
        <v>5448</v>
      </c>
      <c r="F190" s="281"/>
      <c r="G190" s="281"/>
      <c r="H190" s="226">
        <v>1928203046.23367</v>
      </c>
      <c r="I190" s="226"/>
      <c r="J190" s="197">
        <v>1430843478.6089499</v>
      </c>
      <c r="K190" s="197">
        <v>914614054.93346298</v>
      </c>
      <c r="L190" s="197">
        <v>433789091.47151601</v>
      </c>
    </row>
    <row r="191" spans="2:12" s="178" customFormat="1" ht="8.85" customHeight="1" x14ac:dyDescent="0.15">
      <c r="B191" s="284">
        <v>45323</v>
      </c>
      <c r="C191" s="283">
        <v>50802</v>
      </c>
      <c r="D191" s="197">
        <v>180</v>
      </c>
      <c r="E191" s="282">
        <v>5479</v>
      </c>
      <c r="F191" s="281"/>
      <c r="G191" s="281"/>
      <c r="H191" s="226">
        <v>1888292097.9282401</v>
      </c>
      <c r="I191" s="226"/>
      <c r="J191" s="197">
        <v>1398850552.08254</v>
      </c>
      <c r="K191" s="197">
        <v>891889711.17882705</v>
      </c>
      <c r="L191" s="197">
        <v>421219559.05613297</v>
      </c>
    </row>
    <row r="192" spans="2:12" s="178" customFormat="1" ht="8.85" customHeight="1" x14ac:dyDescent="0.15">
      <c r="B192" s="284">
        <v>45323</v>
      </c>
      <c r="C192" s="283">
        <v>50830</v>
      </c>
      <c r="D192" s="197">
        <v>181</v>
      </c>
      <c r="E192" s="282">
        <v>5507</v>
      </c>
      <c r="F192" s="281"/>
      <c r="G192" s="281"/>
      <c r="H192" s="226">
        <v>1848599217.1705401</v>
      </c>
      <c r="I192" s="226"/>
      <c r="J192" s="197">
        <v>1367347908.4937301</v>
      </c>
      <c r="K192" s="197">
        <v>869801159.31437504</v>
      </c>
      <c r="L192" s="197">
        <v>409215776.40987003</v>
      </c>
    </row>
    <row r="193" spans="2:12" s="178" customFormat="1" ht="8.85" customHeight="1" x14ac:dyDescent="0.15">
      <c r="B193" s="284">
        <v>45323</v>
      </c>
      <c r="C193" s="283">
        <v>50861</v>
      </c>
      <c r="D193" s="197">
        <v>182</v>
      </c>
      <c r="E193" s="282">
        <v>5538</v>
      </c>
      <c r="F193" s="281"/>
      <c r="G193" s="281"/>
      <c r="H193" s="226">
        <v>1809252557.12503</v>
      </c>
      <c r="I193" s="226"/>
      <c r="J193" s="197">
        <v>1335974719.3072901</v>
      </c>
      <c r="K193" s="197">
        <v>847682630.75254095</v>
      </c>
      <c r="L193" s="197">
        <v>397120485.21622199</v>
      </c>
    </row>
    <row r="194" spans="2:12" s="178" customFormat="1" ht="8.85" customHeight="1" x14ac:dyDescent="0.15">
      <c r="B194" s="284">
        <v>45323</v>
      </c>
      <c r="C194" s="283">
        <v>50891</v>
      </c>
      <c r="D194" s="197">
        <v>183</v>
      </c>
      <c r="E194" s="282">
        <v>5568</v>
      </c>
      <c r="F194" s="281"/>
      <c r="G194" s="281"/>
      <c r="H194" s="226">
        <v>1769662200.7289901</v>
      </c>
      <c r="I194" s="226"/>
      <c r="J194" s="197">
        <v>1304595811.7630301</v>
      </c>
      <c r="K194" s="197">
        <v>825735187.15482497</v>
      </c>
      <c r="L194" s="197">
        <v>385252868.54893303</v>
      </c>
    </row>
    <row r="195" spans="2:12" s="178" customFormat="1" ht="8.85" customHeight="1" x14ac:dyDescent="0.15">
      <c r="B195" s="284">
        <v>45323</v>
      </c>
      <c r="C195" s="283">
        <v>50922</v>
      </c>
      <c r="D195" s="197">
        <v>184</v>
      </c>
      <c r="E195" s="282">
        <v>5599</v>
      </c>
      <c r="F195" s="281"/>
      <c r="G195" s="281"/>
      <c r="H195" s="226">
        <v>1731021957.53952</v>
      </c>
      <c r="I195" s="226"/>
      <c r="J195" s="197">
        <v>1273945828.8552799</v>
      </c>
      <c r="K195" s="197">
        <v>804284808.53188396</v>
      </c>
      <c r="L195" s="197">
        <v>373655668.27858299</v>
      </c>
    </row>
    <row r="196" spans="2:12" s="178" customFormat="1" ht="8.85" customHeight="1" x14ac:dyDescent="0.15">
      <c r="B196" s="284">
        <v>45323</v>
      </c>
      <c r="C196" s="283">
        <v>50952</v>
      </c>
      <c r="D196" s="197">
        <v>185</v>
      </c>
      <c r="E196" s="282">
        <v>5629</v>
      </c>
      <c r="F196" s="281"/>
      <c r="G196" s="281"/>
      <c r="H196" s="226">
        <v>1692054664.0935199</v>
      </c>
      <c r="I196" s="226"/>
      <c r="J196" s="197">
        <v>1243223853.1210999</v>
      </c>
      <c r="K196" s="197">
        <v>782957170.81549394</v>
      </c>
      <c r="L196" s="197">
        <v>362256176.120538</v>
      </c>
    </row>
    <row r="197" spans="2:12" s="178" customFormat="1" ht="8.85" customHeight="1" x14ac:dyDescent="0.15">
      <c r="B197" s="284">
        <v>45323</v>
      </c>
      <c r="C197" s="283">
        <v>50983</v>
      </c>
      <c r="D197" s="197">
        <v>186</v>
      </c>
      <c r="E197" s="282">
        <v>5660</v>
      </c>
      <c r="F197" s="281"/>
      <c r="G197" s="281"/>
      <c r="H197" s="226">
        <v>1653682739.0167799</v>
      </c>
      <c r="I197" s="226"/>
      <c r="J197" s="197">
        <v>1212969601.5970399</v>
      </c>
      <c r="K197" s="197">
        <v>761960892.53086197</v>
      </c>
      <c r="L197" s="197">
        <v>351048477.56839103</v>
      </c>
    </row>
    <row r="198" spans="2:12" s="178" customFormat="1" ht="8.85" customHeight="1" x14ac:dyDescent="0.15">
      <c r="B198" s="284">
        <v>45323</v>
      </c>
      <c r="C198" s="283">
        <v>51014</v>
      </c>
      <c r="D198" s="197">
        <v>187</v>
      </c>
      <c r="E198" s="282">
        <v>5691</v>
      </c>
      <c r="F198" s="281"/>
      <c r="G198" s="281"/>
      <c r="H198" s="226">
        <v>1615463608.0862801</v>
      </c>
      <c r="I198" s="226"/>
      <c r="J198" s="197">
        <v>1182926284.43361</v>
      </c>
      <c r="K198" s="197">
        <v>741198513.226354</v>
      </c>
      <c r="L198" s="197">
        <v>340036526.47232503</v>
      </c>
    </row>
    <row r="199" spans="2:12" s="178" customFormat="1" ht="8.85" customHeight="1" x14ac:dyDescent="0.15">
      <c r="B199" s="284">
        <v>45323</v>
      </c>
      <c r="C199" s="283">
        <v>51044</v>
      </c>
      <c r="D199" s="197">
        <v>188</v>
      </c>
      <c r="E199" s="282">
        <v>5721</v>
      </c>
      <c r="F199" s="281"/>
      <c r="G199" s="281"/>
      <c r="H199" s="226">
        <v>1578916508.89347</v>
      </c>
      <c r="I199" s="226"/>
      <c r="J199" s="197">
        <v>1154266865.3666799</v>
      </c>
      <c r="K199" s="197">
        <v>721460990.71964705</v>
      </c>
      <c r="L199" s="197">
        <v>329624868.03590602</v>
      </c>
    </row>
    <row r="200" spans="2:12" s="178" customFormat="1" ht="8.85" customHeight="1" x14ac:dyDescent="0.15">
      <c r="B200" s="284">
        <v>45323</v>
      </c>
      <c r="C200" s="283">
        <v>51075</v>
      </c>
      <c r="D200" s="197">
        <v>189</v>
      </c>
      <c r="E200" s="282">
        <v>5752</v>
      </c>
      <c r="F200" s="281"/>
      <c r="G200" s="281"/>
      <c r="H200" s="226">
        <v>1543352031.66924</v>
      </c>
      <c r="I200" s="226"/>
      <c r="J200" s="197">
        <v>1126353830.2851601</v>
      </c>
      <c r="K200" s="197">
        <v>702223821.74082899</v>
      </c>
      <c r="L200" s="197">
        <v>319476775.74247199</v>
      </c>
    </row>
    <row r="201" spans="2:12" s="178" customFormat="1" ht="8.85" customHeight="1" x14ac:dyDescent="0.15">
      <c r="B201" s="284">
        <v>45323</v>
      </c>
      <c r="C201" s="283">
        <v>51105</v>
      </c>
      <c r="D201" s="197">
        <v>190</v>
      </c>
      <c r="E201" s="282">
        <v>5782</v>
      </c>
      <c r="F201" s="281"/>
      <c r="G201" s="281"/>
      <c r="H201" s="226">
        <v>1508293406.1999199</v>
      </c>
      <c r="I201" s="226"/>
      <c r="J201" s="197">
        <v>1098960885.2744401</v>
      </c>
      <c r="K201" s="197">
        <v>683459398.79775798</v>
      </c>
      <c r="L201" s="197">
        <v>309665296.98426998</v>
      </c>
    </row>
    <row r="202" spans="2:12" s="178" customFormat="1" ht="8.85" customHeight="1" x14ac:dyDescent="0.15">
      <c r="B202" s="284">
        <v>45323</v>
      </c>
      <c r="C202" s="283">
        <v>51136</v>
      </c>
      <c r="D202" s="197">
        <v>191</v>
      </c>
      <c r="E202" s="282">
        <v>5813</v>
      </c>
      <c r="F202" s="281"/>
      <c r="G202" s="281"/>
      <c r="H202" s="226">
        <v>1474854854.8765199</v>
      </c>
      <c r="I202" s="226"/>
      <c r="J202" s="197">
        <v>1072774554.57191</v>
      </c>
      <c r="K202" s="197">
        <v>665476987.28805101</v>
      </c>
      <c r="L202" s="197">
        <v>300240641.63999498</v>
      </c>
    </row>
    <row r="203" spans="2:12" s="178" customFormat="1" ht="8.85" customHeight="1" x14ac:dyDescent="0.15">
      <c r="B203" s="284">
        <v>45323</v>
      </c>
      <c r="C203" s="283">
        <v>51167</v>
      </c>
      <c r="D203" s="197">
        <v>192</v>
      </c>
      <c r="E203" s="282">
        <v>5844</v>
      </c>
      <c r="F203" s="281"/>
      <c r="G203" s="281"/>
      <c r="H203" s="226">
        <v>1442082544.5946801</v>
      </c>
      <c r="I203" s="226"/>
      <c r="J203" s="197">
        <v>1047157676.48637</v>
      </c>
      <c r="K203" s="197">
        <v>647933972.793926</v>
      </c>
      <c r="L203" s="197">
        <v>291087669.42142302</v>
      </c>
    </row>
    <row r="204" spans="2:12" s="178" customFormat="1" ht="8.85" customHeight="1" x14ac:dyDescent="0.15">
      <c r="B204" s="284">
        <v>45323</v>
      </c>
      <c r="C204" s="283">
        <v>51196</v>
      </c>
      <c r="D204" s="197">
        <v>193</v>
      </c>
      <c r="E204" s="282">
        <v>5873</v>
      </c>
      <c r="F204" s="281"/>
      <c r="G204" s="281"/>
      <c r="H204" s="226">
        <v>1409629235.14539</v>
      </c>
      <c r="I204" s="226"/>
      <c r="J204" s="197">
        <v>1021967772.61323</v>
      </c>
      <c r="K204" s="197">
        <v>630843036.22368503</v>
      </c>
      <c r="L204" s="197">
        <v>282286375.77187097</v>
      </c>
    </row>
    <row r="205" spans="2:12" s="178" customFormat="1" ht="8.85" customHeight="1" x14ac:dyDescent="0.15">
      <c r="B205" s="284">
        <v>45323</v>
      </c>
      <c r="C205" s="283">
        <v>51227</v>
      </c>
      <c r="D205" s="197">
        <v>194</v>
      </c>
      <c r="E205" s="282">
        <v>5904</v>
      </c>
      <c r="F205" s="281"/>
      <c r="G205" s="281"/>
      <c r="H205" s="226">
        <v>1378111366.36552</v>
      </c>
      <c r="I205" s="226"/>
      <c r="J205" s="197">
        <v>997423040.45288706</v>
      </c>
      <c r="K205" s="197">
        <v>614126165.97750103</v>
      </c>
      <c r="L205" s="197">
        <v>273642044.06459498</v>
      </c>
    </row>
    <row r="206" spans="2:12" s="178" customFormat="1" ht="8.85" customHeight="1" x14ac:dyDescent="0.15">
      <c r="B206" s="284">
        <v>45323</v>
      </c>
      <c r="C206" s="283">
        <v>51257</v>
      </c>
      <c r="D206" s="197">
        <v>195</v>
      </c>
      <c r="E206" s="282">
        <v>5934</v>
      </c>
      <c r="F206" s="281"/>
      <c r="G206" s="281"/>
      <c r="H206" s="226">
        <v>1346891933.53617</v>
      </c>
      <c r="I206" s="226"/>
      <c r="J206" s="197">
        <v>973227548.74064398</v>
      </c>
      <c r="K206" s="197">
        <v>597753828.85500002</v>
      </c>
      <c r="L206" s="197">
        <v>265255058.182942</v>
      </c>
    </row>
    <row r="207" spans="2:12" s="178" customFormat="1" ht="8.85" customHeight="1" x14ac:dyDescent="0.15">
      <c r="B207" s="284">
        <v>45323</v>
      </c>
      <c r="C207" s="283">
        <v>51288</v>
      </c>
      <c r="D207" s="197">
        <v>196</v>
      </c>
      <c r="E207" s="282">
        <v>5965</v>
      </c>
      <c r="F207" s="281"/>
      <c r="G207" s="281"/>
      <c r="H207" s="226">
        <v>1316189894.7084701</v>
      </c>
      <c r="I207" s="226"/>
      <c r="J207" s="197">
        <v>949430049.45673501</v>
      </c>
      <c r="K207" s="197">
        <v>581654428.10723901</v>
      </c>
      <c r="L207" s="197">
        <v>257017660.38608301</v>
      </c>
    </row>
    <row r="208" spans="2:12" s="178" customFormat="1" ht="8.85" customHeight="1" x14ac:dyDescent="0.15">
      <c r="B208" s="284">
        <v>45323</v>
      </c>
      <c r="C208" s="283">
        <v>51318</v>
      </c>
      <c r="D208" s="197">
        <v>197</v>
      </c>
      <c r="E208" s="282">
        <v>5995</v>
      </c>
      <c r="F208" s="281"/>
      <c r="G208" s="281"/>
      <c r="H208" s="226">
        <v>1286201579.03227</v>
      </c>
      <c r="I208" s="226"/>
      <c r="J208" s="197">
        <v>926275164.29462695</v>
      </c>
      <c r="K208" s="197">
        <v>566072233.42350698</v>
      </c>
      <c r="L208" s="197">
        <v>249106960.894611</v>
      </c>
    </row>
    <row r="209" spans="2:12" s="178" customFormat="1" ht="8.85" customHeight="1" x14ac:dyDescent="0.15">
      <c r="B209" s="284">
        <v>45323</v>
      </c>
      <c r="C209" s="283">
        <v>51349</v>
      </c>
      <c r="D209" s="197">
        <v>198</v>
      </c>
      <c r="E209" s="282">
        <v>6026</v>
      </c>
      <c r="F209" s="281"/>
      <c r="G209" s="281"/>
      <c r="H209" s="226">
        <v>1256726706.5999701</v>
      </c>
      <c r="I209" s="226"/>
      <c r="J209" s="197">
        <v>903513413.97559702</v>
      </c>
      <c r="K209" s="197">
        <v>550757640.30653298</v>
      </c>
      <c r="L209" s="197">
        <v>241341029.38965401</v>
      </c>
    </row>
    <row r="210" spans="2:12" s="178" customFormat="1" ht="8.85" customHeight="1" x14ac:dyDescent="0.15">
      <c r="B210" s="284">
        <v>45323</v>
      </c>
      <c r="C210" s="283">
        <v>51380</v>
      </c>
      <c r="D210" s="197">
        <v>199</v>
      </c>
      <c r="E210" s="282">
        <v>6057</v>
      </c>
      <c r="F210" s="281"/>
      <c r="G210" s="281"/>
      <c r="H210" s="226">
        <v>1227369803.60955</v>
      </c>
      <c r="I210" s="226"/>
      <c r="J210" s="197">
        <v>880910879.61575198</v>
      </c>
      <c r="K210" s="197">
        <v>535614089.18515801</v>
      </c>
      <c r="L210" s="197">
        <v>233711047.69586301</v>
      </c>
    </row>
    <row r="211" spans="2:12" s="178" customFormat="1" ht="8.85" customHeight="1" x14ac:dyDescent="0.15">
      <c r="B211" s="284">
        <v>45323</v>
      </c>
      <c r="C211" s="283">
        <v>51410</v>
      </c>
      <c r="D211" s="197">
        <v>200</v>
      </c>
      <c r="E211" s="282">
        <v>6087</v>
      </c>
      <c r="F211" s="281"/>
      <c r="G211" s="281"/>
      <c r="H211" s="226">
        <v>1198754570.23844</v>
      </c>
      <c r="I211" s="226"/>
      <c r="J211" s="197">
        <v>858960861.52835</v>
      </c>
      <c r="K211" s="197">
        <v>520982531.578776</v>
      </c>
      <c r="L211" s="197">
        <v>226394824.803287</v>
      </c>
    </row>
    <row r="212" spans="2:12" s="178" customFormat="1" ht="8.85" customHeight="1" x14ac:dyDescent="0.15">
      <c r="B212" s="284">
        <v>45323</v>
      </c>
      <c r="C212" s="283">
        <v>51441</v>
      </c>
      <c r="D212" s="197">
        <v>201</v>
      </c>
      <c r="E212" s="282">
        <v>6118</v>
      </c>
      <c r="F212" s="281"/>
      <c r="G212" s="281"/>
      <c r="H212" s="226">
        <v>1170563372.6898501</v>
      </c>
      <c r="I212" s="226"/>
      <c r="J212" s="197">
        <v>837338017.01897895</v>
      </c>
      <c r="K212" s="197">
        <v>506576091.12157202</v>
      </c>
      <c r="L212" s="197">
        <v>219202065.13066199</v>
      </c>
    </row>
    <row r="213" spans="2:12" s="178" customFormat="1" ht="8.85" customHeight="1" x14ac:dyDescent="0.15">
      <c r="B213" s="284">
        <v>45323</v>
      </c>
      <c r="C213" s="283">
        <v>51471</v>
      </c>
      <c r="D213" s="197">
        <v>202</v>
      </c>
      <c r="E213" s="282">
        <v>6148</v>
      </c>
      <c r="F213" s="281"/>
      <c r="G213" s="281"/>
      <c r="H213" s="226">
        <v>1142756630.9965799</v>
      </c>
      <c r="I213" s="226"/>
      <c r="J213" s="197">
        <v>816105282.95457196</v>
      </c>
      <c r="K213" s="197">
        <v>492515423.665564</v>
      </c>
      <c r="L213" s="197">
        <v>212244219.86484799</v>
      </c>
    </row>
    <row r="214" spans="2:12" s="178" customFormat="1" ht="8.85" customHeight="1" x14ac:dyDescent="0.15">
      <c r="B214" s="284">
        <v>45323</v>
      </c>
      <c r="C214" s="283">
        <v>51502</v>
      </c>
      <c r="D214" s="197">
        <v>203</v>
      </c>
      <c r="E214" s="282">
        <v>6179</v>
      </c>
      <c r="F214" s="281"/>
      <c r="G214" s="281"/>
      <c r="H214" s="226">
        <v>1115348103.14289</v>
      </c>
      <c r="I214" s="226"/>
      <c r="J214" s="197">
        <v>795180371.52608395</v>
      </c>
      <c r="K214" s="197">
        <v>478666892.83496201</v>
      </c>
      <c r="L214" s="197">
        <v>205402651.850943</v>
      </c>
    </row>
    <row r="215" spans="2:12" s="178" customFormat="1" ht="8.85" customHeight="1" x14ac:dyDescent="0.15">
      <c r="B215" s="284">
        <v>45323</v>
      </c>
      <c r="C215" s="283">
        <v>51533</v>
      </c>
      <c r="D215" s="197">
        <v>204</v>
      </c>
      <c r="E215" s="282">
        <v>6210</v>
      </c>
      <c r="F215" s="281"/>
      <c r="G215" s="281"/>
      <c r="H215" s="226">
        <v>1088021069.4751301</v>
      </c>
      <c r="I215" s="226"/>
      <c r="J215" s="197">
        <v>774382095.05189002</v>
      </c>
      <c r="K215" s="197">
        <v>464961651.12301397</v>
      </c>
      <c r="L215" s="197">
        <v>198676458.67778701</v>
      </c>
    </row>
    <row r="216" spans="2:12" s="178" customFormat="1" ht="8.85" customHeight="1" x14ac:dyDescent="0.15">
      <c r="B216" s="284">
        <v>45323</v>
      </c>
      <c r="C216" s="283">
        <v>51561</v>
      </c>
      <c r="D216" s="197">
        <v>205</v>
      </c>
      <c r="E216" s="282">
        <v>6238</v>
      </c>
      <c r="F216" s="281"/>
      <c r="G216" s="281"/>
      <c r="H216" s="226">
        <v>1060833891.0692101</v>
      </c>
      <c r="I216" s="226"/>
      <c r="J216" s="197">
        <v>753875286.02554905</v>
      </c>
      <c r="K216" s="197">
        <v>451608860.79008198</v>
      </c>
      <c r="L216" s="197">
        <v>192232467.713525</v>
      </c>
    </row>
    <row r="217" spans="2:12" s="178" customFormat="1" ht="8.85" customHeight="1" x14ac:dyDescent="0.15">
      <c r="B217" s="284">
        <v>45323</v>
      </c>
      <c r="C217" s="283">
        <v>51592</v>
      </c>
      <c r="D217" s="197">
        <v>206</v>
      </c>
      <c r="E217" s="282">
        <v>6269</v>
      </c>
      <c r="F217" s="281"/>
      <c r="G217" s="281"/>
      <c r="H217" s="226">
        <v>1034227694.04289</v>
      </c>
      <c r="I217" s="226"/>
      <c r="J217" s="197">
        <v>733721190.88971603</v>
      </c>
      <c r="K217" s="197">
        <v>438417724.18463498</v>
      </c>
      <c r="L217" s="197">
        <v>185827082.95706499</v>
      </c>
    </row>
    <row r="218" spans="2:12" s="178" customFormat="1" ht="8.85" customHeight="1" x14ac:dyDescent="0.15">
      <c r="B218" s="284">
        <v>45323</v>
      </c>
      <c r="C218" s="283">
        <v>51622</v>
      </c>
      <c r="D218" s="197">
        <v>207</v>
      </c>
      <c r="E218" s="282">
        <v>6299</v>
      </c>
      <c r="F218" s="281"/>
      <c r="G218" s="281"/>
      <c r="H218" s="226">
        <v>1007861837.8894</v>
      </c>
      <c r="I218" s="226"/>
      <c r="J218" s="197">
        <v>713842598.60271502</v>
      </c>
      <c r="K218" s="197">
        <v>425489913.46185899</v>
      </c>
      <c r="L218" s="197">
        <v>179608240.73991901</v>
      </c>
    </row>
    <row r="219" spans="2:12" s="178" customFormat="1" ht="8.85" customHeight="1" x14ac:dyDescent="0.15">
      <c r="B219" s="284">
        <v>45323</v>
      </c>
      <c r="C219" s="283">
        <v>51653</v>
      </c>
      <c r="D219" s="197">
        <v>208</v>
      </c>
      <c r="E219" s="282">
        <v>6330</v>
      </c>
      <c r="F219" s="281"/>
      <c r="G219" s="281"/>
      <c r="H219" s="226">
        <v>981997218.94948602</v>
      </c>
      <c r="I219" s="226"/>
      <c r="J219" s="197">
        <v>694343695.65265203</v>
      </c>
      <c r="K219" s="197">
        <v>412814932.02423799</v>
      </c>
      <c r="L219" s="197">
        <v>173519787.49303299</v>
      </c>
    </row>
    <row r="220" spans="2:12" s="178" customFormat="1" ht="8.85" customHeight="1" x14ac:dyDescent="0.15">
      <c r="B220" s="284">
        <v>45323</v>
      </c>
      <c r="C220" s="283">
        <v>51683</v>
      </c>
      <c r="D220" s="197">
        <v>209</v>
      </c>
      <c r="E220" s="282">
        <v>6360</v>
      </c>
      <c r="F220" s="281"/>
      <c r="G220" s="281"/>
      <c r="H220" s="226">
        <v>956759475.49688101</v>
      </c>
      <c r="I220" s="226"/>
      <c r="J220" s="197">
        <v>675388359.56781006</v>
      </c>
      <c r="K220" s="197">
        <v>400556920.707681</v>
      </c>
      <c r="L220" s="197">
        <v>167677168.83644599</v>
      </c>
    </row>
    <row r="221" spans="2:12" s="178" customFormat="1" ht="8.85" customHeight="1" x14ac:dyDescent="0.15">
      <c r="B221" s="284">
        <v>45323</v>
      </c>
      <c r="C221" s="283">
        <v>51714</v>
      </c>
      <c r="D221" s="197">
        <v>210</v>
      </c>
      <c r="E221" s="282">
        <v>6391</v>
      </c>
      <c r="F221" s="281"/>
      <c r="G221" s="281"/>
      <c r="H221" s="226">
        <v>931985006.46909106</v>
      </c>
      <c r="I221" s="226"/>
      <c r="J221" s="197">
        <v>656783908.47328103</v>
      </c>
      <c r="K221" s="197">
        <v>388532421.86748499</v>
      </c>
      <c r="L221" s="197">
        <v>161954708.039924</v>
      </c>
    </row>
    <row r="222" spans="2:12" s="178" customFormat="1" ht="8.85" customHeight="1" x14ac:dyDescent="0.15">
      <c r="B222" s="284">
        <v>45323</v>
      </c>
      <c r="C222" s="283">
        <v>51745</v>
      </c>
      <c r="D222" s="197">
        <v>211</v>
      </c>
      <c r="E222" s="282">
        <v>6422</v>
      </c>
      <c r="F222" s="281"/>
      <c r="G222" s="281"/>
      <c r="H222" s="226">
        <v>907757583.14347899</v>
      </c>
      <c r="I222" s="226"/>
      <c r="J222" s="197">
        <v>638625481.07472706</v>
      </c>
      <c r="K222" s="197">
        <v>376829676.18310302</v>
      </c>
      <c r="L222" s="197">
        <v>156411265.19202</v>
      </c>
    </row>
    <row r="223" spans="2:12" s="178" customFormat="1" ht="8.85" customHeight="1" x14ac:dyDescent="0.15">
      <c r="B223" s="284">
        <v>45323</v>
      </c>
      <c r="C223" s="283">
        <v>51775</v>
      </c>
      <c r="D223" s="197">
        <v>212</v>
      </c>
      <c r="E223" s="282">
        <v>6452</v>
      </c>
      <c r="F223" s="281"/>
      <c r="G223" s="281"/>
      <c r="H223" s="226">
        <v>883822160.26505899</v>
      </c>
      <c r="I223" s="226"/>
      <c r="J223" s="197">
        <v>620765831.37550199</v>
      </c>
      <c r="K223" s="197">
        <v>365389805.11460698</v>
      </c>
      <c r="L223" s="197">
        <v>151041204.76787901</v>
      </c>
    </row>
    <row r="224" spans="2:12" s="178" customFormat="1" ht="8.85" customHeight="1" x14ac:dyDescent="0.15">
      <c r="B224" s="284">
        <v>45323</v>
      </c>
      <c r="C224" s="283">
        <v>51806</v>
      </c>
      <c r="D224" s="197">
        <v>213</v>
      </c>
      <c r="E224" s="282">
        <v>6483</v>
      </c>
      <c r="F224" s="281"/>
      <c r="G224" s="281"/>
      <c r="H224" s="226">
        <v>860190874.10977697</v>
      </c>
      <c r="I224" s="226"/>
      <c r="J224" s="197">
        <v>603143327.23486602</v>
      </c>
      <c r="K224" s="197">
        <v>354114118.12173802</v>
      </c>
      <c r="L224" s="197">
        <v>145760173.58024299</v>
      </c>
    </row>
    <row r="225" spans="2:12" s="178" customFormat="1" ht="8.85" customHeight="1" x14ac:dyDescent="0.15">
      <c r="B225" s="284">
        <v>45323</v>
      </c>
      <c r="C225" s="283">
        <v>51836</v>
      </c>
      <c r="D225" s="197">
        <v>214</v>
      </c>
      <c r="E225" s="282">
        <v>6513</v>
      </c>
      <c r="F225" s="281"/>
      <c r="G225" s="281"/>
      <c r="H225" s="226">
        <v>837218461.28603899</v>
      </c>
      <c r="I225" s="226"/>
      <c r="J225" s="197">
        <v>586072108.23468804</v>
      </c>
      <c r="K225" s="197">
        <v>343244458.99637997</v>
      </c>
      <c r="L225" s="197">
        <v>140706854.17147899</v>
      </c>
    </row>
    <row r="226" spans="2:12" s="178" customFormat="1" ht="8.85" customHeight="1" x14ac:dyDescent="0.15">
      <c r="B226" s="284">
        <v>45323</v>
      </c>
      <c r="C226" s="283">
        <v>51867</v>
      </c>
      <c r="D226" s="197">
        <v>215</v>
      </c>
      <c r="E226" s="282">
        <v>6544</v>
      </c>
      <c r="F226" s="281"/>
      <c r="G226" s="281"/>
      <c r="H226" s="226">
        <v>814889438.48815405</v>
      </c>
      <c r="I226" s="226"/>
      <c r="J226" s="197">
        <v>569473769.96834898</v>
      </c>
      <c r="K226" s="197">
        <v>332675102.89702499</v>
      </c>
      <c r="L226" s="197">
        <v>135796519.121914</v>
      </c>
    </row>
    <row r="227" spans="2:12" s="178" customFormat="1" ht="8.85" customHeight="1" x14ac:dyDescent="0.15">
      <c r="B227" s="284">
        <v>45323</v>
      </c>
      <c r="C227" s="283">
        <v>51898</v>
      </c>
      <c r="D227" s="197">
        <v>216</v>
      </c>
      <c r="E227" s="282">
        <v>6575</v>
      </c>
      <c r="F227" s="281"/>
      <c r="G227" s="281"/>
      <c r="H227" s="226">
        <v>793035291.89224195</v>
      </c>
      <c r="I227" s="226"/>
      <c r="J227" s="197">
        <v>553261347.33526802</v>
      </c>
      <c r="K227" s="197">
        <v>322382157.61069697</v>
      </c>
      <c r="L227" s="197">
        <v>131037607.490904</v>
      </c>
    </row>
    <row r="228" spans="2:12" s="178" customFormat="1" ht="8.85" customHeight="1" x14ac:dyDescent="0.15">
      <c r="B228" s="284">
        <v>45323</v>
      </c>
      <c r="C228" s="283">
        <v>51926</v>
      </c>
      <c r="D228" s="197">
        <v>217</v>
      </c>
      <c r="E228" s="282">
        <v>6603</v>
      </c>
      <c r="F228" s="281"/>
      <c r="G228" s="281"/>
      <c r="H228" s="226">
        <v>771505627.16137004</v>
      </c>
      <c r="I228" s="226"/>
      <c r="J228" s="197">
        <v>537416549.53576005</v>
      </c>
      <c r="K228" s="197">
        <v>312430065.54321998</v>
      </c>
      <c r="L228" s="197">
        <v>126506484.90450799</v>
      </c>
    </row>
    <row r="229" spans="2:12" s="178" customFormat="1" ht="8.85" customHeight="1" x14ac:dyDescent="0.15">
      <c r="B229" s="284">
        <v>45323</v>
      </c>
      <c r="C229" s="283">
        <v>51957</v>
      </c>
      <c r="D229" s="197">
        <v>218</v>
      </c>
      <c r="E229" s="282">
        <v>6634</v>
      </c>
      <c r="F229" s="281"/>
      <c r="G229" s="281"/>
      <c r="H229" s="226">
        <v>749918760.915447</v>
      </c>
      <c r="I229" s="226"/>
      <c r="J229" s="197">
        <v>521493543.44247699</v>
      </c>
      <c r="K229" s="197">
        <v>302402106.72807097</v>
      </c>
      <c r="L229" s="197">
        <v>121927424.64095999</v>
      </c>
    </row>
    <row r="230" spans="2:12" s="178" customFormat="1" ht="8.85" customHeight="1" x14ac:dyDescent="0.15">
      <c r="B230" s="284">
        <v>45323</v>
      </c>
      <c r="C230" s="283">
        <v>51987</v>
      </c>
      <c r="D230" s="197">
        <v>219</v>
      </c>
      <c r="E230" s="282">
        <v>6664</v>
      </c>
      <c r="F230" s="281"/>
      <c r="G230" s="281"/>
      <c r="H230" s="226">
        <v>728859744.00378895</v>
      </c>
      <c r="I230" s="226"/>
      <c r="J230" s="197">
        <v>506017156.44476098</v>
      </c>
      <c r="K230" s="197">
        <v>292705501.79736698</v>
      </c>
      <c r="L230" s="197">
        <v>117534011.038509</v>
      </c>
    </row>
    <row r="231" spans="2:12" s="178" customFormat="1" ht="8.85" customHeight="1" x14ac:dyDescent="0.15">
      <c r="B231" s="284">
        <v>45323</v>
      </c>
      <c r="C231" s="283">
        <v>52018</v>
      </c>
      <c r="D231" s="197">
        <v>220</v>
      </c>
      <c r="E231" s="282">
        <v>6695</v>
      </c>
      <c r="F231" s="281"/>
      <c r="G231" s="281"/>
      <c r="H231" s="226">
        <v>708137293.60093498</v>
      </c>
      <c r="I231" s="226"/>
      <c r="J231" s="197">
        <v>490796575.15907103</v>
      </c>
      <c r="K231" s="197">
        <v>283179141.15415698</v>
      </c>
      <c r="L231" s="197">
        <v>113227143.637545</v>
      </c>
    </row>
    <row r="232" spans="2:12" s="178" customFormat="1" ht="8.85" customHeight="1" x14ac:dyDescent="0.15">
      <c r="B232" s="284">
        <v>45323</v>
      </c>
      <c r="C232" s="283">
        <v>52048</v>
      </c>
      <c r="D232" s="197">
        <v>221</v>
      </c>
      <c r="E232" s="282">
        <v>6725</v>
      </c>
      <c r="F232" s="281"/>
      <c r="G232" s="281"/>
      <c r="H232" s="226">
        <v>687850860.69164097</v>
      </c>
      <c r="I232" s="226"/>
      <c r="J232" s="197">
        <v>475953913.44949198</v>
      </c>
      <c r="K232" s="197">
        <v>273939340.67062801</v>
      </c>
      <c r="L232" s="197">
        <v>109083680.057593</v>
      </c>
    </row>
    <row r="233" spans="2:12" s="178" customFormat="1" ht="8.85" customHeight="1" x14ac:dyDescent="0.15">
      <c r="B233" s="284">
        <v>45323</v>
      </c>
      <c r="C233" s="283">
        <v>52079</v>
      </c>
      <c r="D233" s="197">
        <v>222</v>
      </c>
      <c r="E233" s="282">
        <v>6756</v>
      </c>
      <c r="F233" s="281"/>
      <c r="G233" s="281"/>
      <c r="H233" s="226">
        <v>667648832.79958797</v>
      </c>
      <c r="I233" s="226"/>
      <c r="J233" s="197">
        <v>461191707.893695</v>
      </c>
      <c r="K233" s="197">
        <v>264767751.419631</v>
      </c>
      <c r="L233" s="197">
        <v>104984958.641212</v>
      </c>
    </row>
    <row r="234" spans="2:12" s="178" customFormat="1" ht="8.85" customHeight="1" x14ac:dyDescent="0.15">
      <c r="B234" s="284">
        <v>45323</v>
      </c>
      <c r="C234" s="283">
        <v>52110</v>
      </c>
      <c r="D234" s="197">
        <v>223</v>
      </c>
      <c r="E234" s="282">
        <v>6787</v>
      </c>
      <c r="F234" s="281"/>
      <c r="G234" s="281"/>
      <c r="H234" s="226">
        <v>647912249.79139304</v>
      </c>
      <c r="I234" s="226"/>
      <c r="J234" s="197">
        <v>446799178.75852698</v>
      </c>
      <c r="K234" s="197">
        <v>255852730.395621</v>
      </c>
      <c r="L234" s="197">
        <v>101020303.72741599</v>
      </c>
    </row>
    <row r="235" spans="2:12" s="178" customFormat="1" ht="8.85" customHeight="1" x14ac:dyDescent="0.15">
      <c r="B235" s="284">
        <v>45323</v>
      </c>
      <c r="C235" s="283">
        <v>52140</v>
      </c>
      <c r="D235" s="197">
        <v>224</v>
      </c>
      <c r="E235" s="282">
        <v>6817</v>
      </c>
      <c r="F235" s="281"/>
      <c r="G235" s="281"/>
      <c r="H235" s="226">
        <v>628142826.48446202</v>
      </c>
      <c r="I235" s="226"/>
      <c r="J235" s="197">
        <v>432455216.27096498</v>
      </c>
      <c r="K235" s="197">
        <v>247029373.56637499</v>
      </c>
      <c r="L235" s="197">
        <v>97136688.641984001</v>
      </c>
    </row>
    <row r="236" spans="2:12" s="178" customFormat="1" ht="8.85" customHeight="1" x14ac:dyDescent="0.15">
      <c r="B236" s="284">
        <v>45323</v>
      </c>
      <c r="C236" s="283">
        <v>52171</v>
      </c>
      <c r="D236" s="197">
        <v>225</v>
      </c>
      <c r="E236" s="282">
        <v>6848</v>
      </c>
      <c r="F236" s="281"/>
      <c r="G236" s="281"/>
      <c r="H236" s="226">
        <v>608944811.05966604</v>
      </c>
      <c r="I236" s="226"/>
      <c r="J236" s="197">
        <v>418526969.41708702</v>
      </c>
      <c r="K236" s="197">
        <v>238465193.797189</v>
      </c>
      <c r="L236" s="197">
        <v>93371925.671158597</v>
      </c>
    </row>
    <row r="237" spans="2:12" s="178" customFormat="1" ht="8.85" customHeight="1" x14ac:dyDescent="0.15">
      <c r="B237" s="284">
        <v>45323</v>
      </c>
      <c r="C237" s="283">
        <v>52201</v>
      </c>
      <c r="D237" s="197">
        <v>226</v>
      </c>
      <c r="E237" s="282">
        <v>6878</v>
      </c>
      <c r="F237" s="281"/>
      <c r="G237" s="281"/>
      <c r="H237" s="226">
        <v>589957304.19303799</v>
      </c>
      <c r="I237" s="226"/>
      <c r="J237" s="197">
        <v>404811328.33252198</v>
      </c>
      <c r="K237" s="197">
        <v>230082705.07234699</v>
      </c>
      <c r="L237" s="197">
        <v>89720435.943011805</v>
      </c>
    </row>
    <row r="238" spans="2:12" s="178" customFormat="1" ht="8.85" customHeight="1" x14ac:dyDescent="0.15">
      <c r="B238" s="284">
        <v>45323</v>
      </c>
      <c r="C238" s="283">
        <v>52232</v>
      </c>
      <c r="D238" s="197">
        <v>227</v>
      </c>
      <c r="E238" s="282">
        <v>6909</v>
      </c>
      <c r="F238" s="281"/>
      <c r="G238" s="281"/>
      <c r="H238" s="226">
        <v>571112787.26249003</v>
      </c>
      <c r="I238" s="226"/>
      <c r="J238" s="197">
        <v>391216116.976179</v>
      </c>
      <c r="K238" s="197">
        <v>221790095.726504</v>
      </c>
      <c r="L238" s="197">
        <v>86120425.783837706</v>
      </c>
    </row>
    <row r="239" spans="2:12" s="178" customFormat="1" ht="8.85" customHeight="1" x14ac:dyDescent="0.15">
      <c r="B239" s="284">
        <v>45323</v>
      </c>
      <c r="C239" s="283">
        <v>52263</v>
      </c>
      <c r="D239" s="197">
        <v>228</v>
      </c>
      <c r="E239" s="282">
        <v>6940</v>
      </c>
      <c r="F239" s="281"/>
      <c r="G239" s="281"/>
      <c r="H239" s="226">
        <v>552405762.66279197</v>
      </c>
      <c r="I239" s="226"/>
      <c r="J239" s="197">
        <v>377759881.515221</v>
      </c>
      <c r="K239" s="197">
        <v>213616766.35130799</v>
      </c>
      <c r="L239" s="197">
        <v>82595421.943521902</v>
      </c>
    </row>
    <row r="240" spans="2:12" s="178" customFormat="1" ht="8.85" customHeight="1" x14ac:dyDescent="0.15">
      <c r="B240" s="284">
        <v>45323</v>
      </c>
      <c r="C240" s="283">
        <v>52291</v>
      </c>
      <c r="D240" s="197">
        <v>229</v>
      </c>
      <c r="E240" s="282">
        <v>6968</v>
      </c>
      <c r="F240" s="281"/>
      <c r="G240" s="281"/>
      <c r="H240" s="226">
        <v>534055447.08270198</v>
      </c>
      <c r="I240" s="226"/>
      <c r="J240" s="197">
        <v>364651584.54163402</v>
      </c>
      <c r="K240" s="197">
        <v>205730520.23502299</v>
      </c>
      <c r="L240" s="197">
        <v>79241807.838987604</v>
      </c>
    </row>
    <row r="241" spans="2:12" s="178" customFormat="1" ht="8.85" customHeight="1" x14ac:dyDescent="0.15">
      <c r="B241" s="284">
        <v>45323</v>
      </c>
      <c r="C241" s="283">
        <v>52322</v>
      </c>
      <c r="D241" s="197">
        <v>230</v>
      </c>
      <c r="E241" s="282">
        <v>6999</v>
      </c>
      <c r="F241" s="281"/>
      <c r="G241" s="281"/>
      <c r="H241" s="226">
        <v>515875720.03348798</v>
      </c>
      <c r="I241" s="226"/>
      <c r="J241" s="197">
        <v>351641094.522093</v>
      </c>
      <c r="K241" s="197">
        <v>197885665.267997</v>
      </c>
      <c r="L241" s="197">
        <v>75897348.7952393</v>
      </c>
    </row>
    <row r="242" spans="2:12" s="178" customFormat="1" ht="8.85" customHeight="1" x14ac:dyDescent="0.15">
      <c r="B242" s="284">
        <v>45323</v>
      </c>
      <c r="C242" s="283">
        <v>52352</v>
      </c>
      <c r="D242" s="197">
        <v>231</v>
      </c>
      <c r="E242" s="282">
        <v>7029</v>
      </c>
      <c r="F242" s="281"/>
      <c r="G242" s="281"/>
      <c r="H242" s="226">
        <v>497921350.981417</v>
      </c>
      <c r="I242" s="226"/>
      <c r="J242" s="197">
        <v>338845595.50075102</v>
      </c>
      <c r="K242" s="197">
        <v>190215684.410685</v>
      </c>
      <c r="L242" s="197">
        <v>72656534.258521199</v>
      </c>
    </row>
    <row r="243" spans="2:12" s="178" customFormat="1" ht="8.85" customHeight="1" x14ac:dyDescent="0.15">
      <c r="B243" s="284">
        <v>45323</v>
      </c>
      <c r="C243" s="283">
        <v>52383</v>
      </c>
      <c r="D243" s="197">
        <v>232</v>
      </c>
      <c r="E243" s="282">
        <v>7060</v>
      </c>
      <c r="F243" s="281"/>
      <c r="G243" s="281"/>
      <c r="H243" s="226">
        <v>480178884.71523798</v>
      </c>
      <c r="I243" s="226"/>
      <c r="J243" s="197">
        <v>326217258.11363399</v>
      </c>
      <c r="K243" s="197">
        <v>182660863.095056</v>
      </c>
      <c r="L243" s="197">
        <v>69475307.679375306</v>
      </c>
    </row>
    <row r="244" spans="2:12" s="178" customFormat="1" ht="8.85" customHeight="1" x14ac:dyDescent="0.15">
      <c r="B244" s="284">
        <v>45323</v>
      </c>
      <c r="C244" s="283">
        <v>52413</v>
      </c>
      <c r="D244" s="197">
        <v>233</v>
      </c>
      <c r="E244" s="282">
        <v>7090</v>
      </c>
      <c r="F244" s="281"/>
      <c r="G244" s="281"/>
      <c r="H244" s="226">
        <v>462726124.82941598</v>
      </c>
      <c r="I244" s="226"/>
      <c r="J244" s="197">
        <v>313844451.23482001</v>
      </c>
      <c r="K244" s="197">
        <v>175300354.496604</v>
      </c>
      <c r="L244" s="197">
        <v>66402411.4185853</v>
      </c>
    </row>
    <row r="245" spans="2:12" s="178" customFormat="1" ht="8.85" customHeight="1" x14ac:dyDescent="0.15">
      <c r="B245" s="284">
        <v>45323</v>
      </c>
      <c r="C245" s="283">
        <v>52444</v>
      </c>
      <c r="D245" s="197">
        <v>234</v>
      </c>
      <c r="E245" s="282">
        <v>7121</v>
      </c>
      <c r="F245" s="281"/>
      <c r="G245" s="281"/>
      <c r="H245" s="226">
        <v>445535373.18756902</v>
      </c>
      <c r="I245" s="226"/>
      <c r="J245" s="197">
        <v>301672279.15829599</v>
      </c>
      <c r="K245" s="197">
        <v>168072955.45077699</v>
      </c>
      <c r="L245" s="197">
        <v>63395074.027333803</v>
      </c>
    </row>
    <row r="246" spans="2:12" s="178" customFormat="1" ht="8.85" customHeight="1" x14ac:dyDescent="0.15">
      <c r="B246" s="284">
        <v>45323</v>
      </c>
      <c r="C246" s="283">
        <v>52475</v>
      </c>
      <c r="D246" s="197">
        <v>235</v>
      </c>
      <c r="E246" s="282">
        <v>7152</v>
      </c>
      <c r="F246" s="281"/>
      <c r="G246" s="281"/>
      <c r="H246" s="226">
        <v>428657364.90017498</v>
      </c>
      <c r="I246" s="226"/>
      <c r="J246" s="197">
        <v>289751893.62696397</v>
      </c>
      <c r="K246" s="197">
        <v>161021107.08638701</v>
      </c>
      <c r="L246" s="197">
        <v>60477955.935088702</v>
      </c>
    </row>
    <row r="247" spans="2:12" s="178" customFormat="1" ht="8.85" customHeight="1" x14ac:dyDescent="0.15">
      <c r="B247" s="284">
        <v>45323</v>
      </c>
      <c r="C247" s="283">
        <v>52505</v>
      </c>
      <c r="D247" s="197">
        <v>236</v>
      </c>
      <c r="E247" s="282">
        <v>7182</v>
      </c>
      <c r="F247" s="281"/>
      <c r="G247" s="281"/>
      <c r="H247" s="226">
        <v>411741000.04937601</v>
      </c>
      <c r="I247" s="226"/>
      <c r="J247" s="197">
        <v>277860407.57424402</v>
      </c>
      <c r="K247" s="197">
        <v>154032711.68995801</v>
      </c>
      <c r="L247" s="197">
        <v>57616031.372171499</v>
      </c>
    </row>
    <row r="248" spans="2:12" s="178" customFormat="1" ht="8.85" customHeight="1" x14ac:dyDescent="0.15">
      <c r="B248" s="284">
        <v>45323</v>
      </c>
      <c r="C248" s="283">
        <v>52536</v>
      </c>
      <c r="D248" s="197">
        <v>237</v>
      </c>
      <c r="E248" s="282">
        <v>7213</v>
      </c>
      <c r="F248" s="281"/>
      <c r="G248" s="281"/>
      <c r="H248" s="226">
        <v>395376245.37886602</v>
      </c>
      <c r="I248" s="226"/>
      <c r="J248" s="197">
        <v>266364231.380503</v>
      </c>
      <c r="K248" s="197">
        <v>147284244.341822</v>
      </c>
      <c r="L248" s="197">
        <v>54858419.334410898</v>
      </c>
    </row>
    <row r="249" spans="2:12" s="178" customFormat="1" ht="8.85" customHeight="1" x14ac:dyDescent="0.15">
      <c r="B249" s="284">
        <v>45323</v>
      </c>
      <c r="C249" s="283">
        <v>52566</v>
      </c>
      <c r="D249" s="197">
        <v>238</v>
      </c>
      <c r="E249" s="282">
        <v>7243</v>
      </c>
      <c r="F249" s="281"/>
      <c r="G249" s="281"/>
      <c r="H249" s="226">
        <v>379394979.49113798</v>
      </c>
      <c r="I249" s="226"/>
      <c r="J249" s="197">
        <v>255178142.879502</v>
      </c>
      <c r="K249" s="197">
        <v>140751692.32307899</v>
      </c>
      <c r="L249" s="197">
        <v>52210362.400324799</v>
      </c>
    </row>
    <row r="250" spans="2:12" s="178" customFormat="1" ht="8.85" customHeight="1" x14ac:dyDescent="0.15">
      <c r="B250" s="284">
        <v>45323</v>
      </c>
      <c r="C250" s="283">
        <v>52597</v>
      </c>
      <c r="D250" s="197">
        <v>239</v>
      </c>
      <c r="E250" s="282">
        <v>7274</v>
      </c>
      <c r="F250" s="281"/>
      <c r="G250" s="281"/>
      <c r="H250" s="226">
        <v>363602781.373137</v>
      </c>
      <c r="I250" s="226"/>
      <c r="J250" s="197">
        <v>244141646.17671901</v>
      </c>
      <c r="K250" s="197">
        <v>134321679.78139499</v>
      </c>
      <c r="L250" s="197">
        <v>49614179.815907598</v>
      </c>
    </row>
    <row r="251" spans="2:12" s="178" customFormat="1" ht="8.85" customHeight="1" x14ac:dyDescent="0.15">
      <c r="B251" s="284">
        <v>45323</v>
      </c>
      <c r="C251" s="283">
        <v>52628</v>
      </c>
      <c r="D251" s="197">
        <v>240</v>
      </c>
      <c r="E251" s="282">
        <v>7305</v>
      </c>
      <c r="F251" s="281"/>
      <c r="G251" s="281"/>
      <c r="H251" s="226">
        <v>347950371.74941403</v>
      </c>
      <c r="I251" s="226"/>
      <c r="J251" s="197">
        <v>233235554.845355</v>
      </c>
      <c r="K251" s="197">
        <v>127995026.433028</v>
      </c>
      <c r="L251" s="197">
        <v>47077068.995704398</v>
      </c>
    </row>
    <row r="252" spans="2:12" s="178" customFormat="1" ht="8.85" customHeight="1" x14ac:dyDescent="0.15">
      <c r="B252" s="284">
        <v>45323</v>
      </c>
      <c r="C252" s="283">
        <v>52657</v>
      </c>
      <c r="D252" s="197">
        <v>241</v>
      </c>
      <c r="E252" s="282">
        <v>7334</v>
      </c>
      <c r="F252" s="281"/>
      <c r="G252" s="281"/>
      <c r="H252" s="226">
        <v>332457781.39436901</v>
      </c>
      <c r="I252" s="226"/>
      <c r="J252" s="197">
        <v>222497069.34740499</v>
      </c>
      <c r="K252" s="197">
        <v>121811439.457479</v>
      </c>
      <c r="L252" s="197">
        <v>44625176.235495098</v>
      </c>
    </row>
    <row r="253" spans="2:12" s="178" customFormat="1" ht="8.85" customHeight="1" x14ac:dyDescent="0.15">
      <c r="B253" s="284">
        <v>45323</v>
      </c>
      <c r="C253" s="283">
        <v>52688</v>
      </c>
      <c r="D253" s="197">
        <v>242</v>
      </c>
      <c r="E253" s="282">
        <v>7365</v>
      </c>
      <c r="F253" s="281"/>
      <c r="G253" s="281"/>
      <c r="H253" s="226">
        <v>317135794.58075899</v>
      </c>
      <c r="I253" s="226"/>
      <c r="J253" s="197">
        <v>211882863.968694</v>
      </c>
      <c r="K253" s="197">
        <v>115705421.23977201</v>
      </c>
      <c r="L253" s="197">
        <v>42208721.372350097</v>
      </c>
    </row>
    <row r="254" spans="2:12" s="178" customFormat="1" ht="8.85" customHeight="1" x14ac:dyDescent="0.15">
      <c r="B254" s="284">
        <v>45323</v>
      </c>
      <c r="C254" s="283">
        <v>52718</v>
      </c>
      <c r="D254" s="197">
        <v>243</v>
      </c>
      <c r="E254" s="282">
        <v>7395</v>
      </c>
      <c r="F254" s="281"/>
      <c r="G254" s="281"/>
      <c r="H254" s="226">
        <v>301991379.690781</v>
      </c>
      <c r="I254" s="226"/>
      <c r="J254" s="197">
        <v>201433490.46110299</v>
      </c>
      <c r="K254" s="197">
        <v>109728468.781031</v>
      </c>
      <c r="L254" s="197">
        <v>39864276.897689402</v>
      </c>
    </row>
    <row r="255" spans="2:12" s="178" customFormat="1" ht="8.85" customHeight="1" x14ac:dyDescent="0.15">
      <c r="B255" s="284">
        <v>45323</v>
      </c>
      <c r="C255" s="283">
        <v>52749</v>
      </c>
      <c r="D255" s="197">
        <v>244</v>
      </c>
      <c r="E255" s="282">
        <v>7426</v>
      </c>
      <c r="F255" s="281"/>
      <c r="G255" s="281"/>
      <c r="H255" s="226">
        <v>287041801.58979398</v>
      </c>
      <c r="I255" s="226"/>
      <c r="J255" s="197">
        <v>191137128.97276801</v>
      </c>
      <c r="K255" s="197">
        <v>103854852.12494899</v>
      </c>
      <c r="L255" s="197">
        <v>37570587.235623397</v>
      </c>
    </row>
    <row r="256" spans="2:12" s="178" customFormat="1" ht="8.85" customHeight="1" x14ac:dyDescent="0.15">
      <c r="B256" s="284">
        <v>45323</v>
      </c>
      <c r="C256" s="283">
        <v>52779</v>
      </c>
      <c r="D256" s="197">
        <v>245</v>
      </c>
      <c r="E256" s="282">
        <v>7456</v>
      </c>
      <c r="F256" s="281"/>
      <c r="G256" s="281"/>
      <c r="H256" s="226">
        <v>272405796.99044102</v>
      </c>
      <c r="I256" s="226"/>
      <c r="J256" s="197">
        <v>181093481.018296</v>
      </c>
      <c r="K256" s="197">
        <v>98155427.213905096</v>
      </c>
      <c r="L256" s="197">
        <v>35363202.881256104</v>
      </c>
    </row>
    <row r="257" spans="2:12" s="178" customFormat="1" ht="8.85" customHeight="1" x14ac:dyDescent="0.15">
      <c r="B257" s="284">
        <v>45323</v>
      </c>
      <c r="C257" s="283">
        <v>52810</v>
      </c>
      <c r="D257" s="197">
        <v>246</v>
      </c>
      <c r="E257" s="282">
        <v>7487</v>
      </c>
      <c r="F257" s="281"/>
      <c r="G257" s="281"/>
      <c r="H257" s="226">
        <v>258111759.426081</v>
      </c>
      <c r="I257" s="226"/>
      <c r="J257" s="197">
        <v>171299873.29659101</v>
      </c>
      <c r="K257" s="197">
        <v>92611013.147845402</v>
      </c>
      <c r="L257" s="197">
        <v>33224352.808681499</v>
      </c>
    </row>
    <row r="258" spans="2:12" s="178" customFormat="1" ht="8.85" customHeight="1" x14ac:dyDescent="0.15">
      <c r="B258" s="284">
        <v>45323</v>
      </c>
      <c r="C258" s="283">
        <v>52841</v>
      </c>
      <c r="D258" s="197">
        <v>247</v>
      </c>
      <c r="E258" s="282">
        <v>7518</v>
      </c>
      <c r="F258" s="281"/>
      <c r="G258" s="281"/>
      <c r="H258" s="226">
        <v>244187918.67487299</v>
      </c>
      <c r="I258" s="226"/>
      <c r="J258" s="197">
        <v>161784236.15103799</v>
      </c>
      <c r="K258" s="197">
        <v>87244064.318199694</v>
      </c>
      <c r="L258" s="197">
        <v>31166383.0017385</v>
      </c>
    </row>
    <row r="259" spans="2:12" s="178" customFormat="1" ht="8.85" customHeight="1" x14ac:dyDescent="0.15">
      <c r="B259" s="284">
        <v>45323</v>
      </c>
      <c r="C259" s="283">
        <v>52871</v>
      </c>
      <c r="D259" s="197">
        <v>248</v>
      </c>
      <c r="E259" s="282">
        <v>7548</v>
      </c>
      <c r="F259" s="281"/>
      <c r="G259" s="281"/>
      <c r="H259" s="226">
        <v>230677210.39141199</v>
      </c>
      <c r="I259" s="226"/>
      <c r="J259" s="197">
        <v>152581992.11171299</v>
      </c>
      <c r="K259" s="197">
        <v>82079128.120206207</v>
      </c>
      <c r="L259" s="197">
        <v>29201108.1066848</v>
      </c>
    </row>
    <row r="260" spans="2:12" s="178" customFormat="1" ht="8.85" customHeight="1" x14ac:dyDescent="0.15">
      <c r="B260" s="284">
        <v>45323</v>
      </c>
      <c r="C260" s="283">
        <v>52902</v>
      </c>
      <c r="D260" s="197">
        <v>249</v>
      </c>
      <c r="E260" s="282">
        <v>7579</v>
      </c>
      <c r="F260" s="281"/>
      <c r="G260" s="281"/>
      <c r="H260" s="226">
        <v>217746163.30523601</v>
      </c>
      <c r="I260" s="226"/>
      <c r="J260" s="197">
        <v>143784436.74478099</v>
      </c>
      <c r="K260" s="197">
        <v>77149910.597828895</v>
      </c>
      <c r="L260" s="197">
        <v>27331196.482418399</v>
      </c>
    </row>
    <row r="261" spans="2:12" s="178" customFormat="1" ht="8.85" customHeight="1" x14ac:dyDescent="0.15">
      <c r="B261" s="284">
        <v>45323</v>
      </c>
      <c r="C261" s="283">
        <v>52932</v>
      </c>
      <c r="D261" s="197">
        <v>250</v>
      </c>
      <c r="E261" s="282">
        <v>7609</v>
      </c>
      <c r="F261" s="281"/>
      <c r="G261" s="281"/>
      <c r="H261" s="226">
        <v>205589257.260039</v>
      </c>
      <c r="I261" s="226"/>
      <c r="J261" s="197">
        <v>135534028.43914399</v>
      </c>
      <c r="K261" s="197">
        <v>72544027.135445297</v>
      </c>
      <c r="L261" s="197">
        <v>25594164.769395702</v>
      </c>
    </row>
    <row r="262" spans="2:12" s="178" customFormat="1" ht="8.85" customHeight="1" x14ac:dyDescent="0.15">
      <c r="B262" s="284">
        <v>45323</v>
      </c>
      <c r="C262" s="283">
        <v>52963</v>
      </c>
      <c r="D262" s="197">
        <v>251</v>
      </c>
      <c r="E262" s="282">
        <v>7640</v>
      </c>
      <c r="F262" s="281"/>
      <c r="G262" s="281"/>
      <c r="H262" s="226">
        <v>195271754.397782</v>
      </c>
      <c r="I262" s="226"/>
      <c r="J262" s="197">
        <v>128513909.854035</v>
      </c>
      <c r="K262" s="197">
        <v>68611599.428612307</v>
      </c>
      <c r="L262" s="197">
        <v>24104241.152644601</v>
      </c>
    </row>
    <row r="263" spans="2:12" s="178" customFormat="1" ht="8.85" customHeight="1" x14ac:dyDescent="0.15">
      <c r="B263" s="284">
        <v>45323</v>
      </c>
      <c r="C263" s="283">
        <v>52994</v>
      </c>
      <c r="D263" s="197">
        <v>252</v>
      </c>
      <c r="E263" s="282">
        <v>7671</v>
      </c>
      <c r="F263" s="281"/>
      <c r="G263" s="281"/>
      <c r="H263" s="226">
        <v>185191740.105939</v>
      </c>
      <c r="I263" s="226"/>
      <c r="J263" s="197">
        <v>121673247.571237</v>
      </c>
      <c r="K263" s="197">
        <v>64794269.757682897</v>
      </c>
      <c r="L263" s="197">
        <v>22666743.985329501</v>
      </c>
    </row>
    <row r="264" spans="2:12" s="178" customFormat="1" ht="8.85" customHeight="1" x14ac:dyDescent="0.15">
      <c r="B264" s="284">
        <v>45323</v>
      </c>
      <c r="C264" s="283">
        <v>53022</v>
      </c>
      <c r="D264" s="197">
        <v>253</v>
      </c>
      <c r="E264" s="282">
        <v>7699</v>
      </c>
      <c r="F264" s="281"/>
      <c r="G264" s="281"/>
      <c r="H264" s="226">
        <v>175388926.25265801</v>
      </c>
      <c r="I264" s="226"/>
      <c r="J264" s="197">
        <v>115056134.688914</v>
      </c>
      <c r="K264" s="197">
        <v>61129718.472565502</v>
      </c>
      <c r="L264" s="197">
        <v>21302959.7432984</v>
      </c>
    </row>
    <row r="265" spans="2:12" s="178" customFormat="1" ht="8.85" customHeight="1" x14ac:dyDescent="0.15">
      <c r="B265" s="284">
        <v>45323</v>
      </c>
      <c r="C265" s="283">
        <v>53053</v>
      </c>
      <c r="D265" s="197">
        <v>254</v>
      </c>
      <c r="E265" s="282">
        <v>7730</v>
      </c>
      <c r="F265" s="281"/>
      <c r="G265" s="281"/>
      <c r="H265" s="226">
        <v>165848309.287691</v>
      </c>
      <c r="I265" s="226"/>
      <c r="J265" s="197">
        <v>108612907.111701</v>
      </c>
      <c r="K265" s="197">
        <v>57559650.314381599</v>
      </c>
      <c r="L265" s="197">
        <v>19973874.528519899</v>
      </c>
    </row>
    <row r="266" spans="2:12" s="178" customFormat="1" ht="8.85" customHeight="1" x14ac:dyDescent="0.15">
      <c r="B266" s="284">
        <v>45323</v>
      </c>
      <c r="C266" s="283">
        <v>53083</v>
      </c>
      <c r="D266" s="197">
        <v>255</v>
      </c>
      <c r="E266" s="282">
        <v>7760</v>
      </c>
      <c r="F266" s="281"/>
      <c r="G266" s="281"/>
      <c r="H266" s="226">
        <v>156473460.762005</v>
      </c>
      <c r="I266" s="226"/>
      <c r="J266" s="197">
        <v>102305183.338385</v>
      </c>
      <c r="K266" s="197">
        <v>54083415.936165303</v>
      </c>
      <c r="L266" s="197">
        <v>18690648.411113098</v>
      </c>
    </row>
    <row r="267" spans="2:12" s="178" customFormat="1" ht="8.85" customHeight="1" x14ac:dyDescent="0.15">
      <c r="B267" s="284">
        <v>45323</v>
      </c>
      <c r="C267" s="283">
        <v>53114</v>
      </c>
      <c r="D267" s="197">
        <v>256</v>
      </c>
      <c r="E267" s="282">
        <v>7791</v>
      </c>
      <c r="F267" s="281"/>
      <c r="G267" s="281"/>
      <c r="H267" s="226">
        <v>147549315.18138799</v>
      </c>
      <c r="I267" s="226"/>
      <c r="J267" s="197">
        <v>96306794.3235524</v>
      </c>
      <c r="K267" s="197">
        <v>50782899.776312701</v>
      </c>
      <c r="L267" s="197">
        <v>17475691.5080446</v>
      </c>
    </row>
    <row r="268" spans="2:12" s="178" customFormat="1" ht="8.85" customHeight="1" x14ac:dyDescent="0.15">
      <c r="B268" s="284">
        <v>45323</v>
      </c>
      <c r="C268" s="283">
        <v>53144</v>
      </c>
      <c r="D268" s="197">
        <v>257</v>
      </c>
      <c r="E268" s="282">
        <v>7821</v>
      </c>
      <c r="F268" s="281"/>
      <c r="G268" s="281"/>
      <c r="H268" s="226">
        <v>139152765.07646799</v>
      </c>
      <c r="I268" s="226"/>
      <c r="J268" s="197">
        <v>90677205.993122101</v>
      </c>
      <c r="K268" s="197">
        <v>47696714.680183798</v>
      </c>
      <c r="L268" s="197">
        <v>16346373.697236899</v>
      </c>
    </row>
    <row r="269" spans="2:12" s="178" customFormat="1" ht="8.85" customHeight="1" x14ac:dyDescent="0.15">
      <c r="B269" s="284">
        <v>45323</v>
      </c>
      <c r="C269" s="283">
        <v>53175</v>
      </c>
      <c r="D269" s="197">
        <v>258</v>
      </c>
      <c r="E269" s="282">
        <v>7852</v>
      </c>
      <c r="F269" s="281"/>
      <c r="G269" s="281"/>
      <c r="H269" s="226">
        <v>131130401.610836</v>
      </c>
      <c r="I269" s="226"/>
      <c r="J269" s="197">
        <v>85304601.738877699</v>
      </c>
      <c r="K269" s="197">
        <v>44756579.549260303</v>
      </c>
      <c r="L269" s="197">
        <v>15273777.701040599</v>
      </c>
    </row>
    <row r="270" spans="2:12" s="178" customFormat="1" ht="8.85" customHeight="1" x14ac:dyDescent="0.15">
      <c r="B270" s="284">
        <v>45323</v>
      </c>
      <c r="C270" s="283">
        <v>53206</v>
      </c>
      <c r="D270" s="197">
        <v>259</v>
      </c>
      <c r="E270" s="282">
        <v>7883</v>
      </c>
      <c r="F270" s="281"/>
      <c r="G270" s="281"/>
      <c r="H270" s="226">
        <v>123480083.85647801</v>
      </c>
      <c r="I270" s="226"/>
      <c r="J270" s="197">
        <v>80191578.6738206</v>
      </c>
      <c r="K270" s="197">
        <v>41966938.1863169</v>
      </c>
      <c r="L270" s="197">
        <v>14261114.980299599</v>
      </c>
    </row>
    <row r="271" spans="2:12" s="178" customFormat="1" ht="8.85" customHeight="1" x14ac:dyDescent="0.15">
      <c r="B271" s="284">
        <v>45323</v>
      </c>
      <c r="C271" s="283">
        <v>53236</v>
      </c>
      <c r="D271" s="197">
        <v>260</v>
      </c>
      <c r="E271" s="282">
        <v>7913</v>
      </c>
      <c r="F271" s="281"/>
      <c r="G271" s="281"/>
      <c r="H271" s="226">
        <v>116200691.31333201</v>
      </c>
      <c r="I271" s="226"/>
      <c r="J271" s="197">
        <v>75340260.870934799</v>
      </c>
      <c r="K271" s="197">
        <v>39331038.070167497</v>
      </c>
      <c r="L271" s="197">
        <v>13310601.717977701</v>
      </c>
    </row>
    <row r="272" spans="2:12" s="178" customFormat="1" ht="8.85" customHeight="1" x14ac:dyDescent="0.15">
      <c r="B272" s="284">
        <v>45323</v>
      </c>
      <c r="C272" s="283">
        <v>53267</v>
      </c>
      <c r="D272" s="197">
        <v>261</v>
      </c>
      <c r="E272" s="282">
        <v>7944</v>
      </c>
      <c r="F272" s="281"/>
      <c r="G272" s="281"/>
      <c r="H272" s="226">
        <v>109341586.07745799</v>
      </c>
      <c r="I272" s="226"/>
      <c r="J272" s="197">
        <v>70772829.039969295</v>
      </c>
      <c r="K272" s="197">
        <v>36852668.318292104</v>
      </c>
      <c r="L272" s="197">
        <v>12419034.617004599</v>
      </c>
    </row>
    <row r="273" spans="2:12" s="178" customFormat="1" ht="8.85" customHeight="1" x14ac:dyDescent="0.15">
      <c r="B273" s="284">
        <v>45323</v>
      </c>
      <c r="C273" s="283">
        <v>53297</v>
      </c>
      <c r="D273" s="197">
        <v>262</v>
      </c>
      <c r="E273" s="282">
        <v>7974</v>
      </c>
      <c r="F273" s="281"/>
      <c r="G273" s="281"/>
      <c r="H273" s="226">
        <v>102785566.822154</v>
      </c>
      <c r="I273" s="226"/>
      <c r="J273" s="197">
        <v>66420154.648497701</v>
      </c>
      <c r="K273" s="197">
        <v>34501027.710294902</v>
      </c>
      <c r="L273" s="197">
        <v>11578892.3057521</v>
      </c>
    </row>
    <row r="274" spans="2:12" s="178" customFormat="1" ht="8.85" customHeight="1" x14ac:dyDescent="0.15">
      <c r="B274" s="284">
        <v>45323</v>
      </c>
      <c r="C274" s="283">
        <v>53328</v>
      </c>
      <c r="D274" s="197">
        <v>263</v>
      </c>
      <c r="E274" s="282">
        <v>8005</v>
      </c>
      <c r="F274" s="281"/>
      <c r="G274" s="281"/>
      <c r="H274" s="226">
        <v>96548068.461723998</v>
      </c>
      <c r="I274" s="226"/>
      <c r="J274" s="197">
        <v>62283658.674850799</v>
      </c>
      <c r="K274" s="197">
        <v>32270103.5069055</v>
      </c>
      <c r="L274" s="197">
        <v>10784299.9997932</v>
      </c>
    </row>
    <row r="275" spans="2:12" s="178" customFormat="1" ht="8.85" customHeight="1" x14ac:dyDescent="0.15">
      <c r="B275" s="284">
        <v>45323</v>
      </c>
      <c r="C275" s="283">
        <v>53359</v>
      </c>
      <c r="D275" s="197">
        <v>264</v>
      </c>
      <c r="E275" s="282">
        <v>8036</v>
      </c>
      <c r="F275" s="281"/>
      <c r="G275" s="281"/>
      <c r="H275" s="226">
        <v>90652198.207111001</v>
      </c>
      <c r="I275" s="226"/>
      <c r="J275" s="197">
        <v>58381015.507279702</v>
      </c>
      <c r="K275" s="197">
        <v>30171158.079625402</v>
      </c>
      <c r="L275" s="197">
        <v>10040150.0206329</v>
      </c>
    </row>
    <row r="276" spans="2:12" s="178" customFormat="1" ht="8.85" customHeight="1" x14ac:dyDescent="0.15">
      <c r="B276" s="284">
        <v>45323</v>
      </c>
      <c r="C276" s="283">
        <v>53387</v>
      </c>
      <c r="D276" s="197">
        <v>265</v>
      </c>
      <c r="E276" s="282">
        <v>8064</v>
      </c>
      <c r="F276" s="281"/>
      <c r="G276" s="281"/>
      <c r="H276" s="226">
        <v>84988829.327574998</v>
      </c>
      <c r="I276" s="226"/>
      <c r="J276" s="197">
        <v>54649887.907289699</v>
      </c>
      <c r="K276" s="197">
        <v>28178036.472057201</v>
      </c>
      <c r="L276" s="197">
        <v>9341012.6442346498</v>
      </c>
    </row>
    <row r="277" spans="2:12" s="178" customFormat="1" ht="8.85" customHeight="1" x14ac:dyDescent="0.15">
      <c r="B277" s="284">
        <v>45323</v>
      </c>
      <c r="C277" s="283">
        <v>53418</v>
      </c>
      <c r="D277" s="197">
        <v>266</v>
      </c>
      <c r="E277" s="282">
        <v>8095</v>
      </c>
      <c r="F277" s="281"/>
      <c r="G277" s="281"/>
      <c r="H277" s="226">
        <v>79604859.163173005</v>
      </c>
      <c r="I277" s="226"/>
      <c r="J277" s="197">
        <v>51101045.512477301</v>
      </c>
      <c r="K277" s="197">
        <v>26281208.401138902</v>
      </c>
      <c r="L277" s="197">
        <v>8675313.5960851405</v>
      </c>
    </row>
    <row r="278" spans="2:12" s="178" customFormat="1" ht="8.85" customHeight="1" x14ac:dyDescent="0.15">
      <c r="B278" s="284">
        <v>45323</v>
      </c>
      <c r="C278" s="283">
        <v>53448</v>
      </c>
      <c r="D278" s="197">
        <v>267</v>
      </c>
      <c r="E278" s="282">
        <v>8125</v>
      </c>
      <c r="F278" s="281"/>
      <c r="G278" s="281"/>
      <c r="H278" s="226">
        <v>74493071.107281998</v>
      </c>
      <c r="I278" s="226"/>
      <c r="J278" s="197">
        <v>47741124.806117401</v>
      </c>
      <c r="K278" s="197">
        <v>24492773.064472798</v>
      </c>
      <c r="L278" s="197">
        <v>8051816.9793481696</v>
      </c>
    </row>
    <row r="279" spans="2:12" s="178" customFormat="1" ht="8.85" customHeight="1" x14ac:dyDescent="0.15">
      <c r="B279" s="284">
        <v>45323</v>
      </c>
      <c r="C279" s="283">
        <v>53479</v>
      </c>
      <c r="D279" s="197">
        <v>268</v>
      </c>
      <c r="E279" s="282">
        <v>8156</v>
      </c>
      <c r="F279" s="281"/>
      <c r="G279" s="281"/>
      <c r="H279" s="226">
        <v>69616946.780633003</v>
      </c>
      <c r="I279" s="226"/>
      <c r="J279" s="197">
        <v>44540441.663676403</v>
      </c>
      <c r="K279" s="197">
        <v>22792602.874862101</v>
      </c>
      <c r="L279" s="197">
        <v>7461162.1653099302</v>
      </c>
    </row>
    <row r="280" spans="2:12" s="178" customFormat="1" ht="8.85" customHeight="1" x14ac:dyDescent="0.15">
      <c r="B280" s="284">
        <v>45323</v>
      </c>
      <c r="C280" s="283">
        <v>53509</v>
      </c>
      <c r="D280" s="197">
        <v>269</v>
      </c>
      <c r="E280" s="282">
        <v>8186</v>
      </c>
      <c r="F280" s="281"/>
      <c r="G280" s="281"/>
      <c r="H280" s="226">
        <v>65065764.254352003</v>
      </c>
      <c r="I280" s="226"/>
      <c r="J280" s="197">
        <v>41560297.007805698</v>
      </c>
      <c r="K280" s="197">
        <v>21215233.414998598</v>
      </c>
      <c r="L280" s="197">
        <v>6916341.8926019501</v>
      </c>
    </row>
    <row r="281" spans="2:12" s="178" customFormat="1" ht="8.85" customHeight="1" x14ac:dyDescent="0.15">
      <c r="B281" s="284">
        <v>45323</v>
      </c>
      <c r="C281" s="283">
        <v>53540</v>
      </c>
      <c r="D281" s="197">
        <v>270</v>
      </c>
      <c r="E281" s="282">
        <v>8217</v>
      </c>
      <c r="F281" s="281"/>
      <c r="G281" s="281"/>
      <c r="H281" s="226">
        <v>60789470.726666003</v>
      </c>
      <c r="I281" s="226"/>
      <c r="J281" s="197">
        <v>38762988.149377599</v>
      </c>
      <c r="K281" s="197">
        <v>19736971.4589945</v>
      </c>
      <c r="L281" s="197">
        <v>6407162.9860405</v>
      </c>
    </row>
    <row r="282" spans="2:12" s="178" customFormat="1" ht="8.85" customHeight="1" x14ac:dyDescent="0.15">
      <c r="B282" s="284">
        <v>45323</v>
      </c>
      <c r="C282" s="283">
        <v>53571</v>
      </c>
      <c r="D282" s="197">
        <v>271</v>
      </c>
      <c r="E282" s="282">
        <v>8248</v>
      </c>
      <c r="F282" s="281"/>
      <c r="G282" s="281"/>
      <c r="H282" s="226">
        <v>56887336.529156998</v>
      </c>
      <c r="I282" s="226"/>
      <c r="J282" s="197">
        <v>36213230.241450898</v>
      </c>
      <c r="K282" s="197">
        <v>18391816.4240098</v>
      </c>
      <c r="L282" s="197">
        <v>5945200.44530077</v>
      </c>
    </row>
    <row r="283" spans="2:12" s="178" customFormat="1" ht="8.85" customHeight="1" x14ac:dyDescent="0.15">
      <c r="B283" s="284">
        <v>45323</v>
      </c>
      <c r="C283" s="283">
        <v>53601</v>
      </c>
      <c r="D283" s="197">
        <v>272</v>
      </c>
      <c r="E283" s="282">
        <v>8278</v>
      </c>
      <c r="F283" s="281"/>
      <c r="G283" s="281"/>
      <c r="H283" s="226">
        <v>53274214.282586999</v>
      </c>
      <c r="I283" s="226"/>
      <c r="J283" s="197">
        <v>33857530.5440263</v>
      </c>
      <c r="K283" s="197">
        <v>17153091.480172601</v>
      </c>
      <c r="L283" s="197">
        <v>5522050.3914104598</v>
      </c>
    </row>
    <row r="284" spans="2:12" s="178" customFormat="1" ht="8.85" customHeight="1" x14ac:dyDescent="0.15">
      <c r="B284" s="284">
        <v>45323</v>
      </c>
      <c r="C284" s="283">
        <v>53632</v>
      </c>
      <c r="D284" s="197">
        <v>273</v>
      </c>
      <c r="E284" s="282">
        <v>8309</v>
      </c>
      <c r="F284" s="281"/>
      <c r="G284" s="281"/>
      <c r="H284" s="226">
        <v>49917630.299571</v>
      </c>
      <c r="I284" s="226"/>
      <c r="J284" s="197">
        <v>31670503.290901098</v>
      </c>
      <c r="K284" s="197">
        <v>16004281.5420762</v>
      </c>
      <c r="L284" s="197">
        <v>5130394.5315671898</v>
      </c>
    </row>
    <row r="285" spans="2:12" s="178" customFormat="1" ht="8.85" customHeight="1" x14ac:dyDescent="0.15">
      <c r="B285" s="284">
        <v>45323</v>
      </c>
      <c r="C285" s="283">
        <v>53662</v>
      </c>
      <c r="D285" s="197">
        <v>274</v>
      </c>
      <c r="E285" s="282">
        <v>8339</v>
      </c>
      <c r="F285" s="281"/>
      <c r="G285" s="281"/>
      <c r="H285" s="226">
        <v>46728138.047695003</v>
      </c>
      <c r="I285" s="226"/>
      <c r="J285" s="197">
        <v>29598250.4966782</v>
      </c>
      <c r="K285" s="197">
        <v>14920281.8233844</v>
      </c>
      <c r="L285" s="197">
        <v>4763297.3264383003</v>
      </c>
    </row>
    <row r="286" spans="2:12" s="178" customFormat="1" ht="8.85" customHeight="1" x14ac:dyDescent="0.15">
      <c r="B286" s="284">
        <v>45323</v>
      </c>
      <c r="C286" s="283">
        <v>53693</v>
      </c>
      <c r="D286" s="197">
        <v>275</v>
      </c>
      <c r="E286" s="282">
        <v>8370</v>
      </c>
      <c r="F286" s="281"/>
      <c r="G286" s="281"/>
      <c r="H286" s="226">
        <v>43723771.226659998</v>
      </c>
      <c r="I286" s="226"/>
      <c r="J286" s="197">
        <v>27648269.7170555</v>
      </c>
      <c r="K286" s="197">
        <v>13901863.995503601</v>
      </c>
      <c r="L286" s="197">
        <v>4419369.5569725903</v>
      </c>
    </row>
    <row r="287" spans="2:12" s="178" customFormat="1" ht="8.85" customHeight="1" x14ac:dyDescent="0.15">
      <c r="B287" s="284">
        <v>45323</v>
      </c>
      <c r="C287" s="283">
        <v>53724</v>
      </c>
      <c r="D287" s="197">
        <v>276</v>
      </c>
      <c r="E287" s="282">
        <v>8401</v>
      </c>
      <c r="F287" s="281"/>
      <c r="G287" s="281"/>
      <c r="H287" s="226">
        <v>41055013.602955997</v>
      </c>
      <c r="I287" s="226"/>
      <c r="J287" s="197">
        <v>25916677.445468798</v>
      </c>
      <c r="K287" s="197">
        <v>12998058.714074301</v>
      </c>
      <c r="L287" s="197">
        <v>4114550.5118473</v>
      </c>
    </row>
    <row r="288" spans="2:12" s="178" customFormat="1" ht="8.85" customHeight="1" x14ac:dyDescent="0.15">
      <c r="B288" s="284">
        <v>45323</v>
      </c>
      <c r="C288" s="283">
        <v>53752</v>
      </c>
      <c r="D288" s="197">
        <v>277</v>
      </c>
      <c r="E288" s="282">
        <v>8429</v>
      </c>
      <c r="F288" s="281"/>
      <c r="G288" s="281"/>
      <c r="H288" s="226">
        <v>38573076.197031997</v>
      </c>
      <c r="I288" s="226"/>
      <c r="J288" s="197">
        <v>24312606.519381698</v>
      </c>
      <c r="K288" s="197">
        <v>12165551.691163</v>
      </c>
      <c r="L288" s="197">
        <v>3836283.76116376</v>
      </c>
    </row>
    <row r="289" spans="2:12" s="178" customFormat="1" ht="8.85" customHeight="1" x14ac:dyDescent="0.15">
      <c r="B289" s="284">
        <v>45323</v>
      </c>
      <c r="C289" s="283">
        <v>53783</v>
      </c>
      <c r="D289" s="197">
        <v>278</v>
      </c>
      <c r="E289" s="282">
        <v>8460</v>
      </c>
      <c r="F289" s="281"/>
      <c r="G289" s="281"/>
      <c r="H289" s="226">
        <v>36235116.590475999</v>
      </c>
      <c r="I289" s="226"/>
      <c r="J289" s="197">
        <v>22800254.1674066</v>
      </c>
      <c r="K289" s="197">
        <v>11379785.294622</v>
      </c>
      <c r="L289" s="197">
        <v>3573301.01597969</v>
      </c>
    </row>
    <row r="290" spans="2:12" s="178" customFormat="1" ht="8.85" customHeight="1" x14ac:dyDescent="0.15">
      <c r="B290" s="284">
        <v>45323</v>
      </c>
      <c r="C290" s="283">
        <v>53813</v>
      </c>
      <c r="D290" s="197">
        <v>279</v>
      </c>
      <c r="E290" s="282">
        <v>8490</v>
      </c>
      <c r="F290" s="281"/>
      <c r="G290" s="281"/>
      <c r="H290" s="226">
        <v>34004420.209867999</v>
      </c>
      <c r="I290" s="226"/>
      <c r="J290" s="197">
        <v>21361510.551716</v>
      </c>
      <c r="K290" s="197">
        <v>10635455.802740499</v>
      </c>
      <c r="L290" s="197">
        <v>3325888.8048610999</v>
      </c>
    </row>
    <row r="291" spans="2:12" s="178" customFormat="1" ht="8.85" customHeight="1" x14ac:dyDescent="0.15">
      <c r="B291" s="284">
        <v>45323</v>
      </c>
      <c r="C291" s="283">
        <v>53844</v>
      </c>
      <c r="D291" s="197">
        <v>280</v>
      </c>
      <c r="E291" s="282">
        <v>8521</v>
      </c>
      <c r="F291" s="281"/>
      <c r="G291" s="281"/>
      <c r="H291" s="226">
        <v>31888235.908286002</v>
      </c>
      <c r="I291" s="226"/>
      <c r="J291" s="197">
        <v>19998151.723776899</v>
      </c>
      <c r="K291" s="197">
        <v>9931345.6890109796</v>
      </c>
      <c r="L291" s="197">
        <v>3092547.1995212198</v>
      </c>
    </row>
    <row r="292" spans="2:12" s="178" customFormat="1" ht="8.85" customHeight="1" x14ac:dyDescent="0.15">
      <c r="B292" s="284">
        <v>45323</v>
      </c>
      <c r="C292" s="283">
        <v>53874</v>
      </c>
      <c r="D292" s="197">
        <v>281</v>
      </c>
      <c r="E292" s="282">
        <v>8551</v>
      </c>
      <c r="F292" s="281"/>
      <c r="G292" s="281"/>
      <c r="H292" s="226">
        <v>29952459.608329002</v>
      </c>
      <c r="I292" s="226"/>
      <c r="J292" s="197">
        <v>18753330.879771899</v>
      </c>
      <c r="K292" s="197">
        <v>9290229.0924621001</v>
      </c>
      <c r="L292" s="197">
        <v>2881049.6637953101</v>
      </c>
    </row>
    <row r="293" spans="2:12" s="178" customFormat="1" ht="8.85" customHeight="1" x14ac:dyDescent="0.15">
      <c r="B293" s="284">
        <v>45323</v>
      </c>
      <c r="C293" s="283">
        <v>53905</v>
      </c>
      <c r="D293" s="197">
        <v>282</v>
      </c>
      <c r="E293" s="282">
        <v>8582</v>
      </c>
      <c r="F293" s="281"/>
      <c r="G293" s="281"/>
      <c r="H293" s="226">
        <v>28158006.351780999</v>
      </c>
      <c r="I293" s="226"/>
      <c r="J293" s="197">
        <v>17599916.473453201</v>
      </c>
      <c r="K293" s="197">
        <v>8696664.3147018291</v>
      </c>
      <c r="L293" s="197">
        <v>2685552.5049460898</v>
      </c>
    </row>
    <row r="294" spans="2:12" s="178" customFormat="1" ht="8.85" customHeight="1" x14ac:dyDescent="0.15">
      <c r="B294" s="284">
        <v>45323</v>
      </c>
      <c r="C294" s="283">
        <v>53936</v>
      </c>
      <c r="D294" s="197">
        <v>283</v>
      </c>
      <c r="E294" s="282">
        <v>8613</v>
      </c>
      <c r="F294" s="281"/>
      <c r="G294" s="281"/>
      <c r="H294" s="226">
        <v>26532891.829548001</v>
      </c>
      <c r="I294" s="226"/>
      <c r="J294" s="197">
        <v>16556024.853772299</v>
      </c>
      <c r="K294" s="197">
        <v>8160039.53274466</v>
      </c>
      <c r="L294" s="197">
        <v>2509168.4784670202</v>
      </c>
    </row>
    <row r="295" spans="2:12" s="178" customFormat="1" ht="8.85" customHeight="1" x14ac:dyDescent="0.15">
      <c r="B295" s="284">
        <v>45323</v>
      </c>
      <c r="C295" s="283">
        <v>53966</v>
      </c>
      <c r="D295" s="197">
        <v>284</v>
      </c>
      <c r="E295" s="282">
        <v>8643</v>
      </c>
      <c r="F295" s="281"/>
      <c r="G295" s="281"/>
      <c r="H295" s="226">
        <v>25045933.995855</v>
      </c>
      <c r="I295" s="226"/>
      <c r="J295" s="197">
        <v>15602538.946577599</v>
      </c>
      <c r="K295" s="197">
        <v>7671163.4381801803</v>
      </c>
      <c r="L295" s="197">
        <v>2349172.3442966002</v>
      </c>
    </row>
    <row r="296" spans="2:12" s="178" customFormat="1" ht="8.85" customHeight="1" x14ac:dyDescent="0.15">
      <c r="B296" s="284">
        <v>45323</v>
      </c>
      <c r="C296" s="283">
        <v>53997</v>
      </c>
      <c r="D296" s="197">
        <v>285</v>
      </c>
      <c r="E296" s="282">
        <v>8674</v>
      </c>
      <c r="F296" s="281"/>
      <c r="G296" s="281"/>
      <c r="H296" s="226">
        <v>23672472.080446001</v>
      </c>
      <c r="I296" s="226"/>
      <c r="J296" s="197">
        <v>14721919.3978971</v>
      </c>
      <c r="K296" s="197">
        <v>7219788.7261163397</v>
      </c>
      <c r="L296" s="197">
        <v>2201581.42427014</v>
      </c>
    </row>
    <row r="297" spans="2:12" s="178" customFormat="1" ht="8.85" customHeight="1" x14ac:dyDescent="0.15">
      <c r="B297" s="284">
        <v>45323</v>
      </c>
      <c r="C297" s="283">
        <v>54027</v>
      </c>
      <c r="D297" s="197">
        <v>286</v>
      </c>
      <c r="E297" s="282">
        <v>8704</v>
      </c>
      <c r="F297" s="281"/>
      <c r="G297" s="281"/>
      <c r="H297" s="226">
        <v>22359093.462710001</v>
      </c>
      <c r="I297" s="226"/>
      <c r="J297" s="197">
        <v>13882304.7618203</v>
      </c>
      <c r="K297" s="197">
        <v>6791276.2222126797</v>
      </c>
      <c r="L297" s="197">
        <v>2062422.9925612099</v>
      </c>
    </row>
    <row r="298" spans="2:12" s="178" customFormat="1" ht="8.85" customHeight="1" x14ac:dyDescent="0.15">
      <c r="B298" s="284">
        <v>45323</v>
      </c>
      <c r="C298" s="283">
        <v>54058</v>
      </c>
      <c r="D298" s="197">
        <v>287</v>
      </c>
      <c r="E298" s="282">
        <v>8735</v>
      </c>
      <c r="F298" s="281"/>
      <c r="G298" s="281"/>
      <c r="H298" s="226">
        <v>21113799.687463999</v>
      </c>
      <c r="I298" s="226"/>
      <c r="J298" s="197">
        <v>13086893.2243765</v>
      </c>
      <c r="K298" s="197">
        <v>6385875.8716050005</v>
      </c>
      <c r="L298" s="197">
        <v>1931094.1082605401</v>
      </c>
    </row>
    <row r="299" spans="2:12" s="178" customFormat="1" ht="8.85" customHeight="1" x14ac:dyDescent="0.15">
      <c r="B299" s="284">
        <v>45323</v>
      </c>
      <c r="C299" s="283">
        <v>54089</v>
      </c>
      <c r="D299" s="197">
        <v>288</v>
      </c>
      <c r="E299" s="282">
        <v>8766</v>
      </c>
      <c r="F299" s="281"/>
      <c r="G299" s="281"/>
      <c r="H299" s="226">
        <v>19909598.999692</v>
      </c>
      <c r="I299" s="226"/>
      <c r="J299" s="197">
        <v>12319567.291697299</v>
      </c>
      <c r="K299" s="197">
        <v>5996163.4169998402</v>
      </c>
      <c r="L299" s="197">
        <v>1805564.66228053</v>
      </c>
    </row>
    <row r="300" spans="2:12" s="178" customFormat="1" ht="8.85" customHeight="1" x14ac:dyDescent="0.15">
      <c r="B300" s="284">
        <v>45323</v>
      </c>
      <c r="C300" s="283">
        <v>54118</v>
      </c>
      <c r="D300" s="197">
        <v>289</v>
      </c>
      <c r="E300" s="282">
        <v>8795</v>
      </c>
      <c r="F300" s="281"/>
      <c r="G300" s="281"/>
      <c r="H300" s="226">
        <v>18750729.326092999</v>
      </c>
      <c r="I300" s="226"/>
      <c r="J300" s="197">
        <v>11584077.3154734</v>
      </c>
      <c r="K300" s="197">
        <v>5624771.6439870195</v>
      </c>
      <c r="L300" s="197">
        <v>1687019.2134167999</v>
      </c>
    </row>
    <row r="301" spans="2:12" s="178" customFormat="1" ht="8.85" customHeight="1" x14ac:dyDescent="0.15">
      <c r="B301" s="284">
        <v>45323</v>
      </c>
      <c r="C301" s="283">
        <v>54149</v>
      </c>
      <c r="D301" s="197">
        <v>290</v>
      </c>
      <c r="E301" s="282">
        <v>8826</v>
      </c>
      <c r="F301" s="281"/>
      <c r="G301" s="281"/>
      <c r="H301" s="226">
        <v>17634103.634089999</v>
      </c>
      <c r="I301" s="226"/>
      <c r="J301" s="197">
        <v>10875755.8774704</v>
      </c>
      <c r="K301" s="197">
        <v>5267408.3951747399</v>
      </c>
      <c r="L301" s="197">
        <v>1573144.9642353</v>
      </c>
    </row>
    <row r="302" spans="2:12" s="178" customFormat="1" ht="8.85" customHeight="1" x14ac:dyDescent="0.15">
      <c r="B302" s="284">
        <v>45323</v>
      </c>
      <c r="C302" s="283">
        <v>54179</v>
      </c>
      <c r="D302" s="197">
        <v>291</v>
      </c>
      <c r="E302" s="282">
        <v>8856</v>
      </c>
      <c r="F302" s="281"/>
      <c r="G302" s="281"/>
      <c r="H302" s="226">
        <v>16566505.962905001</v>
      </c>
      <c r="I302" s="226"/>
      <c r="J302" s="197">
        <v>10200548.929389101</v>
      </c>
      <c r="K302" s="197">
        <v>4928228.6783461096</v>
      </c>
      <c r="L302" s="197">
        <v>1465813.40121674</v>
      </c>
    </row>
    <row r="303" spans="2:12" s="178" customFormat="1" ht="8.85" customHeight="1" x14ac:dyDescent="0.15">
      <c r="B303" s="284">
        <v>45323</v>
      </c>
      <c r="C303" s="283">
        <v>54210</v>
      </c>
      <c r="D303" s="197">
        <v>292</v>
      </c>
      <c r="E303" s="282">
        <v>8887</v>
      </c>
      <c r="F303" s="281"/>
      <c r="G303" s="281"/>
      <c r="H303" s="226">
        <v>15550495.326811001</v>
      </c>
      <c r="I303" s="226"/>
      <c r="J303" s="197">
        <v>9558717.53932181</v>
      </c>
      <c r="K303" s="197">
        <v>4606393.4447616898</v>
      </c>
      <c r="L303" s="197">
        <v>1364286.19737085</v>
      </c>
    </row>
    <row r="304" spans="2:12" s="178" customFormat="1" ht="8.85" customHeight="1" x14ac:dyDescent="0.15">
      <c r="B304" s="284">
        <v>45323</v>
      </c>
      <c r="C304" s="283">
        <v>54240</v>
      </c>
      <c r="D304" s="197">
        <v>293</v>
      </c>
      <c r="E304" s="282">
        <v>8917</v>
      </c>
      <c r="F304" s="281"/>
      <c r="G304" s="281"/>
      <c r="H304" s="226">
        <v>14604131.019138999</v>
      </c>
      <c r="I304" s="226"/>
      <c r="J304" s="197">
        <v>8962262.9572002199</v>
      </c>
      <c r="K304" s="197">
        <v>4308328.90459878</v>
      </c>
      <c r="L304" s="197">
        <v>1270777.1289241801</v>
      </c>
    </row>
    <row r="305" spans="2:12" s="178" customFormat="1" ht="8.85" customHeight="1" x14ac:dyDescent="0.15">
      <c r="B305" s="284">
        <v>45323</v>
      </c>
      <c r="C305" s="283">
        <v>54271</v>
      </c>
      <c r="D305" s="197">
        <v>294</v>
      </c>
      <c r="E305" s="282">
        <v>8948</v>
      </c>
      <c r="F305" s="281"/>
      <c r="G305" s="281"/>
      <c r="H305" s="226">
        <v>13781829.754147001</v>
      </c>
      <c r="I305" s="226"/>
      <c r="J305" s="197">
        <v>8443288.3546186909</v>
      </c>
      <c r="K305" s="197">
        <v>4048525.5352145201</v>
      </c>
      <c r="L305" s="197">
        <v>1189088.1242581999</v>
      </c>
    </row>
    <row r="306" spans="2:12" s="178" customFormat="1" ht="8.85" customHeight="1" x14ac:dyDescent="0.15">
      <c r="B306" s="284">
        <v>45323</v>
      </c>
      <c r="C306" s="283">
        <v>54302</v>
      </c>
      <c r="D306" s="197">
        <v>295</v>
      </c>
      <c r="E306" s="282">
        <v>8979</v>
      </c>
      <c r="F306" s="281"/>
      <c r="G306" s="281"/>
      <c r="H306" s="226">
        <v>13101000.244033</v>
      </c>
      <c r="I306" s="226"/>
      <c r="J306" s="197">
        <v>8012572.5431089699</v>
      </c>
      <c r="K306" s="197">
        <v>3832227.9028720902</v>
      </c>
      <c r="L306" s="197">
        <v>1120792.2187669601</v>
      </c>
    </row>
    <row r="307" spans="2:12" s="178" customFormat="1" ht="8.85" customHeight="1" x14ac:dyDescent="0.15">
      <c r="B307" s="284">
        <v>45323</v>
      </c>
      <c r="C307" s="283">
        <v>54332</v>
      </c>
      <c r="D307" s="197">
        <v>296</v>
      </c>
      <c r="E307" s="282">
        <v>9009</v>
      </c>
      <c r="F307" s="281"/>
      <c r="G307" s="281"/>
      <c r="H307" s="226">
        <v>12543458.323356001</v>
      </c>
      <c r="I307" s="226"/>
      <c r="J307" s="197">
        <v>7658987.6867756397</v>
      </c>
      <c r="K307" s="197">
        <v>3654100.5428037299</v>
      </c>
      <c r="L307" s="197">
        <v>1064315.4209536</v>
      </c>
    </row>
    <row r="308" spans="2:12" s="178" customFormat="1" ht="8.85" customHeight="1" x14ac:dyDescent="0.15">
      <c r="B308" s="284">
        <v>45323</v>
      </c>
      <c r="C308" s="283">
        <v>54363</v>
      </c>
      <c r="D308" s="197">
        <v>297</v>
      </c>
      <c r="E308" s="282">
        <v>9040</v>
      </c>
      <c r="F308" s="281"/>
      <c r="G308" s="281"/>
      <c r="H308" s="226">
        <v>12105551.338538</v>
      </c>
      <c r="I308" s="226"/>
      <c r="J308" s="197">
        <v>7379066.6500917403</v>
      </c>
      <c r="K308" s="197">
        <v>3511596.8229585099</v>
      </c>
      <c r="L308" s="197">
        <v>1018476.77257495</v>
      </c>
    </row>
    <row r="309" spans="2:12" s="178" customFormat="1" ht="8.85" customHeight="1" x14ac:dyDescent="0.15">
      <c r="B309" s="284">
        <v>45323</v>
      </c>
      <c r="C309" s="283">
        <v>54393</v>
      </c>
      <c r="D309" s="197">
        <v>298</v>
      </c>
      <c r="E309" s="282">
        <v>9070</v>
      </c>
      <c r="F309" s="281"/>
      <c r="G309" s="281"/>
      <c r="H309" s="226">
        <v>11678100.958738999</v>
      </c>
      <c r="I309" s="226"/>
      <c r="J309" s="197">
        <v>7106825.3865307299</v>
      </c>
      <c r="K309" s="197">
        <v>3373716.8227848602</v>
      </c>
      <c r="L309" s="197">
        <v>974476.09905041195</v>
      </c>
    </row>
    <row r="310" spans="2:12" s="178" customFormat="1" ht="8.85" customHeight="1" x14ac:dyDescent="0.15">
      <c r="B310" s="284">
        <v>45323</v>
      </c>
      <c r="C310" s="283">
        <v>54424</v>
      </c>
      <c r="D310" s="197">
        <v>299</v>
      </c>
      <c r="E310" s="282">
        <v>9101</v>
      </c>
      <c r="F310" s="281"/>
      <c r="G310" s="281"/>
      <c r="H310" s="226">
        <v>11261301.866295001</v>
      </c>
      <c r="I310" s="226"/>
      <c r="J310" s="197">
        <v>6841554.6240586797</v>
      </c>
      <c r="K310" s="197">
        <v>3239529.0096203201</v>
      </c>
      <c r="L310" s="197">
        <v>931753.55377818004</v>
      </c>
    </row>
    <row r="311" spans="2:12" s="178" customFormat="1" ht="8.85" customHeight="1" x14ac:dyDescent="0.15">
      <c r="B311" s="284">
        <v>45323</v>
      </c>
      <c r="C311" s="283">
        <v>54455</v>
      </c>
      <c r="D311" s="197">
        <v>300</v>
      </c>
      <c r="E311" s="282">
        <v>9132</v>
      </c>
      <c r="F311" s="281"/>
      <c r="G311" s="281"/>
      <c r="H311" s="226">
        <v>10851598.181791</v>
      </c>
      <c r="I311" s="226"/>
      <c r="J311" s="197">
        <v>6581466.6021107296</v>
      </c>
      <c r="K311" s="197">
        <v>3108449.7365667298</v>
      </c>
      <c r="L311" s="197">
        <v>890265.72469071497</v>
      </c>
    </row>
    <row r="312" spans="2:12" s="178" customFormat="1" ht="8.85" customHeight="1" x14ac:dyDescent="0.15">
      <c r="B312" s="284">
        <v>45323</v>
      </c>
      <c r="C312" s="283">
        <v>54483</v>
      </c>
      <c r="D312" s="197">
        <v>301</v>
      </c>
      <c r="E312" s="282">
        <v>9160</v>
      </c>
      <c r="F312" s="281"/>
      <c r="G312" s="281"/>
      <c r="H312" s="226">
        <v>10452647.795662999</v>
      </c>
      <c r="I312" s="226"/>
      <c r="J312" s="197">
        <v>6329791.6874104403</v>
      </c>
      <c r="K312" s="197">
        <v>2982714.6085681398</v>
      </c>
      <c r="L312" s="197">
        <v>850986.19837168499</v>
      </c>
    </row>
    <row r="313" spans="2:12" s="178" customFormat="1" ht="8.85" customHeight="1" x14ac:dyDescent="0.15">
      <c r="B313" s="284">
        <v>45323</v>
      </c>
      <c r="C313" s="283">
        <v>54514</v>
      </c>
      <c r="D313" s="197">
        <v>302</v>
      </c>
      <c r="E313" s="282">
        <v>9191</v>
      </c>
      <c r="F313" s="281"/>
      <c r="G313" s="281"/>
      <c r="H313" s="226">
        <v>10063371.031734001</v>
      </c>
      <c r="I313" s="226"/>
      <c r="J313" s="197">
        <v>6083722.0633018203</v>
      </c>
      <c r="K313" s="197">
        <v>2859471.2965322598</v>
      </c>
      <c r="L313" s="197">
        <v>812368.68938102096</v>
      </c>
    </row>
    <row r="314" spans="2:12" s="178" customFormat="1" ht="8.85" customHeight="1" x14ac:dyDescent="0.15">
      <c r="B314" s="284">
        <v>45323</v>
      </c>
      <c r="C314" s="283">
        <v>54544</v>
      </c>
      <c r="D314" s="197">
        <v>303</v>
      </c>
      <c r="E314" s="282">
        <v>9221</v>
      </c>
      <c r="F314" s="281"/>
      <c r="G314" s="281"/>
      <c r="H314" s="226">
        <v>9678354.5277779996</v>
      </c>
      <c r="I314" s="226"/>
      <c r="J314" s="197">
        <v>5841359.9248029301</v>
      </c>
      <c r="K314" s="197">
        <v>2738798.6845733202</v>
      </c>
      <c r="L314" s="197">
        <v>774896.374440438</v>
      </c>
    </row>
    <row r="315" spans="2:12" s="178" customFormat="1" ht="8.85" customHeight="1" x14ac:dyDescent="0.15">
      <c r="B315" s="284">
        <v>45323</v>
      </c>
      <c r="C315" s="283">
        <v>54575</v>
      </c>
      <c r="D315" s="197">
        <v>304</v>
      </c>
      <c r="E315" s="282">
        <v>9252</v>
      </c>
      <c r="F315" s="281"/>
      <c r="G315" s="281"/>
      <c r="H315" s="226">
        <v>9300959.2542400006</v>
      </c>
      <c r="I315" s="226"/>
      <c r="J315" s="197">
        <v>5604062.3815368405</v>
      </c>
      <c r="K315" s="197">
        <v>2620856.2285648501</v>
      </c>
      <c r="L315" s="197">
        <v>738385.79903416301</v>
      </c>
    </row>
    <row r="316" spans="2:12" s="178" customFormat="1" ht="8.85" customHeight="1" x14ac:dyDescent="0.15">
      <c r="B316" s="284">
        <v>45323</v>
      </c>
      <c r="C316" s="283">
        <v>54605</v>
      </c>
      <c r="D316" s="197">
        <v>305</v>
      </c>
      <c r="E316" s="282">
        <v>9282</v>
      </c>
      <c r="F316" s="281"/>
      <c r="G316" s="281"/>
      <c r="H316" s="226">
        <v>8928117.8825070001</v>
      </c>
      <c r="I316" s="226"/>
      <c r="J316" s="197">
        <v>5370586.2471486498</v>
      </c>
      <c r="K316" s="197">
        <v>2505484.3788638399</v>
      </c>
      <c r="L316" s="197">
        <v>702988.01462383498</v>
      </c>
    </row>
    <row r="317" spans="2:12" s="178" customFormat="1" ht="8.85" customHeight="1" x14ac:dyDescent="0.15">
      <c r="B317" s="284">
        <v>45323</v>
      </c>
      <c r="C317" s="283">
        <v>54636</v>
      </c>
      <c r="D317" s="197">
        <v>306</v>
      </c>
      <c r="E317" s="282">
        <v>9313</v>
      </c>
      <c r="F317" s="281"/>
      <c r="G317" s="281"/>
      <c r="H317" s="226">
        <v>8561545.816265</v>
      </c>
      <c r="I317" s="226"/>
      <c r="J317" s="197">
        <v>5141344.9569445997</v>
      </c>
      <c r="K317" s="197">
        <v>2392438.8191261902</v>
      </c>
      <c r="L317" s="197">
        <v>668426.53411113098</v>
      </c>
    </row>
    <row r="318" spans="2:12" s="178" customFormat="1" ht="8.85" customHeight="1" x14ac:dyDescent="0.15">
      <c r="B318" s="284">
        <v>45323</v>
      </c>
      <c r="C318" s="283">
        <v>54667</v>
      </c>
      <c r="D318" s="197">
        <v>307</v>
      </c>
      <c r="E318" s="282">
        <v>9344</v>
      </c>
      <c r="F318" s="281"/>
      <c r="G318" s="281"/>
      <c r="H318" s="226">
        <v>8201982.1264850004</v>
      </c>
      <c r="I318" s="226"/>
      <c r="J318" s="197">
        <v>4917067.3415306602</v>
      </c>
      <c r="K318" s="197">
        <v>2282255.9392023799</v>
      </c>
      <c r="L318" s="197">
        <v>634941.63565854402</v>
      </c>
    </row>
    <row r="319" spans="2:12" s="178" customFormat="1" ht="8.85" customHeight="1" x14ac:dyDescent="0.15">
      <c r="B319" s="284">
        <v>45323</v>
      </c>
      <c r="C319" s="283">
        <v>54697</v>
      </c>
      <c r="D319" s="197">
        <v>308</v>
      </c>
      <c r="E319" s="282">
        <v>9374</v>
      </c>
      <c r="F319" s="281"/>
      <c r="G319" s="281"/>
      <c r="H319" s="226">
        <v>7844539.9159880001</v>
      </c>
      <c r="I319" s="226"/>
      <c r="J319" s="197">
        <v>4695062.4709641496</v>
      </c>
      <c r="K319" s="197">
        <v>2173848.79200663</v>
      </c>
      <c r="L319" s="197">
        <v>602302.79179321602</v>
      </c>
    </row>
    <row r="320" spans="2:12" s="178" customFormat="1" ht="8.85" customHeight="1" x14ac:dyDescent="0.15">
      <c r="B320" s="284">
        <v>45323</v>
      </c>
      <c r="C320" s="283">
        <v>54728</v>
      </c>
      <c r="D320" s="197">
        <v>309</v>
      </c>
      <c r="E320" s="282">
        <v>9405</v>
      </c>
      <c r="F320" s="281"/>
      <c r="G320" s="281"/>
      <c r="H320" s="226">
        <v>7493264.0181010002</v>
      </c>
      <c r="I320" s="226"/>
      <c r="J320" s="197">
        <v>4477212.5442518797</v>
      </c>
      <c r="K320" s="197">
        <v>2067710.6365443501</v>
      </c>
      <c r="L320" s="197">
        <v>570468.83719202597</v>
      </c>
    </row>
    <row r="321" spans="2:12" s="178" customFormat="1" ht="8.85" customHeight="1" x14ac:dyDescent="0.15">
      <c r="B321" s="284">
        <v>45323</v>
      </c>
      <c r="C321" s="283">
        <v>54758</v>
      </c>
      <c r="D321" s="197">
        <v>310</v>
      </c>
      <c r="E321" s="282">
        <v>9435</v>
      </c>
      <c r="F321" s="281"/>
      <c r="G321" s="281"/>
      <c r="H321" s="226">
        <v>7147776.8777120002</v>
      </c>
      <c r="I321" s="226"/>
      <c r="J321" s="197">
        <v>4263774.4686222402</v>
      </c>
      <c r="K321" s="197">
        <v>1964291.9730996799</v>
      </c>
      <c r="L321" s="197">
        <v>539714.75218359404</v>
      </c>
    </row>
    <row r="322" spans="2:12" s="178" customFormat="1" ht="8.85" customHeight="1" x14ac:dyDescent="0.15">
      <c r="B322" s="284">
        <v>45323</v>
      </c>
      <c r="C322" s="283">
        <v>54789</v>
      </c>
      <c r="D322" s="197">
        <v>311</v>
      </c>
      <c r="E322" s="282">
        <v>9466</v>
      </c>
      <c r="F322" s="281"/>
      <c r="G322" s="281"/>
      <c r="H322" s="226">
        <v>6812239.4119809996</v>
      </c>
      <c r="I322" s="226"/>
      <c r="J322" s="197">
        <v>4056728.2750683101</v>
      </c>
      <c r="K322" s="197">
        <v>1864154.18065957</v>
      </c>
      <c r="L322" s="197">
        <v>510031.14344426198</v>
      </c>
    </row>
    <row r="323" spans="2:12" s="178" customFormat="1" ht="8.85" customHeight="1" x14ac:dyDescent="0.15">
      <c r="B323" s="284">
        <v>45323</v>
      </c>
      <c r="C323" s="283">
        <v>54820</v>
      </c>
      <c r="D323" s="197">
        <v>312</v>
      </c>
      <c r="E323" s="282">
        <v>9497</v>
      </c>
      <c r="F323" s="281"/>
      <c r="G323" s="281"/>
      <c r="H323" s="226">
        <v>6480215.3554349998</v>
      </c>
      <c r="I323" s="226"/>
      <c r="J323" s="197">
        <v>3852460.8544143499</v>
      </c>
      <c r="K323" s="197">
        <v>1765786.68408809</v>
      </c>
      <c r="L323" s="197">
        <v>481071.60491602501</v>
      </c>
    </row>
    <row r="324" spans="2:12" s="178" customFormat="1" ht="8.85" customHeight="1" x14ac:dyDescent="0.15">
      <c r="B324" s="284">
        <v>45323</v>
      </c>
      <c r="C324" s="283">
        <v>54848</v>
      </c>
      <c r="D324" s="197">
        <v>313</v>
      </c>
      <c r="E324" s="282">
        <v>9525</v>
      </c>
      <c r="F324" s="281"/>
      <c r="G324" s="281"/>
      <c r="H324" s="226">
        <v>6151337.464261</v>
      </c>
      <c r="I324" s="226"/>
      <c r="J324" s="197">
        <v>3651341.6559155099</v>
      </c>
      <c r="K324" s="197">
        <v>1669758.2230515301</v>
      </c>
      <c r="L324" s="197">
        <v>453168.89033483597</v>
      </c>
    </row>
    <row r="325" spans="2:12" s="178" customFormat="1" ht="8.85" customHeight="1" x14ac:dyDescent="0.15">
      <c r="B325" s="284">
        <v>45323</v>
      </c>
      <c r="C325" s="283">
        <v>54879</v>
      </c>
      <c r="D325" s="197">
        <v>314</v>
      </c>
      <c r="E325" s="282">
        <v>9556</v>
      </c>
      <c r="F325" s="281"/>
      <c r="G325" s="281"/>
      <c r="H325" s="226">
        <v>5710359.0332660004</v>
      </c>
      <c r="I325" s="226"/>
      <c r="J325" s="197">
        <v>3383834.4890311202</v>
      </c>
      <c r="K325" s="197">
        <v>1543491.7929158299</v>
      </c>
      <c r="L325" s="197">
        <v>417126.17354240699</v>
      </c>
    </row>
    <row r="326" spans="2:12" s="178" customFormat="1" ht="8.85" customHeight="1" x14ac:dyDescent="0.15">
      <c r="B326" s="284">
        <v>45323</v>
      </c>
      <c r="C326" s="283">
        <v>54909</v>
      </c>
      <c r="D326" s="197">
        <v>315</v>
      </c>
      <c r="E326" s="282">
        <v>9586</v>
      </c>
      <c r="F326" s="281"/>
      <c r="G326" s="281"/>
      <c r="H326" s="226">
        <v>5388036.7509500002</v>
      </c>
      <c r="I326" s="226"/>
      <c r="J326" s="197">
        <v>3187592.5806764201</v>
      </c>
      <c r="K326" s="197">
        <v>1450399.98511791</v>
      </c>
      <c r="L326" s="197">
        <v>390361.50796487997</v>
      </c>
    </row>
    <row r="327" spans="2:12" s="178" customFormat="1" ht="8.85" customHeight="1" x14ac:dyDescent="0.15">
      <c r="B327" s="284">
        <v>45323</v>
      </c>
      <c r="C327" s="283">
        <v>54940</v>
      </c>
      <c r="D327" s="197">
        <v>316</v>
      </c>
      <c r="E327" s="282">
        <v>9617</v>
      </c>
      <c r="F327" s="281"/>
      <c r="G327" s="281"/>
      <c r="H327" s="226">
        <v>5068404.8511100002</v>
      </c>
      <c r="I327" s="226"/>
      <c r="J327" s="197">
        <v>2993410.8946813</v>
      </c>
      <c r="K327" s="197">
        <v>1358580.59507772</v>
      </c>
      <c r="L327" s="197">
        <v>364100.45958425797</v>
      </c>
    </row>
    <row r="328" spans="2:12" s="178" customFormat="1" ht="8.85" customHeight="1" x14ac:dyDescent="0.15">
      <c r="B328" s="284">
        <v>45323</v>
      </c>
      <c r="C328" s="283">
        <v>54970</v>
      </c>
      <c r="D328" s="197">
        <v>317</v>
      </c>
      <c r="E328" s="282">
        <v>9647</v>
      </c>
      <c r="F328" s="281"/>
      <c r="G328" s="281"/>
      <c r="H328" s="226">
        <v>4752042.5937080001</v>
      </c>
      <c r="I328" s="226"/>
      <c r="J328" s="197">
        <v>2801959.9417230901</v>
      </c>
      <c r="K328" s="197">
        <v>1268559.26514576</v>
      </c>
      <c r="L328" s="197">
        <v>338581.06366768799</v>
      </c>
    </row>
    <row r="329" spans="2:12" s="178" customFormat="1" ht="8.85" customHeight="1" x14ac:dyDescent="0.15">
      <c r="B329" s="284">
        <v>45323</v>
      </c>
      <c r="C329" s="283">
        <v>55001</v>
      </c>
      <c r="D329" s="197">
        <v>318</v>
      </c>
      <c r="E329" s="282">
        <v>9678</v>
      </c>
      <c r="F329" s="281"/>
      <c r="G329" s="281"/>
      <c r="H329" s="226">
        <v>4437108.4788140003</v>
      </c>
      <c r="I329" s="226"/>
      <c r="J329" s="197">
        <v>2611827.0953946998</v>
      </c>
      <c r="K329" s="197">
        <v>1179471.2394007</v>
      </c>
      <c r="L329" s="197">
        <v>313469.92382042803</v>
      </c>
    </row>
    <row r="330" spans="2:12" s="178" customFormat="1" ht="8.85" customHeight="1" x14ac:dyDescent="0.15">
      <c r="B330" s="284">
        <v>45323</v>
      </c>
      <c r="C330" s="283">
        <v>55032</v>
      </c>
      <c r="D330" s="197">
        <v>319</v>
      </c>
      <c r="E330" s="282">
        <v>9709</v>
      </c>
      <c r="F330" s="281"/>
      <c r="G330" s="281"/>
      <c r="H330" s="226">
        <v>4123920.745695</v>
      </c>
      <c r="I330" s="226"/>
      <c r="J330" s="197">
        <v>2423357.3813902498</v>
      </c>
      <c r="K330" s="197">
        <v>1091577.2885691</v>
      </c>
      <c r="L330" s="197">
        <v>288881.43561668601</v>
      </c>
    </row>
    <row r="331" spans="2:12" s="178" customFormat="1" ht="8.85" customHeight="1" x14ac:dyDescent="0.15">
      <c r="B331" s="284">
        <v>45323</v>
      </c>
      <c r="C331" s="283">
        <v>55062</v>
      </c>
      <c r="D331" s="197">
        <v>320</v>
      </c>
      <c r="E331" s="282">
        <v>9739</v>
      </c>
      <c r="F331" s="281"/>
      <c r="G331" s="281"/>
      <c r="H331" s="226">
        <v>3812632.887997</v>
      </c>
      <c r="I331" s="226"/>
      <c r="J331" s="197">
        <v>2236756.48776149</v>
      </c>
      <c r="K331" s="197">
        <v>1005044.97901544</v>
      </c>
      <c r="L331" s="197">
        <v>264890.70810175501</v>
      </c>
    </row>
    <row r="332" spans="2:12" s="178" customFormat="1" ht="8.85" customHeight="1" x14ac:dyDescent="0.15">
      <c r="B332" s="284">
        <v>45323</v>
      </c>
      <c r="C332" s="283">
        <v>55093</v>
      </c>
      <c r="D332" s="197">
        <v>321</v>
      </c>
      <c r="E332" s="282">
        <v>9770</v>
      </c>
      <c r="F332" s="281"/>
      <c r="G332" s="281"/>
      <c r="H332" s="226">
        <v>3502824.1268199999</v>
      </c>
      <c r="I332" s="226"/>
      <c r="J332" s="197">
        <v>2051515.6169447801</v>
      </c>
      <c r="K332" s="197">
        <v>919466.08099852002</v>
      </c>
      <c r="L332" s="197">
        <v>241309.02137129201</v>
      </c>
    </row>
    <row r="333" spans="2:12" s="178" customFormat="1" ht="8.85" customHeight="1" x14ac:dyDescent="0.15">
      <c r="B333" s="284">
        <v>45323</v>
      </c>
      <c r="C333" s="283">
        <v>55123</v>
      </c>
      <c r="D333" s="197">
        <v>322</v>
      </c>
      <c r="E333" s="282">
        <v>9800</v>
      </c>
      <c r="F333" s="281"/>
      <c r="G333" s="281"/>
      <c r="H333" s="226">
        <v>3193543.0022729998</v>
      </c>
      <c r="I333" s="226"/>
      <c r="J333" s="197">
        <v>1867307.4236771499</v>
      </c>
      <c r="K333" s="197">
        <v>834846.20354761602</v>
      </c>
      <c r="L333" s="197">
        <v>218202.84340697201</v>
      </c>
    </row>
    <row r="334" spans="2:12" s="178" customFormat="1" ht="8.85" customHeight="1" x14ac:dyDescent="0.15">
      <c r="B334" s="284">
        <v>45323</v>
      </c>
      <c r="C334" s="283">
        <v>55154</v>
      </c>
      <c r="D334" s="197">
        <v>323</v>
      </c>
      <c r="E334" s="282">
        <v>9831</v>
      </c>
      <c r="F334" s="281"/>
      <c r="G334" s="281"/>
      <c r="H334" s="226">
        <v>2887708.391789</v>
      </c>
      <c r="I334" s="226"/>
      <c r="J334" s="197">
        <v>1685618.0350953899</v>
      </c>
      <c r="K334" s="197">
        <v>751698.9004096</v>
      </c>
      <c r="L334" s="197">
        <v>195638.562716994</v>
      </c>
    </row>
    <row r="335" spans="2:12" s="178" customFormat="1" ht="8.85" customHeight="1" x14ac:dyDescent="0.15">
      <c r="B335" s="284">
        <v>45323</v>
      </c>
      <c r="C335" s="283">
        <v>55185</v>
      </c>
      <c r="D335" s="197">
        <v>324</v>
      </c>
      <c r="E335" s="282">
        <v>9862</v>
      </c>
      <c r="F335" s="281"/>
      <c r="G335" s="281"/>
      <c r="H335" s="226">
        <v>2583970.1975850002</v>
      </c>
      <c r="I335" s="226"/>
      <c r="J335" s="197">
        <v>1505761.2403257701</v>
      </c>
      <c r="K335" s="197">
        <v>669784.28309883899</v>
      </c>
      <c r="L335" s="197">
        <v>173580.97382187701</v>
      </c>
    </row>
    <row r="336" spans="2:12" s="178" customFormat="1" ht="8.85" customHeight="1" x14ac:dyDescent="0.15">
      <c r="B336" s="284">
        <v>45323</v>
      </c>
      <c r="C336" s="283">
        <v>55213</v>
      </c>
      <c r="D336" s="197">
        <v>325</v>
      </c>
      <c r="E336" s="282">
        <v>9890</v>
      </c>
      <c r="F336" s="281"/>
      <c r="G336" s="281"/>
      <c r="H336" s="226">
        <v>2286260.2734650001</v>
      </c>
      <c r="I336" s="226"/>
      <c r="J336" s="197">
        <v>1330235.1103616799</v>
      </c>
      <c r="K336" s="197">
        <v>590348.36005423102</v>
      </c>
      <c r="L336" s="197">
        <v>152408.97437555599</v>
      </c>
    </row>
    <row r="337" spans="2:12" s="178" customFormat="1" ht="8.85" customHeight="1" x14ac:dyDescent="0.15">
      <c r="B337" s="284">
        <v>45323</v>
      </c>
      <c r="C337" s="283">
        <v>55244</v>
      </c>
      <c r="D337" s="197">
        <v>326</v>
      </c>
      <c r="E337" s="282">
        <v>9921</v>
      </c>
      <c r="F337" s="281"/>
      <c r="G337" s="281"/>
      <c r="H337" s="226">
        <v>1999510.890778</v>
      </c>
      <c r="I337" s="226"/>
      <c r="J337" s="197">
        <v>1161419.9706063899</v>
      </c>
      <c r="K337" s="197">
        <v>514118.624584976</v>
      </c>
      <c r="L337" s="197">
        <v>132166.72724200701</v>
      </c>
    </row>
    <row r="338" spans="2:12" s="178" customFormat="1" ht="8.85" customHeight="1" x14ac:dyDescent="0.15">
      <c r="B338" s="284">
        <v>45323</v>
      </c>
      <c r="C338" s="283">
        <v>55274</v>
      </c>
      <c r="D338" s="197">
        <v>327</v>
      </c>
      <c r="E338" s="282">
        <v>9951</v>
      </c>
      <c r="F338" s="281"/>
      <c r="G338" s="281"/>
      <c r="H338" s="226">
        <v>1725412.074851</v>
      </c>
      <c r="I338" s="226"/>
      <c r="J338" s="197">
        <v>1000564.08256702</v>
      </c>
      <c r="K338" s="197">
        <v>441823.41052354302</v>
      </c>
      <c r="L338" s="197">
        <v>113115.887204553</v>
      </c>
    </row>
    <row r="339" spans="2:12" s="178" customFormat="1" ht="8.85" customHeight="1" x14ac:dyDescent="0.15">
      <c r="B339" s="284">
        <v>45323</v>
      </c>
      <c r="C339" s="283">
        <v>55305</v>
      </c>
      <c r="D339" s="197">
        <v>328</v>
      </c>
      <c r="E339" s="282">
        <v>9982</v>
      </c>
      <c r="F339" s="281"/>
      <c r="G339" s="281"/>
      <c r="H339" s="226">
        <v>1482564.5961249999</v>
      </c>
      <c r="I339" s="226"/>
      <c r="J339" s="197">
        <v>858278.98672878998</v>
      </c>
      <c r="K339" s="197">
        <v>378030.10555620398</v>
      </c>
      <c r="L339" s="197">
        <v>96373.557251098595</v>
      </c>
    </row>
    <row r="340" spans="2:12" s="178" customFormat="1" ht="8.85" customHeight="1" x14ac:dyDescent="0.15">
      <c r="B340" s="284">
        <v>45323</v>
      </c>
      <c r="C340" s="283">
        <v>55335</v>
      </c>
      <c r="D340" s="197">
        <v>329</v>
      </c>
      <c r="E340" s="282">
        <v>10012</v>
      </c>
      <c r="F340" s="281"/>
      <c r="G340" s="281"/>
      <c r="H340" s="226">
        <v>1264276.2014850001</v>
      </c>
      <c r="I340" s="226"/>
      <c r="J340" s="197">
        <v>730707.18578653003</v>
      </c>
      <c r="K340" s="197">
        <v>321048.80170078599</v>
      </c>
      <c r="L340" s="197">
        <v>81511.453734472394</v>
      </c>
    </row>
    <row r="341" spans="2:12" s="178" customFormat="1" ht="8.85" customHeight="1" x14ac:dyDescent="0.15">
      <c r="B341" s="284">
        <v>45323</v>
      </c>
      <c r="C341" s="283">
        <v>55366</v>
      </c>
      <c r="D341" s="197">
        <v>330</v>
      </c>
      <c r="E341" s="282">
        <v>10043</v>
      </c>
      <c r="F341" s="281"/>
      <c r="G341" s="281"/>
      <c r="H341" s="226">
        <v>1075487.4138430001</v>
      </c>
      <c r="I341" s="226"/>
      <c r="J341" s="197">
        <v>620539.63608416996</v>
      </c>
      <c r="K341" s="197">
        <v>271951.39730347699</v>
      </c>
      <c r="L341" s="197">
        <v>68753.608940334598</v>
      </c>
    </row>
    <row r="342" spans="2:12" s="178" customFormat="1" ht="8.85" customHeight="1" x14ac:dyDescent="0.15">
      <c r="B342" s="284">
        <v>45323</v>
      </c>
      <c r="C342" s="283">
        <v>55397</v>
      </c>
      <c r="D342" s="197">
        <v>331</v>
      </c>
      <c r="E342" s="282">
        <v>10074</v>
      </c>
      <c r="F342" s="281"/>
      <c r="G342" s="281"/>
      <c r="H342" s="226">
        <v>914885.84887500003</v>
      </c>
      <c r="I342" s="226"/>
      <c r="J342" s="197">
        <v>526979.69713051699</v>
      </c>
      <c r="K342" s="197">
        <v>230361.41861487101</v>
      </c>
      <c r="L342" s="197">
        <v>57992.331452962397</v>
      </c>
    </row>
    <row r="343" spans="2:12" s="178" customFormat="1" ht="8.85" customHeight="1" x14ac:dyDescent="0.15">
      <c r="B343" s="284">
        <v>45323</v>
      </c>
      <c r="C343" s="283">
        <v>55427</v>
      </c>
      <c r="D343" s="197">
        <v>332</v>
      </c>
      <c r="E343" s="282">
        <v>10104</v>
      </c>
      <c r="F343" s="281"/>
      <c r="G343" s="281"/>
      <c r="H343" s="226">
        <v>781751.53273600002</v>
      </c>
      <c r="I343" s="226"/>
      <c r="J343" s="197">
        <v>449554.42330999399</v>
      </c>
      <c r="K343" s="197">
        <v>196032.42091630699</v>
      </c>
      <c r="L343" s="197">
        <v>49147.882504427202</v>
      </c>
    </row>
    <row r="344" spans="2:12" s="178" customFormat="1" ht="8.85" customHeight="1" x14ac:dyDescent="0.15">
      <c r="B344" s="284">
        <v>45323</v>
      </c>
      <c r="C344" s="283">
        <v>55458</v>
      </c>
      <c r="D344" s="197">
        <v>333</v>
      </c>
      <c r="E344" s="282">
        <v>10135</v>
      </c>
      <c r="F344" s="281"/>
      <c r="G344" s="281"/>
      <c r="H344" s="226">
        <v>670321.33242400002</v>
      </c>
      <c r="I344" s="226"/>
      <c r="J344" s="197">
        <v>384821.52250707999</v>
      </c>
      <c r="K344" s="197">
        <v>167378.26990866399</v>
      </c>
      <c r="L344" s="197">
        <v>41786.173400218802</v>
      </c>
    </row>
    <row r="345" spans="2:12" s="178" customFormat="1" ht="8.85" customHeight="1" x14ac:dyDescent="0.15">
      <c r="B345" s="284">
        <v>45323</v>
      </c>
      <c r="C345" s="283">
        <v>55488</v>
      </c>
      <c r="D345" s="197">
        <v>334</v>
      </c>
      <c r="E345" s="282">
        <v>10165</v>
      </c>
      <c r="F345" s="281"/>
      <c r="G345" s="281"/>
      <c r="H345" s="226">
        <v>576396.45566800004</v>
      </c>
      <c r="I345" s="226"/>
      <c r="J345" s="197">
        <v>330357.50297792902</v>
      </c>
      <c r="K345" s="197">
        <v>143335.46613481099</v>
      </c>
      <c r="L345" s="197">
        <v>35637.1753691091</v>
      </c>
    </row>
    <row r="346" spans="2:12" s="178" customFormat="1" ht="8.85" customHeight="1" x14ac:dyDescent="0.15">
      <c r="B346" s="284">
        <v>45323</v>
      </c>
      <c r="C346" s="283">
        <v>55519</v>
      </c>
      <c r="D346" s="197">
        <v>335</v>
      </c>
      <c r="E346" s="282">
        <v>10196</v>
      </c>
      <c r="F346" s="281"/>
      <c r="G346" s="281"/>
      <c r="H346" s="226">
        <v>493498.45098800003</v>
      </c>
      <c r="I346" s="226"/>
      <c r="J346" s="197">
        <v>282365.37871338701</v>
      </c>
      <c r="K346" s="197">
        <v>122201.075241197</v>
      </c>
      <c r="L346" s="197">
        <v>30253.892396376799</v>
      </c>
    </row>
    <row r="347" spans="2:12" s="178" customFormat="1" ht="8.85" customHeight="1" x14ac:dyDescent="0.15">
      <c r="B347" s="284">
        <v>45323</v>
      </c>
      <c r="C347" s="283">
        <v>55550</v>
      </c>
      <c r="D347" s="197">
        <v>336</v>
      </c>
      <c r="E347" s="282">
        <v>10227</v>
      </c>
      <c r="F347" s="281"/>
      <c r="G347" s="281"/>
      <c r="H347" s="226">
        <v>425811.78351899999</v>
      </c>
      <c r="I347" s="226"/>
      <c r="J347" s="197">
        <v>243223.820975982</v>
      </c>
      <c r="K347" s="197">
        <v>104993.830615503</v>
      </c>
      <c r="L347" s="197">
        <v>25883.716303357502</v>
      </c>
    </row>
    <row r="348" spans="2:12" s="178" customFormat="1" ht="8.85" customHeight="1" x14ac:dyDescent="0.15">
      <c r="B348" s="284">
        <v>45323</v>
      </c>
      <c r="C348" s="283">
        <v>55579</v>
      </c>
      <c r="D348" s="197">
        <v>337</v>
      </c>
      <c r="E348" s="282">
        <v>10256</v>
      </c>
      <c r="F348" s="281"/>
      <c r="G348" s="281"/>
      <c r="H348" s="226">
        <v>368842.47782799997</v>
      </c>
      <c r="I348" s="226"/>
      <c r="J348" s="197">
        <v>210348.637787846</v>
      </c>
      <c r="K348" s="197">
        <v>90586.362245713404</v>
      </c>
      <c r="L348" s="197">
        <v>22243.402328547501</v>
      </c>
    </row>
    <row r="349" spans="2:12" s="178" customFormat="1" ht="8.85" customHeight="1" x14ac:dyDescent="0.15">
      <c r="B349" s="284">
        <v>45323</v>
      </c>
      <c r="C349" s="283">
        <v>55610</v>
      </c>
      <c r="D349" s="197">
        <v>338</v>
      </c>
      <c r="E349" s="282">
        <v>10287</v>
      </c>
      <c r="F349" s="281"/>
      <c r="G349" s="281"/>
      <c r="H349" s="226">
        <v>318687.59468500002</v>
      </c>
      <c r="I349" s="226"/>
      <c r="J349" s="197">
        <v>181437.356794666</v>
      </c>
      <c r="K349" s="197">
        <v>77937.042068768205</v>
      </c>
      <c r="L349" s="197">
        <v>19056.315576535999</v>
      </c>
    </row>
    <row r="350" spans="2:12" s="178" customFormat="1" ht="8.85" customHeight="1" x14ac:dyDescent="0.15">
      <c r="B350" s="284">
        <v>45323</v>
      </c>
      <c r="C350" s="283">
        <v>55640</v>
      </c>
      <c r="D350" s="197">
        <v>339</v>
      </c>
      <c r="E350" s="282">
        <v>10317</v>
      </c>
      <c r="F350" s="281"/>
      <c r="G350" s="281"/>
      <c r="H350" s="226">
        <v>275941.44825800002</v>
      </c>
      <c r="I350" s="226"/>
      <c r="J350" s="197">
        <v>156842.96789944</v>
      </c>
      <c r="K350" s="197">
        <v>67206.615914784896</v>
      </c>
      <c r="L350" s="197">
        <v>16365.2682467658</v>
      </c>
    </row>
    <row r="351" spans="2:12" s="178" customFormat="1" ht="8.85" customHeight="1" x14ac:dyDescent="0.15">
      <c r="B351" s="284">
        <v>45323</v>
      </c>
      <c r="C351" s="283">
        <v>55671</v>
      </c>
      <c r="D351" s="197">
        <v>340</v>
      </c>
      <c r="E351" s="282">
        <v>10348</v>
      </c>
      <c r="F351" s="281"/>
      <c r="G351" s="281"/>
      <c r="H351" s="226">
        <v>236014.47107699999</v>
      </c>
      <c r="I351" s="226"/>
      <c r="J351" s="197">
        <v>133921.25908061801</v>
      </c>
      <c r="K351" s="197">
        <v>57238.809531872299</v>
      </c>
      <c r="L351" s="197">
        <v>13879.0043785697</v>
      </c>
    </row>
    <row r="352" spans="2:12" s="178" customFormat="1" ht="8.85" customHeight="1" x14ac:dyDescent="0.15">
      <c r="B352" s="284">
        <v>45323</v>
      </c>
      <c r="C352" s="283">
        <v>55701</v>
      </c>
      <c r="D352" s="197">
        <v>341</v>
      </c>
      <c r="E352" s="282">
        <v>10378</v>
      </c>
      <c r="F352" s="281"/>
      <c r="G352" s="281"/>
      <c r="H352" s="226">
        <v>199584.622948</v>
      </c>
      <c r="I352" s="226"/>
      <c r="J352" s="197">
        <v>113064.047851139</v>
      </c>
      <c r="K352" s="197">
        <v>48205.363926093603</v>
      </c>
      <c r="L352" s="197">
        <v>11640.7019470799</v>
      </c>
    </row>
    <row r="353" spans="2:12" s="178" customFormat="1" ht="8.85" customHeight="1" x14ac:dyDescent="0.15">
      <c r="B353" s="284">
        <v>45323</v>
      </c>
      <c r="C353" s="283">
        <v>55732</v>
      </c>
      <c r="D353" s="197">
        <v>342</v>
      </c>
      <c r="E353" s="282">
        <v>10409</v>
      </c>
      <c r="F353" s="281"/>
      <c r="G353" s="281"/>
      <c r="H353" s="226">
        <v>166160.004736</v>
      </c>
      <c r="I353" s="226"/>
      <c r="J353" s="197">
        <v>93969.459056500302</v>
      </c>
      <c r="K353" s="197">
        <v>39962.408587575097</v>
      </c>
      <c r="L353" s="197">
        <v>9609.3072326610109</v>
      </c>
    </row>
    <row r="354" spans="2:12" s="178" customFormat="1" ht="8.85" customHeight="1" x14ac:dyDescent="0.15">
      <c r="B354" s="284">
        <v>45323</v>
      </c>
      <c r="C354" s="283">
        <v>55763</v>
      </c>
      <c r="D354" s="197">
        <v>343</v>
      </c>
      <c r="E354" s="282">
        <v>10440</v>
      </c>
      <c r="F354" s="281"/>
      <c r="G354" s="281"/>
      <c r="H354" s="226">
        <v>138979.72</v>
      </c>
      <c r="I354" s="226"/>
      <c r="J354" s="197">
        <v>78464.722352392506</v>
      </c>
      <c r="K354" s="197">
        <v>33283.842960316499</v>
      </c>
      <c r="L354" s="197">
        <v>7969.4895780048</v>
      </c>
    </row>
    <row r="355" spans="2:12" s="178" customFormat="1" ht="8.85" customHeight="1" x14ac:dyDescent="0.15">
      <c r="B355" s="284">
        <v>45323</v>
      </c>
      <c r="C355" s="283">
        <v>55793</v>
      </c>
      <c r="D355" s="197">
        <v>344</v>
      </c>
      <c r="E355" s="282">
        <v>10470</v>
      </c>
      <c r="F355" s="281"/>
      <c r="G355" s="281"/>
      <c r="H355" s="226">
        <v>115838.9</v>
      </c>
      <c r="I355" s="226"/>
      <c r="J355" s="197">
        <v>65292.604853791097</v>
      </c>
      <c r="K355" s="197">
        <v>27628.212290423598</v>
      </c>
      <c r="L355" s="197">
        <v>6588.1868917929096</v>
      </c>
    </row>
    <row r="356" spans="2:12" s="178" customFormat="1" ht="8.85" customHeight="1" x14ac:dyDescent="0.15">
      <c r="B356" s="284">
        <v>45323</v>
      </c>
      <c r="C356" s="283">
        <v>55824</v>
      </c>
      <c r="D356" s="197">
        <v>345</v>
      </c>
      <c r="E356" s="282">
        <v>10501</v>
      </c>
      <c r="F356" s="281"/>
      <c r="G356" s="281"/>
      <c r="H356" s="226">
        <v>95100.800000000003</v>
      </c>
      <c r="I356" s="226"/>
      <c r="J356" s="197">
        <v>53512.657574136399</v>
      </c>
      <c r="K356" s="197">
        <v>22586.004055323901</v>
      </c>
      <c r="L356" s="197">
        <v>5363.01667843013</v>
      </c>
    </row>
    <row r="357" spans="2:12" s="178" customFormat="1" ht="8.85" customHeight="1" x14ac:dyDescent="0.15">
      <c r="B357" s="284">
        <v>45323</v>
      </c>
      <c r="C357" s="283">
        <v>55854</v>
      </c>
      <c r="D357" s="197">
        <v>346</v>
      </c>
      <c r="E357" s="282">
        <v>10531</v>
      </c>
      <c r="F357" s="281"/>
      <c r="G357" s="281"/>
      <c r="H357" s="226">
        <v>75929.460000000006</v>
      </c>
      <c r="I357" s="226"/>
      <c r="J357" s="197">
        <v>42654.928764198099</v>
      </c>
      <c r="K357" s="197">
        <v>17958.988419825499</v>
      </c>
      <c r="L357" s="197">
        <v>4246.8576060135401</v>
      </c>
    </row>
    <row r="358" spans="2:12" s="178" customFormat="1" ht="8.85" customHeight="1" x14ac:dyDescent="0.15">
      <c r="B358" s="284">
        <v>45323</v>
      </c>
      <c r="C358" s="283">
        <v>55885</v>
      </c>
      <c r="D358" s="197">
        <v>347</v>
      </c>
      <c r="E358" s="282">
        <v>10562</v>
      </c>
      <c r="F358" s="281"/>
      <c r="G358" s="281"/>
      <c r="H358" s="226">
        <v>62029.69</v>
      </c>
      <c r="I358" s="226"/>
      <c r="J358" s="197">
        <v>34787.346222266802</v>
      </c>
      <c r="K358" s="197">
        <v>14609.2540654111</v>
      </c>
      <c r="L358" s="197">
        <v>3440.0954329382798</v>
      </c>
    </row>
    <row r="359" spans="2:12" s="178" customFormat="1" ht="8.85" customHeight="1" x14ac:dyDescent="0.15">
      <c r="B359" s="284">
        <v>45323</v>
      </c>
      <c r="C359" s="283">
        <v>55916</v>
      </c>
      <c r="D359" s="197">
        <v>348</v>
      </c>
      <c r="E359" s="282">
        <v>10593</v>
      </c>
      <c r="F359" s="281"/>
      <c r="G359" s="281"/>
      <c r="H359" s="226">
        <v>50030.31</v>
      </c>
      <c r="I359" s="226"/>
      <c r="J359" s="197">
        <v>28010.293644111</v>
      </c>
      <c r="K359" s="197">
        <v>11733.254664480801</v>
      </c>
      <c r="L359" s="197">
        <v>2751.1708755790901</v>
      </c>
    </row>
    <row r="360" spans="2:12" s="178" customFormat="1" ht="8.85" customHeight="1" x14ac:dyDescent="0.15">
      <c r="B360" s="284">
        <v>45323</v>
      </c>
      <c r="C360" s="283">
        <v>55944</v>
      </c>
      <c r="D360" s="197">
        <v>349</v>
      </c>
      <c r="E360" s="282">
        <v>10621</v>
      </c>
      <c r="F360" s="281"/>
      <c r="G360" s="281"/>
      <c r="H360" s="226">
        <v>40593.79</v>
      </c>
      <c r="I360" s="226"/>
      <c r="J360" s="197">
        <v>22692.283024556898</v>
      </c>
      <c r="K360" s="197">
        <v>9483.7510006523607</v>
      </c>
      <c r="L360" s="197">
        <v>2215.20652775083</v>
      </c>
    </row>
    <row r="361" spans="2:12" s="178" customFormat="1" ht="8.85" customHeight="1" x14ac:dyDescent="0.15">
      <c r="B361" s="284">
        <v>45323</v>
      </c>
      <c r="C361" s="283">
        <v>55975</v>
      </c>
      <c r="D361" s="197">
        <v>350</v>
      </c>
      <c r="E361" s="282">
        <v>10652</v>
      </c>
      <c r="F361" s="281"/>
      <c r="G361" s="281"/>
      <c r="H361" s="226">
        <v>31127.72</v>
      </c>
      <c r="I361" s="226"/>
      <c r="J361" s="197">
        <v>17371.1544292541</v>
      </c>
      <c r="K361" s="197">
        <v>7241.4364778038698</v>
      </c>
      <c r="L361" s="197">
        <v>1684.28439372502</v>
      </c>
    </row>
    <row r="362" spans="2:12" s="178" customFormat="1" ht="8.85" customHeight="1" x14ac:dyDescent="0.15">
      <c r="B362" s="284">
        <v>45323</v>
      </c>
      <c r="C362" s="283">
        <v>56005</v>
      </c>
      <c r="D362" s="197">
        <v>351</v>
      </c>
      <c r="E362" s="282">
        <v>10682</v>
      </c>
      <c r="F362" s="281"/>
      <c r="G362" s="281"/>
      <c r="H362" s="226">
        <v>21764.080000000002</v>
      </c>
      <c r="I362" s="226"/>
      <c r="J362" s="197">
        <v>12125.739777984099</v>
      </c>
      <c r="K362" s="197">
        <v>5042.3623970676099</v>
      </c>
      <c r="L362" s="197">
        <v>1167.9946085080501</v>
      </c>
    </row>
    <row r="363" spans="2:12" s="178" customFormat="1" ht="8.85" customHeight="1" x14ac:dyDescent="0.15">
      <c r="B363" s="284">
        <v>45323</v>
      </c>
      <c r="C363" s="283">
        <v>56036</v>
      </c>
      <c r="D363" s="197">
        <v>352</v>
      </c>
      <c r="E363" s="282">
        <v>10713</v>
      </c>
      <c r="F363" s="281"/>
      <c r="G363" s="281"/>
      <c r="H363" s="226">
        <v>13761.95</v>
      </c>
      <c r="I363" s="226"/>
      <c r="J363" s="197">
        <v>7654.3917400703303</v>
      </c>
      <c r="K363" s="197">
        <v>3174.9039369238699</v>
      </c>
      <c r="L363" s="197">
        <v>732.30835923078496</v>
      </c>
    </row>
    <row r="364" spans="2:12" s="178" customFormat="1" ht="8.85" customHeight="1" x14ac:dyDescent="0.15">
      <c r="B364" s="284">
        <v>45323</v>
      </c>
      <c r="C364" s="283">
        <v>56066</v>
      </c>
      <c r="D364" s="197">
        <v>353</v>
      </c>
      <c r="E364" s="282">
        <v>10743</v>
      </c>
      <c r="F364" s="281"/>
      <c r="G364" s="281"/>
      <c r="H364" s="226">
        <v>8363.19</v>
      </c>
      <c r="I364" s="226"/>
      <c r="J364" s="197">
        <v>4643.9681570401499</v>
      </c>
      <c r="K364" s="197">
        <v>1921.49343454882</v>
      </c>
      <c r="L364" s="197">
        <v>441.38583391578902</v>
      </c>
    </row>
    <row r="365" spans="2:12" s="178" customFormat="1" ht="8.85" customHeight="1" x14ac:dyDescent="0.15">
      <c r="B365" s="284">
        <v>45323</v>
      </c>
      <c r="C365" s="283">
        <v>56097</v>
      </c>
      <c r="D365" s="197">
        <v>354</v>
      </c>
      <c r="E365" s="282">
        <v>10774</v>
      </c>
      <c r="F365" s="281"/>
      <c r="G365" s="281"/>
      <c r="H365" s="226">
        <v>3930.61</v>
      </c>
      <c r="I365" s="226"/>
      <c r="J365" s="197">
        <v>0</v>
      </c>
      <c r="K365" s="197">
        <v>0</v>
      </c>
      <c r="L365" s="197">
        <v>0</v>
      </c>
    </row>
    <row r="366" spans="2:12" s="178" customFormat="1" ht="8.85" customHeight="1" x14ac:dyDescent="0.15">
      <c r="B366" s="284">
        <v>45323</v>
      </c>
      <c r="C366" s="283">
        <v>56128</v>
      </c>
      <c r="D366" s="197">
        <v>355</v>
      </c>
      <c r="E366" s="282">
        <v>10805</v>
      </c>
      <c r="F366" s="281"/>
      <c r="G366" s="281"/>
      <c r="H366" s="226">
        <v>986.08</v>
      </c>
      <c r="I366" s="226"/>
      <c r="J366" s="197">
        <v>0</v>
      </c>
      <c r="K366" s="197">
        <v>0</v>
      </c>
      <c r="L366" s="197">
        <v>0</v>
      </c>
    </row>
    <row r="367" spans="2:12" s="178" customFormat="1" ht="8.85" customHeight="1" x14ac:dyDescent="0.15">
      <c r="B367" s="284">
        <v>45323</v>
      </c>
      <c r="C367" s="283">
        <v>56158</v>
      </c>
      <c r="D367" s="197">
        <v>356</v>
      </c>
      <c r="E367" s="282">
        <v>10835</v>
      </c>
      <c r="F367" s="281"/>
      <c r="G367" s="281"/>
      <c r="H367" s="226">
        <v>0</v>
      </c>
      <c r="I367" s="226"/>
      <c r="J367" s="197">
        <v>0</v>
      </c>
      <c r="K367" s="197">
        <v>0</v>
      </c>
      <c r="L367" s="197">
        <v>0</v>
      </c>
    </row>
    <row r="368" spans="2:12" s="178" customFormat="1" ht="8.85" customHeight="1" x14ac:dyDescent="0.15">
      <c r="B368" s="284">
        <v>45323</v>
      </c>
      <c r="C368" s="283">
        <v>56189</v>
      </c>
      <c r="D368" s="197">
        <v>357</v>
      </c>
      <c r="E368" s="282">
        <v>10866</v>
      </c>
      <c r="F368" s="281"/>
      <c r="G368" s="281"/>
      <c r="H368" s="226">
        <v>0</v>
      </c>
      <c r="I368" s="226"/>
      <c r="J368" s="197">
        <v>0</v>
      </c>
      <c r="K368" s="197">
        <v>0</v>
      </c>
      <c r="L368" s="197">
        <v>0</v>
      </c>
    </row>
    <row r="369" spans="2:12" s="178" customFormat="1" ht="8.85" customHeight="1" x14ac:dyDescent="0.15">
      <c r="B369" s="284">
        <v>45323</v>
      </c>
      <c r="C369" s="283">
        <v>56219</v>
      </c>
      <c r="D369" s="197">
        <v>358</v>
      </c>
      <c r="E369" s="282">
        <v>10896</v>
      </c>
      <c r="F369" s="281"/>
      <c r="G369" s="281"/>
      <c r="H369" s="226">
        <v>0</v>
      </c>
      <c r="I369" s="226"/>
      <c r="J369" s="197">
        <v>0</v>
      </c>
      <c r="K369" s="197">
        <v>0</v>
      </c>
      <c r="L369" s="197">
        <v>0</v>
      </c>
    </row>
    <row r="370" spans="2:12" s="178" customFormat="1" ht="8.85" customHeight="1" x14ac:dyDescent="0.15">
      <c r="B370" s="284">
        <v>45323</v>
      </c>
      <c r="C370" s="283">
        <v>56250</v>
      </c>
      <c r="D370" s="197">
        <v>359</v>
      </c>
      <c r="E370" s="282">
        <v>10927</v>
      </c>
      <c r="F370" s="281"/>
      <c r="G370" s="281"/>
      <c r="H370" s="226">
        <v>0</v>
      </c>
      <c r="I370" s="226"/>
      <c r="J370" s="197">
        <v>0</v>
      </c>
      <c r="K370" s="197">
        <v>0</v>
      </c>
      <c r="L370" s="197">
        <v>0</v>
      </c>
    </row>
    <row r="371" spans="2:12" s="178" customFormat="1" ht="8.85" customHeight="1" x14ac:dyDescent="0.15">
      <c r="B371" s="284">
        <v>45323</v>
      </c>
      <c r="C371" s="283">
        <v>56281</v>
      </c>
      <c r="D371" s="197">
        <v>360</v>
      </c>
      <c r="E371" s="282">
        <v>10958</v>
      </c>
      <c r="F371" s="281"/>
      <c r="G371" s="281"/>
      <c r="H371" s="226">
        <v>0</v>
      </c>
      <c r="I371" s="226"/>
      <c r="J371" s="197">
        <v>0</v>
      </c>
      <c r="K371" s="197">
        <v>0</v>
      </c>
      <c r="L371" s="197">
        <v>0</v>
      </c>
    </row>
    <row r="372" spans="2:12" s="178" customFormat="1" ht="8.85" customHeight="1" x14ac:dyDescent="0.15">
      <c r="B372" s="284">
        <v>45323</v>
      </c>
      <c r="C372" s="283">
        <v>56309</v>
      </c>
      <c r="D372" s="197">
        <v>361</v>
      </c>
      <c r="E372" s="282">
        <v>10986</v>
      </c>
      <c r="F372" s="281"/>
      <c r="G372" s="281"/>
      <c r="H372" s="226">
        <v>0</v>
      </c>
      <c r="I372" s="226"/>
      <c r="J372" s="197">
        <v>0</v>
      </c>
      <c r="K372" s="197">
        <v>0</v>
      </c>
      <c r="L372" s="197">
        <v>0</v>
      </c>
    </row>
    <row r="373" spans="2:12" s="178" customFormat="1" ht="8.85" customHeight="1" x14ac:dyDescent="0.15">
      <c r="B373" s="284">
        <v>45323</v>
      </c>
      <c r="C373" s="283">
        <v>56340</v>
      </c>
      <c r="D373" s="197">
        <v>362</v>
      </c>
      <c r="E373" s="282">
        <v>11017</v>
      </c>
      <c r="F373" s="281"/>
      <c r="G373" s="281"/>
      <c r="H373" s="226">
        <v>0</v>
      </c>
      <c r="I373" s="226"/>
      <c r="J373" s="197">
        <v>0</v>
      </c>
      <c r="K373" s="197">
        <v>0</v>
      </c>
      <c r="L373" s="197">
        <v>0</v>
      </c>
    </row>
    <row r="374" spans="2:12" s="178" customFormat="1" ht="11.85" customHeight="1" x14ac:dyDescent="0.15">
      <c r="B374" s="280"/>
      <c r="C374" s="279"/>
      <c r="D374" s="278"/>
      <c r="E374" s="277"/>
      <c r="F374" s="276"/>
      <c r="G374" s="276"/>
      <c r="H374" s="275">
        <v>1413910108955.23</v>
      </c>
      <c r="I374" s="275"/>
      <c r="J374" s="274">
        <v>1262573984937.54</v>
      </c>
      <c r="K374" s="274">
        <v>1080440731528.89</v>
      </c>
      <c r="L374" s="274">
        <v>860727108943.45398</v>
      </c>
    </row>
    <row r="375" spans="2:12" s="178" customFormat="1" ht="22.95" customHeight="1" x14ac:dyDescent="0.15"/>
  </sheetData>
  <mergeCells count="736">
    <mergeCell ref="H369:I369"/>
    <mergeCell ref="H37:I37"/>
    <mergeCell ref="H370:I370"/>
    <mergeCell ref="H371:I371"/>
    <mergeCell ref="H372:I372"/>
    <mergeCell ref="H373:I373"/>
    <mergeCell ref="H47:I47"/>
    <mergeCell ref="H48:I48"/>
    <mergeCell ref="H49:I49"/>
    <mergeCell ref="H50:I50"/>
    <mergeCell ref="H374:I374"/>
    <mergeCell ref="H38:I38"/>
    <mergeCell ref="H39:I39"/>
    <mergeCell ref="H40:I40"/>
    <mergeCell ref="H41:I41"/>
    <mergeCell ref="H42:I42"/>
    <mergeCell ref="H43:I43"/>
    <mergeCell ref="H44:I44"/>
    <mergeCell ref="H45:I45"/>
    <mergeCell ref="H46:I46"/>
    <mergeCell ref="H51:I51"/>
    <mergeCell ref="H52:I52"/>
    <mergeCell ref="H53:I53"/>
    <mergeCell ref="H54:I54"/>
    <mergeCell ref="H360:I360"/>
    <mergeCell ref="H361:I361"/>
    <mergeCell ref="H343:I343"/>
    <mergeCell ref="H344:I344"/>
    <mergeCell ref="H345:I345"/>
    <mergeCell ref="H346:I346"/>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7:I347"/>
    <mergeCell ref="H348:I348"/>
    <mergeCell ref="H349:I349"/>
    <mergeCell ref="H35:I35"/>
    <mergeCell ref="H350:I350"/>
    <mergeCell ref="H36:I36"/>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335:I335"/>
    <mergeCell ref="H336:I336"/>
    <mergeCell ref="H82:I82"/>
    <mergeCell ref="H83:I83"/>
    <mergeCell ref="H327:I327"/>
    <mergeCell ref="H328:I328"/>
    <mergeCell ref="H337:I337"/>
    <mergeCell ref="H338:I338"/>
    <mergeCell ref="H339:I339"/>
    <mergeCell ref="H34:I34"/>
    <mergeCell ref="H340:I340"/>
    <mergeCell ref="H341:I341"/>
    <mergeCell ref="H78:I78"/>
    <mergeCell ref="H79:I79"/>
    <mergeCell ref="H80:I80"/>
    <mergeCell ref="H81:I81"/>
    <mergeCell ref="H342:I342"/>
    <mergeCell ref="H69:I69"/>
    <mergeCell ref="H70:I70"/>
    <mergeCell ref="H71:I71"/>
    <mergeCell ref="H72:I72"/>
    <mergeCell ref="H73:I73"/>
    <mergeCell ref="H74:I74"/>
    <mergeCell ref="H75:I75"/>
    <mergeCell ref="H76:I76"/>
    <mergeCell ref="H77:I77"/>
    <mergeCell ref="H329:I329"/>
    <mergeCell ref="H33:I33"/>
    <mergeCell ref="H330:I330"/>
    <mergeCell ref="H331:I331"/>
    <mergeCell ref="H332:I332"/>
    <mergeCell ref="H333:I333"/>
    <mergeCell ref="H93:I93"/>
    <mergeCell ref="H94:I94"/>
    <mergeCell ref="H95:I95"/>
    <mergeCell ref="H96:I96"/>
    <mergeCell ref="H334:I334"/>
    <mergeCell ref="H84:I84"/>
    <mergeCell ref="H85:I85"/>
    <mergeCell ref="H86:I86"/>
    <mergeCell ref="H87:I87"/>
    <mergeCell ref="H88:I88"/>
    <mergeCell ref="H89:I89"/>
    <mergeCell ref="H90:I90"/>
    <mergeCell ref="H91:I91"/>
    <mergeCell ref="H92:I92"/>
    <mergeCell ref="H97:I97"/>
    <mergeCell ref="H98:I98"/>
    <mergeCell ref="H319:I319"/>
    <mergeCell ref="H32:I32"/>
    <mergeCell ref="H320:I320"/>
    <mergeCell ref="H321:I321"/>
    <mergeCell ref="H314:I314"/>
    <mergeCell ref="H315:I315"/>
    <mergeCell ref="H316:I316"/>
    <mergeCell ref="H317:I317"/>
    <mergeCell ref="H322:I322"/>
    <mergeCell ref="H323:I323"/>
    <mergeCell ref="H324:I324"/>
    <mergeCell ref="H325:I325"/>
    <mergeCell ref="H326:I326"/>
    <mergeCell ref="H99:I99"/>
    <mergeCell ref="H310:I310"/>
    <mergeCell ref="H311:I311"/>
    <mergeCell ref="H312:I312"/>
    <mergeCell ref="H313:I313"/>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68:I268"/>
    <mergeCell ref="H29:I29"/>
    <mergeCell ref="H290:I290"/>
    <mergeCell ref="H291:I291"/>
    <mergeCell ref="H292:I292"/>
    <mergeCell ref="H277:I277"/>
    <mergeCell ref="H278:I278"/>
    <mergeCell ref="H279:I279"/>
    <mergeCell ref="H265:I265"/>
    <mergeCell ref="H266:I266"/>
    <mergeCell ref="H267:I267"/>
    <mergeCell ref="H28:I28"/>
    <mergeCell ref="H280:I280"/>
    <mergeCell ref="H281:I281"/>
    <mergeCell ref="H282:I282"/>
    <mergeCell ref="H283:I283"/>
    <mergeCell ref="H284:I284"/>
    <mergeCell ref="H269:I269"/>
    <mergeCell ref="H275:I275"/>
    <mergeCell ref="H276:I276"/>
    <mergeCell ref="H264:I264"/>
    <mergeCell ref="H27:I27"/>
    <mergeCell ref="H270:I270"/>
    <mergeCell ref="H271:I271"/>
    <mergeCell ref="H272:I272"/>
    <mergeCell ref="H273:I273"/>
    <mergeCell ref="H274:I274"/>
    <mergeCell ref="H260:I260"/>
    <mergeCell ref="H261:I261"/>
    <mergeCell ref="H262:I262"/>
    <mergeCell ref="H263:I263"/>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18:I218"/>
    <mergeCell ref="H202:I202"/>
    <mergeCell ref="H24:I24"/>
    <mergeCell ref="H240:I240"/>
    <mergeCell ref="H241:I241"/>
    <mergeCell ref="H242:I242"/>
    <mergeCell ref="H227:I227"/>
    <mergeCell ref="H228:I228"/>
    <mergeCell ref="H229:I229"/>
    <mergeCell ref="H215:I215"/>
    <mergeCell ref="H216:I216"/>
    <mergeCell ref="H217:I217"/>
    <mergeCell ref="H23:I23"/>
    <mergeCell ref="H230:I230"/>
    <mergeCell ref="H231:I231"/>
    <mergeCell ref="H232:I232"/>
    <mergeCell ref="H233:I233"/>
    <mergeCell ref="H234:I234"/>
    <mergeCell ref="H219:I219"/>
    <mergeCell ref="H225:I225"/>
    <mergeCell ref="H226:I226"/>
    <mergeCell ref="H214:I214"/>
    <mergeCell ref="H220:I220"/>
    <mergeCell ref="H221:I221"/>
    <mergeCell ref="H222:I222"/>
    <mergeCell ref="H223:I223"/>
    <mergeCell ref="H224:I224"/>
    <mergeCell ref="H210:I210"/>
    <mergeCell ref="H211:I211"/>
    <mergeCell ref="H212:I212"/>
    <mergeCell ref="H213:I213"/>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192:I192"/>
    <mergeCell ref="H193:I193"/>
    <mergeCell ref="H194:I194"/>
    <mergeCell ref="H2:L2"/>
    <mergeCell ref="H20:I20"/>
    <mergeCell ref="H200:I200"/>
    <mergeCell ref="H201:I201"/>
    <mergeCell ref="H187:I187"/>
    <mergeCell ref="H188:I188"/>
    <mergeCell ref="H189:I189"/>
    <mergeCell ref="H19:I19"/>
    <mergeCell ref="H190:I190"/>
    <mergeCell ref="H191:I191"/>
    <mergeCell ref="H18:I18"/>
    <mergeCell ref="H180:I180"/>
    <mergeCell ref="H181:I181"/>
    <mergeCell ref="H182:I182"/>
    <mergeCell ref="H183:I183"/>
    <mergeCell ref="H177:I177"/>
    <mergeCell ref="H178:I178"/>
    <mergeCell ref="H161:I161"/>
    <mergeCell ref="H162:I162"/>
    <mergeCell ref="H22:I22"/>
    <mergeCell ref="H186:I186"/>
    <mergeCell ref="H170:I170"/>
    <mergeCell ref="H171:I171"/>
    <mergeCell ref="H172:I172"/>
    <mergeCell ref="H173:I173"/>
    <mergeCell ref="H174:I174"/>
    <mergeCell ref="H175:I175"/>
    <mergeCell ref="H176:I176"/>
    <mergeCell ref="H179:I179"/>
    <mergeCell ref="H165:I165"/>
    <mergeCell ref="H166:I166"/>
    <mergeCell ref="H167:I167"/>
    <mergeCell ref="H168:I168"/>
    <mergeCell ref="H184:I184"/>
    <mergeCell ref="H185:I185"/>
    <mergeCell ref="H169:I169"/>
    <mergeCell ref="H153:I153"/>
    <mergeCell ref="H154:I154"/>
    <mergeCell ref="H155:I155"/>
    <mergeCell ref="H156:I156"/>
    <mergeCell ref="H157:I157"/>
    <mergeCell ref="H158:I158"/>
    <mergeCell ref="H159:I159"/>
    <mergeCell ref="H163:I163"/>
    <mergeCell ref="H164:I164"/>
    <mergeCell ref="H16:I16"/>
    <mergeCell ref="H160:I160"/>
    <mergeCell ref="H17:I17"/>
    <mergeCell ref="H145:I145"/>
    <mergeCell ref="H146:I146"/>
    <mergeCell ref="H147:I147"/>
    <mergeCell ref="H148:I148"/>
    <mergeCell ref="H149:I149"/>
    <mergeCell ref="H128:I128"/>
    <mergeCell ref="H112:I112"/>
    <mergeCell ref="H150:I150"/>
    <mergeCell ref="H151:I151"/>
    <mergeCell ref="H152:I152"/>
    <mergeCell ref="H137:I137"/>
    <mergeCell ref="H138:I138"/>
    <mergeCell ref="H139:I139"/>
    <mergeCell ref="H140:I140"/>
    <mergeCell ref="H141:I141"/>
    <mergeCell ref="H142:I142"/>
    <mergeCell ref="H143:I143"/>
    <mergeCell ref="H144:I144"/>
    <mergeCell ref="H129:I129"/>
    <mergeCell ref="H135:I135"/>
    <mergeCell ref="H136:I136"/>
    <mergeCell ref="H131:I131"/>
    <mergeCell ref="H132:I132"/>
    <mergeCell ref="H133:I133"/>
    <mergeCell ref="H134:I134"/>
    <mergeCell ref="H120:I120"/>
    <mergeCell ref="H121:I121"/>
    <mergeCell ref="H122:I122"/>
    <mergeCell ref="H123:I123"/>
    <mergeCell ref="H124:I124"/>
    <mergeCell ref="H125:I125"/>
    <mergeCell ref="H115:I115"/>
    <mergeCell ref="H116:I116"/>
    <mergeCell ref="H117:I117"/>
    <mergeCell ref="H118:I118"/>
    <mergeCell ref="H13:I13"/>
    <mergeCell ref="H130:I130"/>
    <mergeCell ref="H14:I14"/>
    <mergeCell ref="H15:I15"/>
    <mergeCell ref="H126:I126"/>
    <mergeCell ref="H127:I127"/>
    <mergeCell ref="H119:I119"/>
    <mergeCell ref="H12:I12"/>
    <mergeCell ref="H104:I104"/>
    <mergeCell ref="H105:I105"/>
    <mergeCell ref="H106:I106"/>
    <mergeCell ref="H107:I107"/>
    <mergeCell ref="H108:I108"/>
    <mergeCell ref="H109:I109"/>
    <mergeCell ref="H113:I113"/>
    <mergeCell ref="H114:I114"/>
    <mergeCell ref="H11:I11"/>
    <mergeCell ref="H110:I110"/>
    <mergeCell ref="H111:I111"/>
    <mergeCell ref="F370:G370"/>
    <mergeCell ref="F371:G371"/>
    <mergeCell ref="F372:G372"/>
    <mergeCell ref="F46:G46"/>
    <mergeCell ref="F47:G47"/>
    <mergeCell ref="F48:G48"/>
    <mergeCell ref="F49:G49"/>
    <mergeCell ref="F373:G373"/>
    <mergeCell ref="F374:G374"/>
    <mergeCell ref="F38:G38"/>
    <mergeCell ref="F39:G39"/>
    <mergeCell ref="F40:G40"/>
    <mergeCell ref="F41:G41"/>
    <mergeCell ref="F42:G42"/>
    <mergeCell ref="F43:G43"/>
    <mergeCell ref="F44:G44"/>
    <mergeCell ref="F45:G45"/>
    <mergeCell ref="F50:G50"/>
    <mergeCell ref="F51:G51"/>
    <mergeCell ref="F52:G52"/>
    <mergeCell ref="F53:G53"/>
    <mergeCell ref="F54:G54"/>
    <mergeCell ref="F55:G55"/>
    <mergeCell ref="F56:G56"/>
    <mergeCell ref="F361:G361"/>
    <mergeCell ref="F362:G362"/>
    <mergeCell ref="F363:G363"/>
    <mergeCell ref="F364:G364"/>
    <mergeCell ref="F365:G365"/>
    <mergeCell ref="F359:G359"/>
    <mergeCell ref="F64:G64"/>
    <mergeCell ref="F65:G65"/>
    <mergeCell ref="F66:G66"/>
    <mergeCell ref="F366:G366"/>
    <mergeCell ref="F367:G367"/>
    <mergeCell ref="F368:G368"/>
    <mergeCell ref="F369:G369"/>
    <mergeCell ref="F353:G353"/>
    <mergeCell ref="F354:G354"/>
    <mergeCell ref="F355:G355"/>
    <mergeCell ref="F356:G356"/>
    <mergeCell ref="F357:G357"/>
    <mergeCell ref="F358:G358"/>
    <mergeCell ref="F36:G36"/>
    <mergeCell ref="F360:G360"/>
    <mergeCell ref="F37:G37"/>
    <mergeCell ref="F57:G57"/>
    <mergeCell ref="F58:G58"/>
    <mergeCell ref="F59:G59"/>
    <mergeCell ref="F60:G60"/>
    <mergeCell ref="F61:G61"/>
    <mergeCell ref="F62:G62"/>
    <mergeCell ref="F63:G63"/>
    <mergeCell ref="F345:G345"/>
    <mergeCell ref="F346:G346"/>
    <mergeCell ref="F84:G84"/>
    <mergeCell ref="F85:G85"/>
    <mergeCell ref="F337:G337"/>
    <mergeCell ref="F338:G338"/>
    <mergeCell ref="F347:G347"/>
    <mergeCell ref="F348:G348"/>
    <mergeCell ref="F349:G349"/>
    <mergeCell ref="F35:G35"/>
    <mergeCell ref="F350:G350"/>
    <mergeCell ref="F351:G351"/>
    <mergeCell ref="F80:G80"/>
    <mergeCell ref="F81:G81"/>
    <mergeCell ref="F82:G82"/>
    <mergeCell ref="F83:G83"/>
    <mergeCell ref="F352:G352"/>
    <mergeCell ref="F71:G71"/>
    <mergeCell ref="F72:G72"/>
    <mergeCell ref="F73:G73"/>
    <mergeCell ref="F74:G74"/>
    <mergeCell ref="F75:G75"/>
    <mergeCell ref="F76:G76"/>
    <mergeCell ref="F77:G77"/>
    <mergeCell ref="F78:G78"/>
    <mergeCell ref="F79:G79"/>
    <mergeCell ref="F339:G339"/>
    <mergeCell ref="F34:G34"/>
    <mergeCell ref="F340:G340"/>
    <mergeCell ref="F341:G341"/>
    <mergeCell ref="F342:G342"/>
    <mergeCell ref="F343:G343"/>
    <mergeCell ref="F95:G95"/>
    <mergeCell ref="F96:G96"/>
    <mergeCell ref="F97:G97"/>
    <mergeCell ref="F98:G98"/>
    <mergeCell ref="F327:G327"/>
    <mergeCell ref="F328:G328"/>
    <mergeCell ref="F311:G311"/>
    <mergeCell ref="F344:G344"/>
    <mergeCell ref="F86:G86"/>
    <mergeCell ref="F87:G87"/>
    <mergeCell ref="F88:G88"/>
    <mergeCell ref="F89:G89"/>
    <mergeCell ref="F90:G90"/>
    <mergeCell ref="F91:G91"/>
    <mergeCell ref="F334:G334"/>
    <mergeCell ref="F335:G335"/>
    <mergeCell ref="F336:G336"/>
    <mergeCell ref="F320:G320"/>
    <mergeCell ref="F321:G321"/>
    <mergeCell ref="F322:G322"/>
    <mergeCell ref="F323:G323"/>
    <mergeCell ref="F324:G324"/>
    <mergeCell ref="F325:G325"/>
    <mergeCell ref="F329:G329"/>
    <mergeCell ref="F313:G313"/>
    <mergeCell ref="F314:G314"/>
    <mergeCell ref="F315:G315"/>
    <mergeCell ref="F316:G316"/>
    <mergeCell ref="F317:G317"/>
    <mergeCell ref="F333:G333"/>
    <mergeCell ref="F330:G330"/>
    <mergeCell ref="F331:G331"/>
    <mergeCell ref="F332:G332"/>
    <mergeCell ref="F326:G326"/>
    <mergeCell ref="F318:G318"/>
    <mergeCell ref="F319:G319"/>
    <mergeCell ref="F303:G303"/>
    <mergeCell ref="F304:G304"/>
    <mergeCell ref="F305:G305"/>
    <mergeCell ref="F306:G306"/>
    <mergeCell ref="F307:G307"/>
    <mergeCell ref="F308:G308"/>
    <mergeCell ref="F309:G309"/>
    <mergeCell ref="F312:G312"/>
    <mergeCell ref="F310:G310"/>
    <mergeCell ref="F32:G32"/>
    <mergeCell ref="F295:G295"/>
    <mergeCell ref="F296:G296"/>
    <mergeCell ref="F297:G297"/>
    <mergeCell ref="F298:G298"/>
    <mergeCell ref="F299:G299"/>
    <mergeCell ref="F278:G278"/>
    <mergeCell ref="F261:G261"/>
    <mergeCell ref="F99:G99"/>
    <mergeCell ref="F300:G300"/>
    <mergeCell ref="F301:G301"/>
    <mergeCell ref="F302:G302"/>
    <mergeCell ref="F287:G287"/>
    <mergeCell ref="F288:G288"/>
    <mergeCell ref="F289:G289"/>
    <mergeCell ref="F290:G290"/>
    <mergeCell ref="F291:G291"/>
    <mergeCell ref="F292:G292"/>
    <mergeCell ref="F293:G293"/>
    <mergeCell ref="F294:G294"/>
    <mergeCell ref="F279:G279"/>
    <mergeCell ref="F285:G285"/>
    <mergeCell ref="F286:G286"/>
    <mergeCell ref="F284:G284"/>
    <mergeCell ref="F270:G270"/>
    <mergeCell ref="F271:G271"/>
    <mergeCell ref="F272:G272"/>
    <mergeCell ref="F273:G273"/>
    <mergeCell ref="F29:G29"/>
    <mergeCell ref="F274:G274"/>
    <mergeCell ref="F30:G30"/>
    <mergeCell ref="F275:G275"/>
    <mergeCell ref="F276:G276"/>
    <mergeCell ref="F267:G267"/>
    <mergeCell ref="F28:G28"/>
    <mergeCell ref="F280:G280"/>
    <mergeCell ref="F281:G281"/>
    <mergeCell ref="F282:G282"/>
    <mergeCell ref="F283:G283"/>
    <mergeCell ref="F277:G277"/>
    <mergeCell ref="F31:G31"/>
    <mergeCell ref="F33:G33"/>
    <mergeCell ref="F92:G92"/>
    <mergeCell ref="F259:G259"/>
    <mergeCell ref="F262:G262"/>
    <mergeCell ref="F263:G263"/>
    <mergeCell ref="F264:G264"/>
    <mergeCell ref="F265:G265"/>
    <mergeCell ref="F266:G266"/>
    <mergeCell ref="F228:G228"/>
    <mergeCell ref="F211:G211"/>
    <mergeCell ref="F268:G268"/>
    <mergeCell ref="F269:G269"/>
    <mergeCell ref="F253:G253"/>
    <mergeCell ref="F254:G254"/>
    <mergeCell ref="F255:G255"/>
    <mergeCell ref="F256:G256"/>
    <mergeCell ref="F257:G257"/>
    <mergeCell ref="F258:G258"/>
    <mergeCell ref="F225:G225"/>
    <mergeCell ref="F226:G226"/>
    <mergeCell ref="F227:G227"/>
    <mergeCell ref="F26:G26"/>
    <mergeCell ref="F260:G260"/>
    <mergeCell ref="F27:G27"/>
    <mergeCell ref="F245:G245"/>
    <mergeCell ref="F246:G246"/>
    <mergeCell ref="F247:G247"/>
    <mergeCell ref="F248:G248"/>
    <mergeCell ref="F250:G250"/>
    <mergeCell ref="F251:G251"/>
    <mergeCell ref="F252:G252"/>
    <mergeCell ref="F237:G237"/>
    <mergeCell ref="F238:G238"/>
    <mergeCell ref="F239:G239"/>
    <mergeCell ref="F249:G249"/>
    <mergeCell ref="F240:G240"/>
    <mergeCell ref="F241:G241"/>
    <mergeCell ref="F242:G242"/>
    <mergeCell ref="F243:G243"/>
    <mergeCell ref="F244:G244"/>
    <mergeCell ref="F229:G229"/>
    <mergeCell ref="F235:G235"/>
    <mergeCell ref="F236:G236"/>
    <mergeCell ref="F230:G230"/>
    <mergeCell ref="F231:G231"/>
    <mergeCell ref="F232:G232"/>
    <mergeCell ref="F233:G233"/>
    <mergeCell ref="F234:G234"/>
    <mergeCell ref="F220:G220"/>
    <mergeCell ref="F221:G221"/>
    <mergeCell ref="F222:G222"/>
    <mergeCell ref="F223:G223"/>
    <mergeCell ref="F224:G224"/>
    <mergeCell ref="F213:G213"/>
    <mergeCell ref="F214:G214"/>
    <mergeCell ref="F215:G215"/>
    <mergeCell ref="F216:G216"/>
    <mergeCell ref="F217:G217"/>
    <mergeCell ref="F23:G23"/>
    <mergeCell ref="F24:G24"/>
    <mergeCell ref="F25:G25"/>
    <mergeCell ref="F93:G93"/>
    <mergeCell ref="F94:G94"/>
    <mergeCell ref="F218:G218"/>
    <mergeCell ref="F219:G219"/>
    <mergeCell ref="F203:G203"/>
    <mergeCell ref="F204:G204"/>
    <mergeCell ref="F205:G205"/>
    <mergeCell ref="F206:G206"/>
    <mergeCell ref="F207:G207"/>
    <mergeCell ref="F208:G208"/>
    <mergeCell ref="F209:G209"/>
    <mergeCell ref="F212:G212"/>
    <mergeCell ref="F210:G210"/>
    <mergeCell ref="F22:G22"/>
    <mergeCell ref="F195:G195"/>
    <mergeCell ref="F196:G196"/>
    <mergeCell ref="F197:G197"/>
    <mergeCell ref="F198:G198"/>
    <mergeCell ref="F199:G199"/>
    <mergeCell ref="F178:G178"/>
    <mergeCell ref="F161:G161"/>
    <mergeCell ref="F67:G67"/>
    <mergeCell ref="F200:G200"/>
    <mergeCell ref="F201:G201"/>
    <mergeCell ref="F202:G202"/>
    <mergeCell ref="F187:G187"/>
    <mergeCell ref="F188:G188"/>
    <mergeCell ref="F189:G189"/>
    <mergeCell ref="F190:G190"/>
    <mergeCell ref="F191:G191"/>
    <mergeCell ref="F192:G192"/>
    <mergeCell ref="F193:G193"/>
    <mergeCell ref="F194:G194"/>
    <mergeCell ref="F179:G179"/>
    <mergeCell ref="F185:G185"/>
    <mergeCell ref="F186:G186"/>
    <mergeCell ref="F184:G184"/>
    <mergeCell ref="F170:G170"/>
    <mergeCell ref="F171:G171"/>
    <mergeCell ref="F172:G172"/>
    <mergeCell ref="F173:G173"/>
    <mergeCell ref="F19:G19"/>
    <mergeCell ref="F174:G174"/>
    <mergeCell ref="F20:G20"/>
    <mergeCell ref="F175:G175"/>
    <mergeCell ref="F176:G176"/>
    <mergeCell ref="F167:G167"/>
    <mergeCell ref="F18:G18"/>
    <mergeCell ref="F180:G180"/>
    <mergeCell ref="F181:G181"/>
    <mergeCell ref="F182:G182"/>
    <mergeCell ref="F183:G183"/>
    <mergeCell ref="F177:G177"/>
    <mergeCell ref="F21:G21"/>
    <mergeCell ref="F68:G68"/>
    <mergeCell ref="F69:G69"/>
    <mergeCell ref="F159:G159"/>
    <mergeCell ref="F162:G162"/>
    <mergeCell ref="F163:G163"/>
    <mergeCell ref="F164:G164"/>
    <mergeCell ref="F165:G165"/>
    <mergeCell ref="F166:G166"/>
    <mergeCell ref="F128:G128"/>
    <mergeCell ref="F112:G112"/>
    <mergeCell ref="F168:G168"/>
    <mergeCell ref="F169:G169"/>
    <mergeCell ref="F153:G153"/>
    <mergeCell ref="F154:G154"/>
    <mergeCell ref="F155:G155"/>
    <mergeCell ref="F156:G156"/>
    <mergeCell ref="F157:G157"/>
    <mergeCell ref="F158:G158"/>
    <mergeCell ref="F125:G125"/>
    <mergeCell ref="F126:G126"/>
    <mergeCell ref="F127:G127"/>
    <mergeCell ref="F16:G16"/>
    <mergeCell ref="F160:G160"/>
    <mergeCell ref="F17:G17"/>
    <mergeCell ref="F145:G145"/>
    <mergeCell ref="F146:G146"/>
    <mergeCell ref="F147:G147"/>
    <mergeCell ref="F148:G148"/>
    <mergeCell ref="F150:G150"/>
    <mergeCell ref="F151:G151"/>
    <mergeCell ref="F152:G152"/>
    <mergeCell ref="F137:G137"/>
    <mergeCell ref="F138:G138"/>
    <mergeCell ref="F139:G139"/>
    <mergeCell ref="F149:G149"/>
    <mergeCell ref="F140:G140"/>
    <mergeCell ref="F141:G141"/>
    <mergeCell ref="F142:G142"/>
    <mergeCell ref="F143:G143"/>
    <mergeCell ref="F144:G144"/>
    <mergeCell ref="F129:G129"/>
    <mergeCell ref="F135:G135"/>
    <mergeCell ref="F136:G136"/>
    <mergeCell ref="F130:G130"/>
    <mergeCell ref="F131:G131"/>
    <mergeCell ref="F132:G132"/>
    <mergeCell ref="F133:G133"/>
    <mergeCell ref="F134:G134"/>
    <mergeCell ref="F120:G120"/>
    <mergeCell ref="F121:G121"/>
    <mergeCell ref="F122:G122"/>
    <mergeCell ref="F123:G123"/>
    <mergeCell ref="F124:G124"/>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02:G102"/>
    <mergeCell ref="F103:G103"/>
    <mergeCell ref="F110:G110"/>
    <mergeCell ref="F111:G111"/>
    <mergeCell ref="B1:F3"/>
    <mergeCell ref="B10:E10"/>
    <mergeCell ref="B5:L5"/>
    <mergeCell ref="B7:D8"/>
    <mergeCell ref="F10:G10"/>
    <mergeCell ref="F100:G100"/>
    <mergeCell ref="F101:G101"/>
    <mergeCell ref="F13:G13"/>
    <mergeCell ref="G8:H8"/>
    <mergeCell ref="H10:L10"/>
    <mergeCell ref="H100:I100"/>
    <mergeCell ref="H101:I101"/>
    <mergeCell ref="H102:I102"/>
    <mergeCell ref="H103:I103"/>
    <mergeCell ref="F11:G11"/>
    <mergeCell ref="F14:G14"/>
    <mergeCell ref="F15:G15"/>
    <mergeCell ref="F70:G70"/>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E976-05E3-4B41-8DBB-1C54B93A31C7}">
  <dimension ref="A1:A3"/>
  <sheetViews>
    <sheetView view="pageBreakPreview" zoomScale="60" zoomScaleNormal="100" workbookViewId="0"/>
  </sheetViews>
  <sheetFormatPr defaultRowHeight="13.2" x14ac:dyDescent="0.25"/>
  <cols>
    <col min="1" max="1" width="143.77734375" style="177" customWidth="1"/>
    <col min="2" max="2" width="18.88671875" style="177" customWidth="1"/>
    <col min="3" max="16384" width="8.88671875" style="177"/>
  </cols>
  <sheetData>
    <row r="1" s="178" customFormat="1" ht="335.25" customHeight="1" x14ac:dyDescent="0.15"/>
    <row r="2" s="178" customFormat="1" ht="53.7" customHeight="1" x14ac:dyDescent="0.15"/>
    <row r="3" s="178" customFormat="1" ht="22.95" customHeight="1" x14ac:dyDescent="0.15"/>
  </sheetData>
  <pageMargins left="0.7" right="0.7" top="0.75" bottom="0.75" header="0.3" footer="0.3"/>
  <pageSetup paperSize="9" scale="90"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1C8-1909-40D8-BF7A-F313B11F9102}">
  <sheetPr>
    <tabColor rgb="FF243386"/>
  </sheetPr>
  <dimension ref="A1:N112"/>
  <sheetViews>
    <sheetView view="pageBreakPreview" topLeftCell="A55" zoomScale="60" zoomScaleNormal="80" workbookViewId="0">
      <selection activeCell="I97" sqref="I97"/>
    </sheetView>
  </sheetViews>
  <sheetFormatPr defaultColWidth="8.88671875" defaultRowHeight="14.4" outlineLevelRow="1" x14ac:dyDescent="0.3"/>
  <cols>
    <col min="1" max="1" width="13.33203125" style="30" customWidth="1"/>
    <col min="2" max="2" width="60.5546875" style="30" bestFit="1" customWidth="1"/>
    <col min="3" max="3" width="38.6640625" style="30" customWidth="1"/>
    <col min="4"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7" customWidth="1"/>
    <col min="15" max="16384" width="8.88671875" style="28"/>
  </cols>
  <sheetData>
    <row r="1" spans="1:13" ht="45" customHeight="1" x14ac:dyDescent="0.3">
      <c r="A1" s="176" t="s">
        <v>838</v>
      </c>
      <c r="B1" s="176"/>
    </row>
    <row r="2" spans="1:13" ht="31.2" x14ac:dyDescent="0.3">
      <c r="A2" s="1" t="s">
        <v>839</v>
      </c>
      <c r="B2" s="1"/>
      <c r="C2" s="27"/>
      <c r="D2" s="27"/>
      <c r="E2" s="27"/>
      <c r="F2" s="25" t="s">
        <v>1369</v>
      </c>
      <c r="G2" s="66"/>
      <c r="H2" s="27"/>
      <c r="I2" s="1"/>
      <c r="J2" s="27"/>
      <c r="K2" s="27"/>
      <c r="L2" s="27"/>
      <c r="M2" s="27"/>
    </row>
    <row r="3" spans="1:13" ht="15" thickBot="1" x14ac:dyDescent="0.35">
      <c r="A3" s="27"/>
      <c r="B3" s="29"/>
      <c r="C3" s="29"/>
      <c r="D3" s="27"/>
      <c r="E3" s="27"/>
      <c r="F3" s="27"/>
      <c r="G3" s="27"/>
      <c r="H3" s="27"/>
      <c r="L3" s="27"/>
      <c r="M3" s="27"/>
    </row>
    <row r="4" spans="1:13" ht="18.600000000000001" thickBot="1" x14ac:dyDescent="0.35">
      <c r="A4" s="31"/>
      <c r="B4" s="32" t="s">
        <v>174</v>
      </c>
      <c r="C4" s="33" t="s">
        <v>248</v>
      </c>
      <c r="D4" s="31"/>
      <c r="E4" s="31"/>
      <c r="F4" s="27"/>
      <c r="G4" s="27"/>
      <c r="H4" s="27"/>
      <c r="I4" s="37" t="s">
        <v>840</v>
      </c>
      <c r="J4" s="108" t="s">
        <v>841</v>
      </c>
      <c r="L4" s="27"/>
      <c r="M4" s="27"/>
    </row>
    <row r="5" spans="1:13" ht="15" thickBot="1" x14ac:dyDescent="0.35">
      <c r="H5" s="27"/>
      <c r="I5" s="116" t="s">
        <v>842</v>
      </c>
      <c r="J5" s="30" t="s">
        <v>843</v>
      </c>
      <c r="L5" s="27"/>
      <c r="M5" s="27"/>
    </row>
    <row r="6" spans="1:13" ht="18" x14ac:dyDescent="0.3">
      <c r="A6" s="34"/>
      <c r="B6" s="35" t="s">
        <v>844</v>
      </c>
      <c r="C6" s="34"/>
      <c r="E6" s="36"/>
      <c r="F6" s="36"/>
      <c r="G6" s="36"/>
      <c r="H6" s="27"/>
      <c r="I6" s="116" t="s">
        <v>845</v>
      </c>
      <c r="J6" s="30" t="s">
        <v>846</v>
      </c>
      <c r="L6" s="27"/>
      <c r="M6" s="27"/>
    </row>
    <row r="7" spans="1:13" x14ac:dyDescent="0.3">
      <c r="B7" s="15" t="s">
        <v>847</v>
      </c>
      <c r="H7" s="27"/>
      <c r="I7" s="116" t="s">
        <v>848</v>
      </c>
      <c r="J7" s="30" t="s">
        <v>849</v>
      </c>
      <c r="L7" s="27"/>
      <c r="M7" s="27"/>
    </row>
    <row r="8" spans="1:13" x14ac:dyDescent="0.3">
      <c r="B8" s="15" t="s">
        <v>850</v>
      </c>
      <c r="H8" s="27"/>
      <c r="I8" s="116" t="s">
        <v>851</v>
      </c>
      <c r="J8" s="30" t="s">
        <v>852</v>
      </c>
      <c r="L8" s="27"/>
      <c r="M8" s="27"/>
    </row>
    <row r="9" spans="1:13" ht="15" thickBot="1" x14ac:dyDescent="0.35">
      <c r="B9" s="17" t="s">
        <v>853</v>
      </c>
      <c r="H9" s="27"/>
      <c r="L9" s="27"/>
      <c r="M9" s="27"/>
    </row>
    <row r="10" spans="1:13" x14ac:dyDescent="0.3">
      <c r="B10" s="18"/>
      <c r="H10" s="27"/>
      <c r="I10" s="117" t="s">
        <v>854</v>
      </c>
      <c r="L10" s="27"/>
      <c r="M10" s="27"/>
    </row>
    <row r="11" spans="1:13" x14ac:dyDescent="0.3">
      <c r="B11" s="18"/>
      <c r="H11" s="27"/>
      <c r="I11" s="117" t="s">
        <v>855</v>
      </c>
      <c r="L11" s="27"/>
      <c r="M11" s="27"/>
    </row>
    <row r="12" spans="1:13" ht="36" x14ac:dyDescent="0.3">
      <c r="A12" s="37" t="s">
        <v>320</v>
      </c>
      <c r="B12" s="37" t="s">
        <v>856</v>
      </c>
      <c r="C12" s="38"/>
      <c r="D12" s="38"/>
      <c r="E12" s="38"/>
      <c r="F12" s="38"/>
      <c r="G12" s="38"/>
      <c r="H12" s="27"/>
      <c r="L12" s="27"/>
      <c r="M12" s="27"/>
    </row>
    <row r="13" spans="1:13" ht="15" customHeight="1" x14ac:dyDescent="0.3">
      <c r="A13" s="45"/>
      <c r="B13" s="46" t="s">
        <v>857</v>
      </c>
      <c r="C13" s="45" t="s">
        <v>858</v>
      </c>
      <c r="D13" s="45" t="s">
        <v>859</v>
      </c>
      <c r="E13" s="47"/>
      <c r="F13" s="48"/>
      <c r="G13" s="48"/>
      <c r="H13" s="27"/>
      <c r="L13" s="27"/>
      <c r="M13" s="27"/>
    </row>
    <row r="14" spans="1:13" x14ac:dyDescent="0.3">
      <c r="A14" s="30" t="s">
        <v>860</v>
      </c>
      <c r="B14" s="42" t="s">
        <v>861</v>
      </c>
      <c r="C14" s="118"/>
      <c r="D14" s="118"/>
      <c r="E14" s="36"/>
      <c r="F14" s="36"/>
      <c r="G14" s="36"/>
      <c r="H14" s="27"/>
      <c r="L14" s="27"/>
      <c r="M14" s="27"/>
    </row>
    <row r="15" spans="1:13" x14ac:dyDescent="0.3">
      <c r="A15" s="30" t="s">
        <v>862</v>
      </c>
      <c r="B15" s="42" t="s">
        <v>310</v>
      </c>
      <c r="C15" s="121" t="s">
        <v>1368</v>
      </c>
      <c r="D15" s="121" t="s">
        <v>1809</v>
      </c>
      <c r="E15" s="36"/>
      <c r="F15" s="36"/>
      <c r="G15" s="36"/>
      <c r="H15" s="27"/>
      <c r="L15" s="27"/>
      <c r="M15" s="27"/>
    </row>
    <row r="16" spans="1:13" x14ac:dyDescent="0.3">
      <c r="A16" s="30" t="s">
        <v>863</v>
      </c>
      <c r="B16" s="42" t="s">
        <v>864</v>
      </c>
      <c r="E16" s="36"/>
      <c r="F16" s="36"/>
      <c r="G16" s="36"/>
      <c r="H16" s="27"/>
      <c r="L16" s="27"/>
      <c r="M16" s="27"/>
    </row>
    <row r="17" spans="1:13" x14ac:dyDescent="0.3">
      <c r="A17" s="30" t="s">
        <v>865</v>
      </c>
      <c r="B17" s="42" t="s">
        <v>866</v>
      </c>
      <c r="E17" s="36"/>
      <c r="F17" s="36"/>
      <c r="G17" s="36"/>
      <c r="H17" s="27"/>
      <c r="L17" s="27"/>
      <c r="M17" s="27"/>
    </row>
    <row r="18" spans="1:13" x14ac:dyDescent="0.3">
      <c r="A18" s="30" t="s">
        <v>867</v>
      </c>
      <c r="B18" s="42" t="s">
        <v>868</v>
      </c>
      <c r="E18" s="36"/>
      <c r="F18" s="36"/>
      <c r="G18" s="36"/>
      <c r="H18" s="27"/>
      <c r="L18" s="27"/>
      <c r="M18" s="27"/>
    </row>
    <row r="19" spans="1:13" x14ac:dyDescent="0.3">
      <c r="A19" s="30" t="s">
        <v>869</v>
      </c>
      <c r="B19" s="42" t="s">
        <v>870</v>
      </c>
      <c r="E19" s="36"/>
      <c r="F19" s="36"/>
      <c r="G19" s="36"/>
      <c r="H19" s="27"/>
      <c r="L19" s="27"/>
      <c r="M19" s="27"/>
    </row>
    <row r="20" spans="1:13" x14ac:dyDescent="0.3">
      <c r="A20" s="30" t="s">
        <v>871</v>
      </c>
      <c r="B20" s="42" t="s">
        <v>872</v>
      </c>
      <c r="E20" s="36"/>
      <c r="F20" s="36"/>
      <c r="G20" s="36"/>
      <c r="H20" s="27"/>
      <c r="L20" s="27"/>
      <c r="M20" s="27"/>
    </row>
    <row r="21" spans="1:13" x14ac:dyDescent="0.3">
      <c r="A21" s="30" t="s">
        <v>873</v>
      </c>
      <c r="B21" s="42" t="s">
        <v>874</v>
      </c>
      <c r="E21" s="36"/>
      <c r="F21" s="36"/>
      <c r="G21" s="36"/>
      <c r="H21" s="27"/>
      <c r="L21" s="27"/>
      <c r="M21" s="27"/>
    </row>
    <row r="22" spans="1:13" x14ac:dyDescent="0.3">
      <c r="A22" s="30" t="s">
        <v>875</v>
      </c>
      <c r="B22" s="42" t="s">
        <v>876</v>
      </c>
      <c r="E22" s="36"/>
      <c r="F22" s="36"/>
      <c r="G22" s="36"/>
      <c r="H22" s="27"/>
      <c r="L22" s="27"/>
      <c r="M22" s="27"/>
    </row>
    <row r="23" spans="1:13" ht="28.8" x14ac:dyDescent="0.3">
      <c r="A23" s="30" t="s">
        <v>877</v>
      </c>
      <c r="B23" s="42" t="s">
        <v>878</v>
      </c>
      <c r="C23" s="121" t="s">
        <v>1810</v>
      </c>
      <c r="E23" s="36"/>
      <c r="F23" s="36"/>
      <c r="G23" s="36"/>
      <c r="H23" s="27"/>
      <c r="L23" s="27"/>
      <c r="M23" s="27"/>
    </row>
    <row r="24" spans="1:13" x14ac:dyDescent="0.3">
      <c r="A24" s="30" t="s">
        <v>879</v>
      </c>
      <c r="B24" s="42" t="s">
        <v>880</v>
      </c>
      <c r="C24" s="121" t="s">
        <v>1811</v>
      </c>
      <c r="E24" s="36"/>
      <c r="F24" s="36"/>
      <c r="G24" s="36"/>
      <c r="H24" s="27"/>
      <c r="L24" s="27"/>
      <c r="M24" s="27"/>
    </row>
    <row r="25" spans="1:13" outlineLevel="1" x14ac:dyDescent="0.3">
      <c r="A25" s="30" t="s">
        <v>881</v>
      </c>
      <c r="B25" s="41" t="s">
        <v>882</v>
      </c>
      <c r="E25" s="36"/>
      <c r="F25" s="36"/>
      <c r="G25" s="36"/>
      <c r="H25" s="27"/>
      <c r="L25" s="27"/>
      <c r="M25" s="27"/>
    </row>
    <row r="26" spans="1:13" outlineLevel="1" x14ac:dyDescent="0.3">
      <c r="A26" s="30" t="s">
        <v>883</v>
      </c>
      <c r="B26" s="119"/>
      <c r="C26" s="43"/>
      <c r="D26" s="43"/>
      <c r="E26" s="36"/>
      <c r="F26" s="36"/>
      <c r="G26" s="36"/>
      <c r="H26" s="27"/>
      <c r="L26" s="27"/>
      <c r="M26" s="27"/>
    </row>
    <row r="27" spans="1:13" outlineLevel="1" x14ac:dyDescent="0.3">
      <c r="A27" s="30" t="s">
        <v>884</v>
      </c>
      <c r="B27" s="119"/>
      <c r="C27" s="43"/>
      <c r="D27" s="43"/>
      <c r="E27" s="36"/>
      <c r="F27" s="36"/>
      <c r="G27" s="36"/>
      <c r="H27" s="27"/>
      <c r="L27" s="27"/>
      <c r="M27" s="27"/>
    </row>
    <row r="28" spans="1:13" outlineLevel="1" x14ac:dyDescent="0.3">
      <c r="A28" s="30" t="s">
        <v>885</v>
      </c>
      <c r="B28" s="119"/>
      <c r="C28" s="43"/>
      <c r="D28" s="43"/>
      <c r="E28" s="36"/>
      <c r="F28" s="36"/>
      <c r="G28" s="36"/>
      <c r="H28" s="27"/>
      <c r="L28" s="27"/>
      <c r="M28" s="27"/>
    </row>
    <row r="29" spans="1:13" outlineLevel="1" x14ac:dyDescent="0.3">
      <c r="A29" s="30" t="s">
        <v>886</v>
      </c>
      <c r="B29" s="119"/>
      <c r="C29" s="43"/>
      <c r="D29" s="43"/>
      <c r="E29" s="36"/>
      <c r="F29" s="36"/>
      <c r="G29" s="36"/>
      <c r="H29" s="27"/>
      <c r="L29" s="27"/>
      <c r="M29" s="27"/>
    </row>
    <row r="30" spans="1:13" outlineLevel="1" x14ac:dyDescent="0.3">
      <c r="A30" s="30" t="s">
        <v>887</v>
      </c>
      <c r="B30" s="119"/>
      <c r="C30" s="43"/>
      <c r="D30" s="43"/>
      <c r="E30" s="36"/>
      <c r="F30" s="36"/>
      <c r="G30" s="36"/>
      <c r="H30" s="27"/>
      <c r="L30" s="27"/>
      <c r="M30" s="27"/>
    </row>
    <row r="31" spans="1:13" outlineLevel="1" x14ac:dyDescent="0.3">
      <c r="A31" s="30" t="s">
        <v>888</v>
      </c>
      <c r="B31" s="119"/>
      <c r="C31" s="43"/>
      <c r="D31" s="43"/>
      <c r="E31" s="36"/>
      <c r="F31" s="36"/>
      <c r="G31" s="36"/>
      <c r="H31" s="27"/>
      <c r="L31" s="27"/>
      <c r="M31" s="27"/>
    </row>
    <row r="32" spans="1:13" outlineLevel="1" x14ac:dyDescent="0.3">
      <c r="A32" s="30" t="s">
        <v>889</v>
      </c>
      <c r="B32" s="119"/>
      <c r="C32" s="43"/>
      <c r="D32" s="43"/>
      <c r="E32" s="36"/>
      <c r="F32" s="36"/>
      <c r="G32" s="36"/>
      <c r="H32" s="27"/>
      <c r="L32" s="27"/>
      <c r="M32" s="27"/>
    </row>
    <row r="33" spans="1:13" ht="18" x14ac:dyDescent="0.3">
      <c r="A33" s="38"/>
      <c r="B33" s="37" t="s">
        <v>850</v>
      </c>
      <c r="C33" s="38"/>
      <c r="D33" s="38"/>
      <c r="E33" s="38"/>
      <c r="F33" s="38"/>
      <c r="G33" s="38"/>
      <c r="H33" s="27"/>
      <c r="L33" s="27"/>
      <c r="M33" s="27"/>
    </row>
    <row r="34" spans="1:13" ht="15" customHeight="1" x14ac:dyDescent="0.3">
      <c r="A34" s="45"/>
      <c r="B34" s="46" t="s">
        <v>890</v>
      </c>
      <c r="C34" s="45" t="s">
        <v>891</v>
      </c>
      <c r="D34" s="45" t="s">
        <v>859</v>
      </c>
      <c r="E34" s="45" t="s">
        <v>892</v>
      </c>
      <c r="F34" s="48"/>
      <c r="G34" s="48"/>
      <c r="H34" s="27"/>
      <c r="L34" s="27"/>
      <c r="M34" s="27"/>
    </row>
    <row r="35" spans="1:13" x14ac:dyDescent="0.3">
      <c r="A35" s="30" t="s">
        <v>893</v>
      </c>
      <c r="B35" s="118"/>
      <c r="C35" s="118"/>
      <c r="D35" s="118"/>
      <c r="E35" s="118"/>
      <c r="F35" s="120"/>
      <c r="G35" s="120"/>
      <c r="H35" s="27"/>
      <c r="L35" s="27"/>
      <c r="M35" s="27"/>
    </row>
    <row r="36" spans="1:13" x14ac:dyDescent="0.3">
      <c r="A36" s="30" t="s">
        <v>894</v>
      </c>
      <c r="B36" s="42"/>
      <c r="H36" s="27"/>
      <c r="L36" s="27"/>
      <c r="M36" s="27"/>
    </row>
    <row r="37" spans="1:13" x14ac:dyDescent="0.3">
      <c r="A37" s="30" t="s">
        <v>895</v>
      </c>
      <c r="B37" s="42"/>
      <c r="H37" s="27"/>
      <c r="L37" s="27"/>
      <c r="M37" s="27"/>
    </row>
    <row r="38" spans="1:13" x14ac:dyDescent="0.3">
      <c r="A38" s="30" t="s">
        <v>896</v>
      </c>
      <c r="B38" s="42"/>
      <c r="H38" s="27"/>
      <c r="L38" s="27"/>
      <c r="M38" s="27"/>
    </row>
    <row r="39" spans="1:13" x14ac:dyDescent="0.3">
      <c r="A39" s="30" t="s">
        <v>897</v>
      </c>
      <c r="B39" s="42"/>
      <c r="H39" s="27"/>
      <c r="L39" s="27"/>
      <c r="M39" s="27"/>
    </row>
    <row r="40" spans="1:13" x14ac:dyDescent="0.3">
      <c r="A40" s="30" t="s">
        <v>898</v>
      </c>
      <c r="B40" s="42"/>
      <c r="H40" s="27"/>
      <c r="L40" s="27"/>
      <c r="M40" s="27"/>
    </row>
    <row r="41" spans="1:13" x14ac:dyDescent="0.3">
      <c r="A41" s="30" t="s">
        <v>899</v>
      </c>
      <c r="B41" s="42"/>
      <c r="H41" s="27"/>
      <c r="L41" s="27"/>
      <c r="M41" s="27"/>
    </row>
    <row r="42" spans="1:13" x14ac:dyDescent="0.3">
      <c r="A42" s="30" t="s">
        <v>900</v>
      </c>
      <c r="B42" s="42"/>
      <c r="H42" s="27"/>
      <c r="L42" s="27"/>
      <c r="M42" s="27"/>
    </row>
    <row r="43" spans="1:13" x14ac:dyDescent="0.3">
      <c r="A43" s="30" t="s">
        <v>901</v>
      </c>
      <c r="B43" s="42"/>
      <c r="H43" s="27"/>
      <c r="L43" s="27"/>
      <c r="M43" s="27"/>
    </row>
    <row r="44" spans="1:13" x14ac:dyDescent="0.3">
      <c r="A44" s="30" t="s">
        <v>902</v>
      </c>
      <c r="B44" s="42"/>
      <c r="H44" s="27"/>
      <c r="L44" s="27"/>
      <c r="M44" s="27"/>
    </row>
    <row r="45" spans="1:13" x14ac:dyDescent="0.3">
      <c r="A45" s="30" t="s">
        <v>903</v>
      </c>
      <c r="B45" s="42"/>
      <c r="H45" s="27"/>
      <c r="L45" s="27"/>
      <c r="M45" s="27"/>
    </row>
    <row r="46" spans="1:13" x14ac:dyDescent="0.3">
      <c r="A46" s="30" t="s">
        <v>904</v>
      </c>
      <c r="B46" s="42"/>
      <c r="H46" s="27"/>
      <c r="L46" s="27"/>
      <c r="M46" s="27"/>
    </row>
    <row r="47" spans="1:13" x14ac:dyDescent="0.3">
      <c r="A47" s="30" t="s">
        <v>905</v>
      </c>
      <c r="B47" s="42"/>
      <c r="H47" s="27"/>
      <c r="L47" s="27"/>
      <c r="M47" s="27"/>
    </row>
    <row r="48" spans="1:13" x14ac:dyDescent="0.3">
      <c r="A48" s="30" t="s">
        <v>906</v>
      </c>
      <c r="B48" s="42"/>
      <c r="H48" s="27"/>
      <c r="L48" s="27"/>
      <c r="M48" s="27"/>
    </row>
    <row r="49" spans="1:13" x14ac:dyDescent="0.3">
      <c r="A49" s="30" t="s">
        <v>907</v>
      </c>
      <c r="B49" s="42"/>
      <c r="H49" s="27"/>
      <c r="L49" s="27"/>
      <c r="M49" s="27"/>
    </row>
    <row r="50" spans="1:13" x14ac:dyDescent="0.3">
      <c r="A50" s="30" t="s">
        <v>908</v>
      </c>
      <c r="B50" s="42"/>
      <c r="H50" s="27"/>
      <c r="L50" s="27"/>
      <c r="M50" s="27"/>
    </row>
    <row r="51" spans="1:13" x14ac:dyDescent="0.3">
      <c r="A51" s="30" t="s">
        <v>909</v>
      </c>
      <c r="B51" s="42"/>
      <c r="H51" s="27"/>
      <c r="L51" s="27"/>
      <c r="M51" s="27"/>
    </row>
    <row r="52" spans="1:13" x14ac:dyDescent="0.3">
      <c r="A52" s="30" t="s">
        <v>910</v>
      </c>
      <c r="B52" s="42"/>
      <c r="H52" s="27"/>
      <c r="L52" s="27"/>
      <c r="M52" s="27"/>
    </row>
    <row r="53" spans="1:13" x14ac:dyDescent="0.3">
      <c r="A53" s="30" t="s">
        <v>911</v>
      </c>
      <c r="B53" s="42"/>
      <c r="H53" s="27"/>
      <c r="L53" s="27"/>
      <c r="M53" s="27"/>
    </row>
    <row r="54" spans="1:13" x14ac:dyDescent="0.3">
      <c r="A54" s="30" t="s">
        <v>912</v>
      </c>
      <c r="B54" s="42"/>
      <c r="H54" s="27"/>
      <c r="L54" s="27"/>
      <c r="M54" s="27"/>
    </row>
    <row r="55" spans="1:13" x14ac:dyDescent="0.3">
      <c r="A55" s="30" t="s">
        <v>913</v>
      </c>
      <c r="B55" s="42"/>
      <c r="H55" s="27"/>
      <c r="L55" s="27"/>
      <c r="M55" s="27"/>
    </row>
    <row r="56" spans="1:13" x14ac:dyDescent="0.3">
      <c r="A56" s="30" t="s">
        <v>914</v>
      </c>
      <c r="B56" s="42"/>
      <c r="H56" s="27"/>
      <c r="L56" s="27"/>
      <c r="M56" s="27"/>
    </row>
    <row r="57" spans="1:13" x14ac:dyDescent="0.3">
      <c r="A57" s="30" t="s">
        <v>915</v>
      </c>
      <c r="B57" s="42"/>
      <c r="H57" s="27"/>
      <c r="L57" s="27"/>
      <c r="M57" s="27"/>
    </row>
    <row r="58" spans="1:13" x14ac:dyDescent="0.3">
      <c r="A58" s="30" t="s">
        <v>916</v>
      </c>
      <c r="B58" s="42"/>
      <c r="H58" s="27"/>
      <c r="L58" s="27"/>
      <c r="M58" s="27"/>
    </row>
    <row r="59" spans="1:13" x14ac:dyDescent="0.3">
      <c r="A59" s="30" t="s">
        <v>917</v>
      </c>
      <c r="B59" s="42"/>
      <c r="H59" s="27"/>
      <c r="L59" s="27"/>
      <c r="M59" s="27"/>
    </row>
    <row r="60" spans="1:13" outlineLevel="1" x14ac:dyDescent="0.3">
      <c r="A60" s="30" t="s">
        <v>918</v>
      </c>
      <c r="B60" s="42"/>
      <c r="E60" s="42"/>
      <c r="F60" s="42"/>
      <c r="G60" s="42"/>
      <c r="H60" s="27"/>
      <c r="L60" s="27"/>
      <c r="M60" s="27"/>
    </row>
    <row r="61" spans="1:13" outlineLevel="1" x14ac:dyDescent="0.3">
      <c r="A61" s="30" t="s">
        <v>919</v>
      </c>
      <c r="B61" s="42"/>
      <c r="E61" s="42"/>
      <c r="F61" s="42"/>
      <c r="G61" s="42"/>
      <c r="H61" s="27"/>
      <c r="L61" s="27"/>
      <c r="M61" s="27"/>
    </row>
    <row r="62" spans="1:13" outlineLevel="1" x14ac:dyDescent="0.3">
      <c r="A62" s="30" t="s">
        <v>920</v>
      </c>
      <c r="B62" s="42"/>
      <c r="E62" s="42"/>
      <c r="F62" s="42"/>
      <c r="G62" s="42"/>
      <c r="H62" s="27"/>
      <c r="L62" s="27"/>
      <c r="M62" s="27"/>
    </row>
    <row r="63" spans="1:13" outlineLevel="1" x14ac:dyDescent="0.3">
      <c r="A63" s="30" t="s">
        <v>921</v>
      </c>
      <c r="B63" s="42"/>
      <c r="E63" s="42"/>
      <c r="F63" s="42"/>
      <c r="G63" s="42"/>
      <c r="H63" s="27"/>
      <c r="L63" s="27"/>
      <c r="M63" s="27"/>
    </row>
    <row r="64" spans="1:13" outlineLevel="1" x14ac:dyDescent="0.3">
      <c r="A64" s="30" t="s">
        <v>922</v>
      </c>
      <c r="B64" s="42"/>
      <c r="E64" s="42"/>
      <c r="F64" s="42"/>
      <c r="G64" s="42"/>
      <c r="H64" s="27"/>
      <c r="L64" s="27"/>
      <c r="M64" s="27"/>
    </row>
    <row r="65" spans="1:14" outlineLevel="1" x14ac:dyDescent="0.3">
      <c r="A65" s="30" t="s">
        <v>923</v>
      </c>
      <c r="B65" s="42"/>
      <c r="E65" s="42"/>
      <c r="F65" s="42"/>
      <c r="G65" s="42"/>
      <c r="H65" s="27"/>
      <c r="L65" s="27"/>
      <c r="M65" s="27"/>
    </row>
    <row r="66" spans="1:14" outlineLevel="1" x14ac:dyDescent="0.3">
      <c r="A66" s="30" t="s">
        <v>924</v>
      </c>
      <c r="B66" s="42"/>
      <c r="E66" s="42"/>
      <c r="F66" s="42"/>
      <c r="G66" s="42"/>
      <c r="H66" s="27"/>
      <c r="L66" s="27"/>
      <c r="M66" s="27"/>
    </row>
    <row r="67" spans="1:14" outlineLevel="1" x14ac:dyDescent="0.3">
      <c r="A67" s="30" t="s">
        <v>925</v>
      </c>
      <c r="B67" s="42"/>
      <c r="E67" s="42"/>
      <c r="F67" s="42"/>
      <c r="G67" s="42"/>
      <c r="H67" s="27"/>
      <c r="L67" s="27"/>
      <c r="M67" s="27"/>
    </row>
    <row r="68" spans="1:14" outlineLevel="1" x14ac:dyDescent="0.3">
      <c r="A68" s="30" t="s">
        <v>926</v>
      </c>
      <c r="B68" s="42"/>
      <c r="E68" s="42"/>
      <c r="F68" s="42"/>
      <c r="G68" s="42"/>
      <c r="H68" s="27"/>
      <c r="L68" s="27"/>
      <c r="M68" s="27"/>
    </row>
    <row r="69" spans="1:14" outlineLevel="1" x14ac:dyDescent="0.3">
      <c r="A69" s="30" t="s">
        <v>927</v>
      </c>
      <c r="B69" s="42"/>
      <c r="E69" s="42"/>
      <c r="F69" s="42"/>
      <c r="G69" s="42"/>
      <c r="H69" s="27"/>
      <c r="L69" s="27"/>
      <c r="M69" s="27"/>
    </row>
    <row r="70" spans="1:14" outlineLevel="1" x14ac:dyDescent="0.3">
      <c r="A70" s="30" t="s">
        <v>928</v>
      </c>
      <c r="B70" s="42"/>
      <c r="E70" s="42"/>
      <c r="F70" s="42"/>
      <c r="G70" s="42"/>
      <c r="H70" s="27"/>
      <c r="L70" s="27"/>
      <c r="M70" s="27"/>
    </row>
    <row r="71" spans="1:14" outlineLevel="1" x14ac:dyDescent="0.3">
      <c r="A71" s="30" t="s">
        <v>929</v>
      </c>
      <c r="B71" s="42"/>
      <c r="E71" s="42"/>
      <c r="F71" s="42"/>
      <c r="G71" s="42"/>
      <c r="H71" s="27"/>
      <c r="L71" s="27"/>
      <c r="M71" s="27"/>
    </row>
    <row r="72" spans="1:14" outlineLevel="1" x14ac:dyDescent="0.3">
      <c r="A72" s="30" t="s">
        <v>930</v>
      </c>
      <c r="B72" s="42"/>
      <c r="E72" s="42"/>
      <c r="F72" s="42"/>
      <c r="G72" s="42"/>
      <c r="H72" s="27"/>
      <c r="L72" s="27"/>
      <c r="M72" s="27"/>
    </row>
    <row r="73" spans="1:14" ht="18" x14ac:dyDescent="0.3">
      <c r="A73" s="38"/>
      <c r="B73" s="37" t="s">
        <v>853</v>
      </c>
      <c r="C73" s="38"/>
      <c r="D73" s="38"/>
      <c r="E73" s="38"/>
      <c r="F73" s="38"/>
      <c r="G73" s="38"/>
      <c r="H73" s="27"/>
    </row>
    <row r="74" spans="1:14" ht="15" customHeight="1" x14ac:dyDescent="0.3">
      <c r="A74" s="45"/>
      <c r="B74" s="46" t="s">
        <v>931</v>
      </c>
      <c r="C74" s="45" t="s">
        <v>932</v>
      </c>
      <c r="D74" s="45"/>
      <c r="E74" s="48"/>
      <c r="F74" s="48"/>
      <c r="G74" s="48"/>
      <c r="H74" s="28"/>
      <c r="I74" s="28"/>
      <c r="J74" s="28"/>
      <c r="K74" s="28"/>
      <c r="L74" s="28"/>
      <c r="M74" s="28"/>
      <c r="N74" s="28"/>
    </row>
    <row r="75" spans="1:14" s="149" customFormat="1" x14ac:dyDescent="0.3">
      <c r="A75" s="148" t="s">
        <v>933</v>
      </c>
      <c r="B75" s="148" t="s">
        <v>1415</v>
      </c>
      <c r="C75" s="164">
        <v>4.97523409888709</v>
      </c>
      <c r="D75" s="148"/>
      <c r="E75" s="148"/>
      <c r="F75" s="148"/>
      <c r="G75" s="148"/>
      <c r="H75" s="146"/>
      <c r="I75" s="148"/>
      <c r="J75" s="148"/>
      <c r="K75" s="148"/>
      <c r="L75" s="148"/>
      <c r="M75" s="148"/>
      <c r="N75" s="146"/>
    </row>
    <row r="76" spans="1:14" s="149" customFormat="1" x14ac:dyDescent="0.3">
      <c r="A76" s="148" t="s">
        <v>934</v>
      </c>
      <c r="B76" s="148" t="s">
        <v>1416</v>
      </c>
      <c r="C76" s="164">
        <v>14.511797378459899</v>
      </c>
      <c r="D76" s="148"/>
      <c r="E76" s="148"/>
      <c r="F76" s="148"/>
      <c r="G76" s="148"/>
      <c r="H76" s="146"/>
      <c r="I76" s="148"/>
      <c r="J76" s="148"/>
      <c r="K76" s="148"/>
      <c r="L76" s="148"/>
      <c r="M76" s="148"/>
      <c r="N76" s="146"/>
    </row>
    <row r="77" spans="1:14" outlineLevel="1" x14ac:dyDescent="0.3">
      <c r="A77" s="30" t="s">
        <v>935</v>
      </c>
      <c r="H77" s="27"/>
    </row>
    <row r="78" spans="1:14" outlineLevel="1" x14ac:dyDescent="0.3">
      <c r="A78" s="30" t="s">
        <v>936</v>
      </c>
      <c r="H78" s="27"/>
    </row>
    <row r="79" spans="1:14" outlineLevel="1" x14ac:dyDescent="0.3">
      <c r="A79" s="30" t="s">
        <v>937</v>
      </c>
      <c r="H79" s="27"/>
    </row>
    <row r="80" spans="1:14" outlineLevel="1" x14ac:dyDescent="0.3">
      <c r="A80" s="30" t="s">
        <v>938</v>
      </c>
      <c r="H80" s="27"/>
    </row>
    <row r="81" spans="1:8" x14ac:dyDescent="0.3">
      <c r="A81" s="45"/>
      <c r="B81" s="46" t="s">
        <v>939</v>
      </c>
      <c r="C81" s="45" t="s">
        <v>357</v>
      </c>
      <c r="D81" s="45" t="s">
        <v>358</v>
      </c>
      <c r="E81" s="48" t="s">
        <v>940</v>
      </c>
      <c r="F81" s="48" t="s">
        <v>941</v>
      </c>
      <c r="G81" s="48" t="s">
        <v>942</v>
      </c>
      <c r="H81" s="27"/>
    </row>
    <row r="82" spans="1:8" x14ac:dyDescent="0.3">
      <c r="A82" s="30" t="s">
        <v>943</v>
      </c>
      <c r="B82" s="30" t="s">
        <v>944</v>
      </c>
      <c r="C82" s="122">
        <v>1.19156000379999E-3</v>
      </c>
      <c r="G82" s="122">
        <v>1.19156000379999E-3</v>
      </c>
      <c r="H82" s="27"/>
    </row>
    <row r="83" spans="1:8" x14ac:dyDescent="0.3">
      <c r="A83" s="30" t="s">
        <v>945</v>
      </c>
      <c r="B83" s="30" t="s">
        <v>946</v>
      </c>
      <c r="C83" s="122">
        <v>5.2182328596390298E-4</v>
      </c>
      <c r="G83" s="122">
        <v>5.2182328596390298E-4</v>
      </c>
      <c r="H83" s="27"/>
    </row>
    <row r="84" spans="1:8" x14ac:dyDescent="0.3">
      <c r="A84" s="30" t="s">
        <v>947</v>
      </c>
      <c r="B84" s="30" t="s">
        <v>948</v>
      </c>
      <c r="C84" s="122">
        <v>1.48849019409599E-5</v>
      </c>
      <c r="G84" s="122">
        <v>1.48849019409599E-5</v>
      </c>
      <c r="H84" s="27"/>
    </row>
    <row r="85" spans="1:8" x14ac:dyDescent="0.3">
      <c r="A85" s="30" t="s">
        <v>949</v>
      </c>
      <c r="B85" s="30" t="s">
        <v>950</v>
      </c>
      <c r="C85" s="122">
        <v>1.51678634395375E-4</v>
      </c>
      <c r="G85" s="122">
        <v>1.51678634395375E-4</v>
      </c>
      <c r="H85" s="27"/>
    </row>
    <row r="86" spans="1:8" x14ac:dyDescent="0.3">
      <c r="A86" s="30" t="s">
        <v>951</v>
      </c>
      <c r="B86" s="30" t="s">
        <v>952</v>
      </c>
      <c r="C86" s="122">
        <v>0</v>
      </c>
      <c r="G86" s="122">
        <v>0</v>
      </c>
      <c r="H86" s="27"/>
    </row>
    <row r="87" spans="1:8" outlineLevel="1" x14ac:dyDescent="0.3">
      <c r="A87" s="30" t="s">
        <v>953</v>
      </c>
      <c r="H87" s="27"/>
    </row>
    <row r="88" spans="1:8" outlineLevel="1" x14ac:dyDescent="0.3">
      <c r="A88" s="30" t="s">
        <v>954</v>
      </c>
      <c r="H88" s="27"/>
    </row>
    <row r="89" spans="1:8" outlineLevel="1" x14ac:dyDescent="0.3">
      <c r="A89" s="30" t="s">
        <v>955</v>
      </c>
      <c r="H89" s="27"/>
    </row>
    <row r="90" spans="1:8" outlineLevel="1" x14ac:dyDescent="0.3">
      <c r="A90" s="30" t="s">
        <v>956</v>
      </c>
      <c r="H90" s="27"/>
    </row>
    <row r="91" spans="1:8" x14ac:dyDescent="0.3">
      <c r="H91" s="27"/>
    </row>
    <row r="92" spans="1:8" x14ac:dyDescent="0.3">
      <c r="H92" s="27"/>
    </row>
    <row r="93" spans="1:8" x14ac:dyDescent="0.3">
      <c r="H93" s="27"/>
    </row>
    <row r="94" spans="1:8" x14ac:dyDescent="0.3">
      <c r="H94" s="27"/>
    </row>
    <row r="95" spans="1:8" x14ac:dyDescent="0.3">
      <c r="H95" s="27"/>
    </row>
    <row r="96" spans="1:8" x14ac:dyDescent="0.3">
      <c r="H96" s="27"/>
    </row>
    <row r="97" spans="8:8" x14ac:dyDescent="0.3">
      <c r="H97" s="27"/>
    </row>
    <row r="98" spans="8:8" x14ac:dyDescent="0.3">
      <c r="H98" s="27"/>
    </row>
    <row r="99" spans="8:8" x14ac:dyDescent="0.3">
      <c r="H99" s="27"/>
    </row>
    <row r="100" spans="8:8" x14ac:dyDescent="0.3">
      <c r="H100" s="27"/>
    </row>
    <row r="101" spans="8:8" x14ac:dyDescent="0.3">
      <c r="H101" s="27"/>
    </row>
    <row r="102" spans="8:8" x14ac:dyDescent="0.3">
      <c r="H102" s="27"/>
    </row>
    <row r="103" spans="8:8" x14ac:dyDescent="0.3">
      <c r="H103" s="27"/>
    </row>
    <row r="104" spans="8:8" x14ac:dyDescent="0.3">
      <c r="H104" s="27"/>
    </row>
    <row r="105" spans="8:8" x14ac:dyDescent="0.3">
      <c r="H105" s="27"/>
    </row>
    <row r="106" spans="8:8" x14ac:dyDescent="0.3">
      <c r="H106" s="27"/>
    </row>
    <row r="107" spans="8:8" x14ac:dyDescent="0.3">
      <c r="H107" s="27"/>
    </row>
    <row r="108" spans="8:8" x14ac:dyDescent="0.3">
      <c r="H108" s="27"/>
    </row>
    <row r="109" spans="8:8" x14ac:dyDescent="0.3">
      <c r="H109" s="27"/>
    </row>
    <row r="110" spans="8:8" x14ac:dyDescent="0.3">
      <c r="H110" s="27"/>
    </row>
    <row r="111" spans="8:8" x14ac:dyDescent="0.3">
      <c r="H111" s="27"/>
    </row>
    <row r="112" spans="8:8" x14ac:dyDescent="0.3">
      <c r="H112" s="2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395A14B-C7F7-4C4B-A7D3-354E45573F8B}"/>
    <hyperlink ref="B7" location="'E. Optional ECB-ECAIs data'!B12" display="1. Additional information on the programme" xr:uid="{3E7FD23E-C530-428E-9234-735CDEC5BFED}"/>
    <hyperlink ref="B9" location="'E. Optional ECB-ECAIs data'!B73" display="3.  Additional information on the asset distribution" xr:uid="{74ED83A4-4805-4C8A-86CF-58DDF540E707}"/>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'D4. Tests Royal Decree'!Print_Area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De Leusse Gonzague</cp:lastModifiedBy>
  <dcterms:created xsi:type="dcterms:W3CDTF">2022-12-12T14:29:04Z</dcterms:created>
  <dcterms:modified xsi:type="dcterms:W3CDTF">2024-03-08T14:55:49Z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2024-03-08T14:55:48Z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0a1b20e6-8376-4104-a7c9-7ee34f304e18</vt:lpwstr>
  </property>
  <property fmtid="{D5CDD505-2E9C-101B-9397-08002B2CF9AE}" pid="8" name="MSIP_Label_8ffbc0b8-e97b-47d1-beac-cb0955d66f3b_ContentBits">
    <vt:lpwstr>2</vt:lpwstr>
  </property>
</Properties>
</file>