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4\2024_05\"/>
    </mc:Choice>
  </mc:AlternateContent>
  <xr:revisionPtr revIDLastSave="0" documentId="13_ncr:1_{AE79D904-4AE9-478D-A65C-5DA68A179D9D}" xr6:coauthVersionLast="47" xr6:coauthVersionMax="47" xr10:uidLastSave="{00000000-0000-0000-0000-000000000000}"/>
  <bookViews>
    <workbookView xWindow="28680" yWindow="-120" windowWidth="29040" windowHeight="15840" xr2:uid="{00000000-000D-0000-FFFF-FFFF00000000}"/>
  </bookViews>
  <sheets>
    <sheet name="Disclaimer" sheetId="23" r:id="rId1"/>
    <sheet name="Introduction" sheetId="24" r:id="rId2"/>
    <sheet name="A. HTT General" sheetId="25" r:id="rId3"/>
    <sheet name="B1. HTT Mortgage Assets" sheetId="26" r:id="rId4"/>
    <sheet name="C. HTT Harmonised Glossary" sheetId="22" r:id="rId5"/>
    <sheet name="D1. Front Page" sheetId="4" r:id="rId6"/>
    <sheet name="D2. Covered Bond Series" sheetId="5" r:id="rId7"/>
    <sheet name="D3. Ratings" sheetId="6" r:id="rId8"/>
    <sheet name="D4. Tests Royal Decree" sheetId="7" r:id="rId9"/>
    <sheet name="D5. Cover Pool Summary" sheetId="16" r:id="rId10"/>
    <sheet name="D6. Stratification Tables" sheetId="17" r:id="rId11"/>
    <sheet name="D7. Stratification Graphs" sheetId="18" r:id="rId12"/>
    <sheet name="D8. Performance" sheetId="19" r:id="rId13"/>
    <sheet name="D9. Amortisation" sheetId="20" r:id="rId14"/>
    <sheet name="D10. Amortisation Graph " sheetId="15" r:id="rId15"/>
    <sheet name="E. Optional ECB-ECAIs data" sheetId="21"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'!$A$1:$B$2</definedName>
    <definedName name="_xlnm.Print_Area" localSheetId="11">'D7. Stratification Graphs'!$A$1:$F$46</definedName>
    <definedName name="_xlnm.Print_Area" localSheetId="0">Disclaimer!$A$1:$A$170</definedName>
    <definedName name="_xlnm.Print_Area" localSheetId="15">'E. Optional ECB-ECAIs data'!$A$2:$J$86</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26" l="1"/>
  <c r="F12" i="26" s="1"/>
  <c r="F16" i="26"/>
  <c r="F17" i="26"/>
  <c r="F18" i="26"/>
  <c r="F22" i="26"/>
  <c r="F23" i="26"/>
  <c r="F24" i="26"/>
  <c r="F25" i="26"/>
  <c r="F26" i="26"/>
  <c r="F28" i="26"/>
  <c r="F29" i="26"/>
  <c r="C44" i="26"/>
  <c r="D44" i="26"/>
  <c r="F44" i="26"/>
  <c r="C72" i="26"/>
  <c r="D72" i="26"/>
  <c r="F72" i="26"/>
  <c r="C76" i="26"/>
  <c r="D76" i="26"/>
  <c r="F76" i="26"/>
  <c r="F192" i="26"/>
  <c r="F193" i="26"/>
  <c r="F200" i="26"/>
  <c r="F201" i="26"/>
  <c r="F208" i="26"/>
  <c r="F209" i="26"/>
  <c r="C214" i="26"/>
  <c r="F190" i="26" s="1"/>
  <c r="D214" i="26"/>
  <c r="G192" i="26" s="1"/>
  <c r="F220" i="26"/>
  <c r="G221" i="26"/>
  <c r="F222" i="26"/>
  <c r="G222" i="26"/>
  <c r="F224" i="26"/>
  <c r="G225" i="26"/>
  <c r="F226" i="26"/>
  <c r="G226" i="26"/>
  <c r="C227" i="26"/>
  <c r="F221" i="26" s="1"/>
  <c r="D227" i="26"/>
  <c r="G219" i="26" s="1"/>
  <c r="G228" i="26"/>
  <c r="F229" i="26"/>
  <c r="G229" i="26"/>
  <c r="F230" i="26"/>
  <c r="G230" i="26"/>
  <c r="F231" i="26"/>
  <c r="G232" i="26"/>
  <c r="F233" i="26"/>
  <c r="G233" i="26"/>
  <c r="F242" i="26"/>
  <c r="F244" i="26"/>
  <c r="G244" i="26"/>
  <c r="F246" i="26"/>
  <c r="F248" i="26"/>
  <c r="G248" i="26"/>
  <c r="C249" i="26"/>
  <c r="F243" i="26" s="1"/>
  <c r="D249" i="26"/>
  <c r="G241" i="26" s="1"/>
  <c r="G250" i="26"/>
  <c r="F251" i="26"/>
  <c r="G251" i="26"/>
  <c r="F252" i="26"/>
  <c r="G252" i="26"/>
  <c r="F253" i="26"/>
  <c r="G254" i="26"/>
  <c r="F255" i="26"/>
  <c r="G255" i="26"/>
  <c r="G287" i="26"/>
  <c r="G289" i="26"/>
  <c r="F290" i="26"/>
  <c r="G290" i="26"/>
  <c r="G291" i="26"/>
  <c r="G293" i="26"/>
  <c r="F294" i="26"/>
  <c r="G294" i="26"/>
  <c r="G295" i="26"/>
  <c r="G297" i="26"/>
  <c r="F298" i="26"/>
  <c r="G298" i="26"/>
  <c r="G299" i="26"/>
  <c r="G301" i="26"/>
  <c r="F302" i="26"/>
  <c r="G302" i="26"/>
  <c r="G303" i="26"/>
  <c r="C305" i="26"/>
  <c r="F288" i="26" s="1"/>
  <c r="D305" i="26"/>
  <c r="G288" i="26" s="1"/>
  <c r="F310" i="26"/>
  <c r="G310" i="26"/>
  <c r="F314" i="26"/>
  <c r="G314" i="26"/>
  <c r="F318" i="26"/>
  <c r="G318" i="26"/>
  <c r="G319" i="26"/>
  <c r="F322" i="26"/>
  <c r="G322" i="26"/>
  <c r="G323" i="26"/>
  <c r="F326" i="26"/>
  <c r="G326" i="26"/>
  <c r="C328" i="26"/>
  <c r="F312" i="26" s="1"/>
  <c r="D328" i="26"/>
  <c r="G311" i="26" s="1"/>
  <c r="G333" i="26"/>
  <c r="G335" i="26"/>
  <c r="G337" i="26"/>
  <c r="G339" i="26"/>
  <c r="G341" i="26"/>
  <c r="G343" i="26"/>
  <c r="G345" i="26"/>
  <c r="C346" i="26"/>
  <c r="F339" i="26" s="1"/>
  <c r="D346" i="26"/>
  <c r="G336" i="26" s="1"/>
  <c r="G359" i="26"/>
  <c r="F360" i="26"/>
  <c r="G363" i="26"/>
  <c r="F364" i="26"/>
  <c r="C365" i="26"/>
  <c r="F358" i="26" s="1"/>
  <c r="D365" i="26"/>
  <c r="G361" i="26" s="1"/>
  <c r="G368" i="26"/>
  <c r="F369" i="26"/>
  <c r="F370" i="26"/>
  <c r="C372" i="26"/>
  <c r="F371" i="26" s="1"/>
  <c r="D372" i="26"/>
  <c r="G370" i="26" s="1"/>
  <c r="G375" i="26"/>
  <c r="G376" i="26"/>
  <c r="G377" i="26"/>
  <c r="G378" i="26"/>
  <c r="G379" i="26"/>
  <c r="G380" i="26"/>
  <c r="G381" i="26"/>
  <c r="G382" i="26"/>
  <c r="C383" i="26"/>
  <c r="D383" i="26"/>
  <c r="G383" i="26"/>
  <c r="G384" i="26"/>
  <c r="G385" i="26"/>
  <c r="G386" i="26"/>
  <c r="G387" i="26"/>
  <c r="G388" i="26"/>
  <c r="G389" i="26"/>
  <c r="G390" i="26"/>
  <c r="G391" i="26"/>
  <c r="G392" i="26"/>
  <c r="G393" i="26"/>
  <c r="D45" i="25"/>
  <c r="C47" i="25"/>
  <c r="F53" i="25"/>
  <c r="F58" i="25" s="1"/>
  <c r="C58" i="25"/>
  <c r="G70" i="25"/>
  <c r="G71" i="25"/>
  <c r="F72" i="25"/>
  <c r="G72" i="25"/>
  <c r="G74" i="25"/>
  <c r="G75" i="25"/>
  <c r="F76" i="25"/>
  <c r="G76" i="25"/>
  <c r="C77" i="25"/>
  <c r="F73" i="25" s="1"/>
  <c r="D77" i="25"/>
  <c r="G73" i="25" s="1"/>
  <c r="F78" i="25"/>
  <c r="G78" i="25"/>
  <c r="F79" i="25"/>
  <c r="G79" i="25"/>
  <c r="F80" i="25"/>
  <c r="G80" i="25"/>
  <c r="F81" i="25"/>
  <c r="G81" i="25"/>
  <c r="F82" i="25"/>
  <c r="G82" i="25"/>
  <c r="F86" i="25"/>
  <c r="G86" i="25"/>
  <c r="F87" i="25"/>
  <c r="G87" i="25"/>
  <c r="F93" i="25"/>
  <c r="G93" i="25"/>
  <c r="G94" i="25"/>
  <c r="F95" i="25"/>
  <c r="G95" i="25"/>
  <c r="G100" i="25" s="1"/>
  <c r="F97" i="25"/>
  <c r="G97" i="25"/>
  <c r="G98" i="25"/>
  <c r="F99" i="25"/>
  <c r="G99" i="25"/>
  <c r="C100" i="25"/>
  <c r="F96" i="25" s="1"/>
  <c r="D100" i="25"/>
  <c r="G96" i="25" s="1"/>
  <c r="G101" i="25"/>
  <c r="F102" i="25"/>
  <c r="G102" i="25"/>
  <c r="F103" i="25"/>
  <c r="G103" i="25"/>
  <c r="F104" i="25"/>
  <c r="G104" i="25"/>
  <c r="F105" i="25"/>
  <c r="G105" i="25"/>
  <c r="F112" i="25"/>
  <c r="F130" i="25" s="1"/>
  <c r="G112" i="25"/>
  <c r="G114" i="25"/>
  <c r="G116" i="25"/>
  <c r="G118" i="25"/>
  <c r="G119" i="25"/>
  <c r="G120" i="25"/>
  <c r="G122" i="25"/>
  <c r="G124" i="25"/>
  <c r="G126" i="25"/>
  <c r="G127" i="25"/>
  <c r="G128" i="25"/>
  <c r="C130" i="25"/>
  <c r="D130" i="25"/>
  <c r="G113" i="25" s="1"/>
  <c r="G131" i="25"/>
  <c r="G132" i="25"/>
  <c r="G133" i="25"/>
  <c r="G135" i="25"/>
  <c r="G136" i="25"/>
  <c r="C156" i="25"/>
  <c r="F160" i="25" s="1"/>
  <c r="D156" i="25"/>
  <c r="G142" i="25" s="1"/>
  <c r="G159" i="25"/>
  <c r="F164" i="25"/>
  <c r="G164" i="25"/>
  <c r="F166" i="25"/>
  <c r="G166" i="25"/>
  <c r="C167" i="25"/>
  <c r="F165" i="25" s="1"/>
  <c r="D167" i="25"/>
  <c r="G165" i="25" s="1"/>
  <c r="F177" i="25"/>
  <c r="C179" i="25"/>
  <c r="F174" i="25" s="1"/>
  <c r="F180" i="25"/>
  <c r="F184" i="25"/>
  <c r="F186" i="25"/>
  <c r="F187" i="25"/>
  <c r="F193" i="25"/>
  <c r="F197" i="25"/>
  <c r="F200" i="25"/>
  <c r="F201" i="25"/>
  <c r="F205" i="25"/>
  <c r="C208" i="25"/>
  <c r="F194" i="25" s="1"/>
  <c r="F209" i="25"/>
  <c r="F213" i="25"/>
  <c r="F215" i="25"/>
  <c r="F217" i="25"/>
  <c r="F220" i="25" s="1"/>
  <c r="G217" i="25"/>
  <c r="G220" i="25" s="1"/>
  <c r="F218" i="25"/>
  <c r="G218" i="25"/>
  <c r="F219" i="25"/>
  <c r="G219" i="25"/>
  <c r="C220" i="25"/>
  <c r="F221" i="25"/>
  <c r="G221" i="25"/>
  <c r="F222" i="25"/>
  <c r="G222" i="25"/>
  <c r="F223" i="25"/>
  <c r="G223" i="25"/>
  <c r="F224" i="25"/>
  <c r="G224" i="25"/>
  <c r="F225" i="25"/>
  <c r="G225" i="25"/>
  <c r="F226" i="25"/>
  <c r="G226" i="25"/>
  <c r="F227" i="25"/>
  <c r="G227" i="25"/>
  <c r="C288" i="25"/>
  <c r="C289" i="25"/>
  <c r="C291" i="25"/>
  <c r="G207" i="26" l="1"/>
  <c r="G199" i="26"/>
  <c r="G191" i="26"/>
  <c r="F207" i="26"/>
  <c r="F199" i="26"/>
  <c r="F191" i="26"/>
  <c r="F213" i="26"/>
  <c r="F205" i="26"/>
  <c r="F197" i="26"/>
  <c r="F212" i="26"/>
  <c r="F204" i="26"/>
  <c r="F196" i="26"/>
  <c r="G211" i="26"/>
  <c r="G203" i="26"/>
  <c r="G195" i="26"/>
  <c r="F211" i="26"/>
  <c r="F203" i="26"/>
  <c r="F195" i="26"/>
  <c r="F338" i="26"/>
  <c r="F361" i="26"/>
  <c r="F343" i="26"/>
  <c r="F335" i="26"/>
  <c r="G369" i="26"/>
  <c r="G372" i="26" s="1"/>
  <c r="G364" i="26"/>
  <c r="G360" i="26"/>
  <c r="G342" i="26"/>
  <c r="G338" i="26"/>
  <c r="G334" i="26"/>
  <c r="G346" i="26" s="1"/>
  <c r="G327" i="26"/>
  <c r="F323" i="26"/>
  <c r="F319" i="26"/>
  <c r="F315" i="26"/>
  <c r="F311" i="26"/>
  <c r="F328" i="26" s="1"/>
  <c r="F303" i="26"/>
  <c r="F299" i="26"/>
  <c r="F295" i="26"/>
  <c r="F291" i="26"/>
  <c r="F287" i="26"/>
  <c r="F245" i="26"/>
  <c r="F241" i="26"/>
  <c r="F249" i="26" s="1"/>
  <c r="F223" i="26"/>
  <c r="F219" i="26"/>
  <c r="F363" i="26"/>
  <c r="F359" i="26"/>
  <c r="F345" i="26"/>
  <c r="F333" i="26"/>
  <c r="G325" i="26"/>
  <c r="G321" i="26"/>
  <c r="G317" i="26"/>
  <c r="G313" i="26"/>
  <c r="G247" i="26"/>
  <c r="G243" i="26"/>
  <c r="G210" i="26"/>
  <c r="G206" i="26"/>
  <c r="G202" i="26"/>
  <c r="G198" i="26"/>
  <c r="G194" i="26"/>
  <c r="G190" i="26"/>
  <c r="F342" i="26"/>
  <c r="F337" i="26"/>
  <c r="G371" i="26"/>
  <c r="G362" i="26"/>
  <c r="G358" i="26"/>
  <c r="G344" i="26"/>
  <c r="G340" i="26"/>
  <c r="F325" i="26"/>
  <c r="F321" i="26"/>
  <c r="F317" i="26"/>
  <c r="F313" i="26"/>
  <c r="F301" i="26"/>
  <c r="F297" i="26"/>
  <c r="F293" i="26"/>
  <c r="F289" i="26"/>
  <c r="F254" i="26"/>
  <c r="F250" i="26"/>
  <c r="F247" i="26"/>
  <c r="F232" i="26"/>
  <c r="F228" i="26"/>
  <c r="F225" i="26"/>
  <c r="F210" i="26"/>
  <c r="F206" i="26"/>
  <c r="F202" i="26"/>
  <c r="F198" i="26"/>
  <c r="F194" i="26"/>
  <c r="F334" i="26"/>
  <c r="F368" i="26"/>
  <c r="F372" i="26" s="1"/>
  <c r="F341" i="26"/>
  <c r="F362" i="26"/>
  <c r="F365" i="26" s="1"/>
  <c r="F344" i="26"/>
  <c r="F340" i="26"/>
  <c r="F336" i="26"/>
  <c r="G324" i="26"/>
  <c r="G320" i="26"/>
  <c r="G316" i="26"/>
  <c r="G312" i="26"/>
  <c r="G328" i="26" s="1"/>
  <c r="G300" i="26"/>
  <c r="G296" i="26"/>
  <c r="G305" i="26" s="1"/>
  <c r="G292" i="26"/>
  <c r="G253" i="26"/>
  <c r="G246" i="26"/>
  <c r="G242" i="26"/>
  <c r="G249" i="26" s="1"/>
  <c r="G231" i="26"/>
  <c r="G224" i="26"/>
  <c r="G220" i="26"/>
  <c r="G227" i="26" s="1"/>
  <c r="G213" i="26"/>
  <c r="G209" i="26"/>
  <c r="G205" i="26"/>
  <c r="G201" i="26"/>
  <c r="G197" i="26"/>
  <c r="G193" i="26"/>
  <c r="F21" i="26"/>
  <c r="F14" i="26"/>
  <c r="F324" i="26"/>
  <c r="F320" i="26"/>
  <c r="F316" i="26"/>
  <c r="F300" i="26"/>
  <c r="F296" i="26"/>
  <c r="F292" i="26"/>
  <c r="F20" i="26"/>
  <c r="F13" i="26"/>
  <c r="F15" i="26" s="1"/>
  <c r="G315" i="26"/>
  <c r="G245" i="26"/>
  <c r="G223" i="26"/>
  <c r="G212" i="26"/>
  <c r="G208" i="26"/>
  <c r="G204" i="26"/>
  <c r="G200" i="26"/>
  <c r="G196" i="26"/>
  <c r="F19" i="26"/>
  <c r="G167" i="25"/>
  <c r="F167" i="25"/>
  <c r="G77" i="25"/>
  <c r="G141" i="25"/>
  <c r="F159" i="25"/>
  <c r="G148" i="25"/>
  <c r="F199" i="25"/>
  <c r="G162" i="25"/>
  <c r="G158" i="25"/>
  <c r="G155" i="25"/>
  <c r="G147" i="25"/>
  <c r="G139" i="25"/>
  <c r="F214" i="25"/>
  <c r="F206" i="25"/>
  <c r="F198" i="25"/>
  <c r="F185" i="25"/>
  <c r="F178" i="25"/>
  <c r="F162" i="25"/>
  <c r="F158" i="25"/>
  <c r="G154" i="25"/>
  <c r="G146" i="25"/>
  <c r="G138" i="25"/>
  <c r="G125" i="25"/>
  <c r="G117" i="25"/>
  <c r="F101" i="25"/>
  <c r="F98" i="25"/>
  <c r="F94" i="25"/>
  <c r="F100" i="25" s="1"/>
  <c r="F75" i="25"/>
  <c r="F71" i="25"/>
  <c r="G153" i="25"/>
  <c r="F138" i="25"/>
  <c r="F156" i="25" s="1"/>
  <c r="F212" i="25"/>
  <c r="F204" i="25"/>
  <c r="F196" i="25"/>
  <c r="F183" i="25"/>
  <c r="F176" i="25"/>
  <c r="F161" i="25"/>
  <c r="F157" i="25"/>
  <c r="G152" i="25"/>
  <c r="G144" i="25"/>
  <c r="G123" i="25"/>
  <c r="G115" i="25"/>
  <c r="G130" i="25" s="1"/>
  <c r="F74" i="25"/>
  <c r="F70" i="25"/>
  <c r="F77" i="25" s="1"/>
  <c r="G149" i="25"/>
  <c r="G140" i="25"/>
  <c r="G161" i="25"/>
  <c r="G157" i="25"/>
  <c r="G145" i="25"/>
  <c r="F211" i="25"/>
  <c r="F203" i="25"/>
  <c r="F195" i="25"/>
  <c r="F208" i="25" s="1"/>
  <c r="F182" i="25"/>
  <c r="F175" i="25"/>
  <c r="F179" i="25" s="1"/>
  <c r="G160" i="25"/>
  <c r="G151" i="25"/>
  <c r="G143" i="25"/>
  <c r="F210" i="25"/>
  <c r="F202" i="25"/>
  <c r="F181" i="25"/>
  <c r="G150" i="25"/>
  <c r="G134" i="25"/>
  <c r="G129" i="25"/>
  <c r="G121" i="25"/>
  <c r="C292" i="25"/>
  <c r="C293" i="25"/>
  <c r="C295" i="25"/>
  <c r="F214" i="26" l="1"/>
  <c r="G365" i="26"/>
  <c r="F346" i="26"/>
  <c r="F305" i="26"/>
  <c r="G214" i="26"/>
  <c r="F227" i="26"/>
  <c r="G156" i="25"/>
  <c r="C296" i="25"/>
  <c r="C297" i="25"/>
  <c r="C298" i="25"/>
  <c r="C302" i="25"/>
  <c r="C303" i="25"/>
  <c r="C304" i="25"/>
  <c r="C307" i="25"/>
  <c r="F9" i="24"/>
  <c r="F10"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E5D0E080-F319-4C42-A71C-C8A68A8A0931}">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6B47CEEE-3E32-4DFB-857D-EC28CFB42E46}">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56E00089-6221-4DFD-B16A-8C1A05759908}">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<sst xmlns="http://schemas.openxmlformats.org/spreadsheetml/2006/main" count="2377" uniqueCount="1783">
  <si>
    <t>Retained Covered Bonds</t>
  </si>
  <si>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</si>
  <si>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</si>
  <si>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</si>
  <si>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</si>
  <si>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</si>
  <si>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</si>
  <si>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</si>
  <si>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</si>
  <si>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</si>
  <si>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</si>
  <si>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</si>
  <si>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</si>
  <si>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</si>
  <si>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Labelled Cover Pool Name</t>
  </si>
  <si>
    <t>Retained Pandbrief Programme</t>
  </si>
  <si>
    <t>G.1.1.4</t>
  </si>
  <si>
    <t>Link to Issuer's Website</t>
  </si>
  <si>
    <t>https://www.bnpparibasfortis.com/investors/coveredbonds</t>
  </si>
  <si>
    <t>G.1.1.5</t>
  </si>
  <si>
    <t>Cut-off date</t>
  </si>
  <si>
    <t>OG.1.1.2</t>
  </si>
  <si>
    <t>OG.1.1.4</t>
  </si>
  <si>
    <t>OG.1.1.5</t>
  </si>
  <si>
    <t>G.2.1.1</t>
  </si>
  <si>
    <t>Y</t>
  </si>
  <si>
    <t>G.2.1.2</t>
  </si>
  <si>
    <t>G.2.1.3</t>
  </si>
  <si>
    <t>CRR Compliance (Y/N)</t>
  </si>
  <si>
    <t>OG.2.1.1</t>
  </si>
  <si>
    <t>LCR status</t>
  </si>
  <si>
    <t>LEVEL 1</t>
  </si>
  <si>
    <t>OG.2.1.2</t>
  </si>
  <si>
    <t>OG.2.1.3</t>
  </si>
  <si>
    <t>OG.2.1.4</t>
  </si>
  <si>
    <t>OG.2.1.5</t>
  </si>
  <si>
    <t>1.General Information</t>
  </si>
  <si>
    <t>G.3.1.1</t>
  </si>
  <si>
    <t>G.3.1.2</t>
  </si>
  <si>
    <t>Outstanding Covered Bonds</t>
  </si>
  <si>
    <t>OG.3.1.1</t>
  </si>
  <si>
    <t>Cover Pool Size [NPV] (mn)</t>
  </si>
  <si>
    <t>OG.3.1.2</t>
  </si>
  <si>
    <t>Outstanding Covered Bonds [NPV] (mn)</t>
  </si>
  <si>
    <t>OG.3.1.3</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</si>
  <si>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</si>
  <si>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</si>
  <si>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</si>
  <si>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</si>
  <si>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</si>
  <si>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</si>
  <si>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</si>
  <si>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</si>
  <si>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</si>
  <si>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</si>
  <si>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</si>
  <si>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</si>
  <si>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</si>
  <si>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</si>
  <si>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</si>
  <si>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</si>
  <si>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</si>
  <si>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</si>
  <si>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</si>
  <si>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</si>
  <si>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</si>
  <si>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</si>
  <si>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</si>
  <si>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</si>
  <si>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</si>
  <si>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</si>
  <si>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</si>
  <si>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</si>
  <si>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</si>
  <si>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</si>
  <si>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</si>
  <si>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</si>
  <si>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</si>
  <si>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</si>
  <si>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</si>
  <si>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</si>
  <si>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</si>
  <si>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</si>
  <si>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</si>
  <si>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</si>
  <si>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</si>
  <si>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</si>
  <si>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</si>
  <si>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</si>
  <si>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</si>
  <si>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</si>
  <si>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</si>
  <si>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</si>
  <si>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</si>
  <si>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</si>
  <si>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</si>
  <si>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</si>
  <si>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</si>
  <si>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</si>
  <si>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</si>
  <si>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</si>
  <si>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</si>
  <si>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</si>
  <si>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</si>
  <si>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</si>
  <si>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</si>
  <si>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</si>
  <si>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</si>
  <si>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</si>
  <si>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</si>
  <si>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</si>
  <si>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</si>
  <si>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</si>
  <si>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</si>
  <si>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</si>
  <si>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</si>
  <si>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</si>
  <si>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</si>
  <si>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</si>
  <si>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</si>
  <si>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</si>
  <si>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</si>
  <si>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</si>
  <si>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</si>
  <si>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</si>
  <si>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</si>
  <si>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</si>
  <si>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</si>
  <si>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</si>
  <si>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</si>
  <si>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</si>
  <si>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</si>
  <si>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</si>
  <si>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</si>
  <si>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</si>
  <si>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</si>
  <si>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</si>
  <si>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</si>
  <si>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</si>
  <si>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</si>
  <si>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</si>
  <si>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</si>
  <si>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</si>
  <si>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</si>
  <si>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</si>
  <si>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</si>
  <si>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</si>
  <si>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</si>
  <si>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</si>
  <si>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</si>
  <si>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</si>
  <si>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</si>
  <si>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</si>
  <si>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</si>
  <si>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</si>
  <si>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</si>
  <si>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</si>
  <si>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</si>
  <si>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</si>
  <si>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</si>
  <si>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</si>
  <si>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</si>
  <si>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</si>
  <si>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</si>
  <si>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</si>
  <si>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</si>
  <si>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</si>
  <si>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</si>
  <si>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</si>
  <si>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</si>
  <si>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</si>
  <si>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</si>
  <si>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</si>
  <si>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</si>
  <si>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</si>
  <si>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</si>
  <si>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</si>
  <si>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</si>
  <si>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</si>
  <si>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</si>
  <si>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</si>
  <si>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</si>
  <si>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</si>
  <si>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</si>
  <si>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</si>
  <si>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</si>
  <si>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</si>
  <si>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</si>
  <si>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</si>
  <si>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</si>
  <si>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</si>
  <si>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</si>
  <si>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</si>
  <si>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</si>
  <si>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</si>
  <si>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</si>
  <si>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</si>
  <si>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</si>
  <si>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</si>
  <si>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</si>
  <si>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</si>
  <si>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</si>
  <si>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</si>
  <si>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</si>
  <si>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</si>
  <si>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</si>
  <si>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</si>
  <si>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</si>
  <si>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</si>
  <si>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</si>
  <si>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</si>
  <si>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</si>
  <si>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</si>
  <si>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</si>
  <si>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</si>
  <si>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</si>
  <si>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</si>
  <si>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</si>
  <si>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</si>
  <si>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</si>
  <si>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</si>
  <si>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</si>
  <si>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</si>
  <si>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</si>
  <si>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</si>
  <si>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</si>
  <si>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</si>
  <si>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</si>
  <si>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</si>
  <si>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</si>
  <si>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</si>
  <si>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</si>
  <si>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</si>
  <si>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</si>
  <si>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</si>
  <si>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</si>
  <si>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</si>
  <si>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</si>
  <si>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</si>
  <si>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</si>
  <si>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</si>
  <si>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</si>
  <si>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</si>
  <si>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</si>
  <si>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</si>
  <si>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</si>
  <si>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</si>
  <si>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</si>
  <si>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</si>
  <si>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</si>
  <si>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</si>
  <si>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</si>
  <si>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</si>
  <si>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</si>
  <si>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</si>
  <si>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</si>
  <si>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</si>
  <si>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</si>
  <si>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</si>
  <si>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</si>
  <si>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</si>
  <si>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</si>
  <si>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</si>
  <si>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</si>
  <si>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</si>
  <si>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</si>
  <si>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</si>
  <si>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</si>
  <si>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</si>
  <si>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</si>
  <si>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</si>
  <si>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</si>
  <si>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</si>
  <si>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</si>
  <si>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</si>
  <si>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</si>
  <si>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</si>
  <si>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</si>
  <si>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</si>
  <si>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</si>
  <si>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</si>
  <si>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</si>
  <si>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</si>
  <si>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</si>
  <si>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</si>
  <si>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</si>
  <si>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</si>
  <si>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</si>
  <si>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</si>
  <si>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</si>
  <si>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</si>
  <si>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</si>
  <si>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</si>
  <si>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</si>
  <si>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</si>
  <si>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</si>
  <si>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</si>
  <si>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</si>
  <si>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</si>
  <si>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</si>
  <si>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</si>
  <si>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</si>
  <si>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</si>
  <si>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</si>
  <si>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</si>
  <si>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</si>
  <si>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</si>
  <si>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</si>
  <si>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</si>
  <si>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</si>
  <si>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</si>
  <si>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</si>
  <si>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</si>
  <si>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</si>
  <si>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</si>
  <si>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</si>
  <si>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</si>
  <si>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</si>
  <si>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</si>
  <si>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</si>
  <si>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</si>
  <si>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</si>
  <si>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</si>
  <si>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</si>
  <si>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</si>
  <si>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</si>
  <si>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</si>
  <si>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</si>
  <si>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</si>
  <si>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</si>
  <si>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</si>
  <si>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</si>
  <si>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</si>
  <si>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</si>
  <si>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</si>
  <si>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</si>
  <si>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</si>
  <si>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</si>
  <si>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</si>
  <si>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</si>
  <si>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</si>
  <si>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</si>
  <si>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</si>
  <si>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</si>
  <si>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</si>
  <si>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</si>
  <si>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</si>
  <si>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</si>
  <si>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</si>
  <si>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</si>
  <si>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</si>
  <si>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</si>
  <si>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</si>
  <si>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</si>
  <si>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</si>
  <si>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</si>
  <si>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</si>
  <si>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</si>
  <si>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</si>
  <si>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</si>
  <si>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</si>
  <si>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</si>
  <si>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</si>
  <si>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</si>
  <si>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</si>
  <si>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</si>
  <si>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</si>
  <si>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</si>
  <si>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</si>
  <si>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</si>
  <si>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</si>
  <si>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</si>
  <si>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</si>
  <si>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Row</t>
  </si>
  <si>
    <t>G.4.1.1</t>
  </si>
  <si>
    <t xml:space="preserve">(a) Value of the cover pool total assets: </t>
  </si>
  <si>
    <t>G.4.1.2</t>
  </si>
  <si>
    <t>G.4.1.3</t>
  </si>
  <si>
    <t xml:space="preserve">(b) List of ISIN of issued covered bonds: </t>
  </si>
  <si>
    <t>Residential Mortgage Pandbrief Programme (bnpparibasfortis.com)</t>
  </si>
  <si>
    <t>G.4.1.4</t>
  </si>
  <si>
    <t xml:space="preserve">(c) Geographical distribution: </t>
  </si>
  <si>
    <t>G.4.1.5</t>
  </si>
  <si>
    <t>(c) Type of cover assets:</t>
  </si>
  <si>
    <t>G.4.1.6</t>
  </si>
  <si>
    <t xml:space="preserve">(c) Loan size: </t>
  </si>
  <si>
    <t>G.4.1.7</t>
  </si>
  <si>
    <t xml:space="preserve">(c) Valuation Method: </t>
  </si>
  <si>
    <t>G.4.1.8</t>
  </si>
  <si>
    <t>(d) Interest rate risk - cover pool:</t>
  </si>
  <si>
    <t>G.4.1.9</t>
  </si>
  <si>
    <t>(d) Currency risk - cover pool:</t>
  </si>
  <si>
    <t>G.4.1.10</t>
  </si>
  <si>
    <t>(d) Interest rate risk - covered bond:</t>
  </si>
  <si>
    <t>G.4.1.11</t>
  </si>
  <si>
    <t>(d) Currency risk - covered bond:</t>
  </si>
  <si>
    <t>G.4.1.12</t>
  </si>
  <si>
    <t>(d) Liquidity Risk - primary assets cover pool:</t>
  </si>
  <si>
    <t>G.4.1.13</t>
  </si>
  <si>
    <t>(d) Credit Risk:</t>
  </si>
  <si>
    <t>215 LTV Residential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</si>
  <si>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</si>
  <si>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</si>
  <si>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</si>
  <si>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</si>
  <si>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</si>
  <si>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</si>
  <si>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</si>
  <si>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</si>
  <si>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</si>
  <si>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</si>
  <si>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</si>
  <si>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</si>
  <si>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</si>
  <si>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</si>
  <si>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</si>
  <si>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</si>
  <si>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</si>
  <si>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</si>
  <si>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</si>
  <si>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</si>
  <si>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</si>
  <si>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</si>
  <si>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</si>
  <si>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</si>
  <si>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</si>
  <si>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</si>
  <si>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</si>
  <si>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</si>
  <si>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</si>
  <si>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</si>
  <si>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</si>
  <si>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</si>
  <si>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</si>
  <si>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</si>
  <si>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</si>
  <si>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</si>
  <si>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</si>
  <si>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</si>
  <si>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</si>
  <si>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</si>
  <si>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</si>
  <si>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</si>
  <si>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</si>
  <si>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</si>
  <si>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</si>
  <si>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</si>
  <si>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</si>
  <si>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</si>
  <si>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</si>
  <si>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</si>
  <si>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</si>
  <si>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</si>
  <si>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</si>
  <si>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</si>
  <si>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</si>
  <si>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</si>
  <si>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</si>
  <si>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</si>
  <si>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</si>
  <si>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</si>
  <si>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</si>
  <si>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</si>
  <si>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</si>
  <si>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</si>
  <si>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</si>
  <si>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</si>
  <si>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</si>
  <si>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</si>
  <si>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</si>
  <si>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</si>
  <si>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</si>
  <si>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</si>
  <si>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</si>
  <si>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</si>
  <si>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</si>
  <si>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</si>
  <si>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</si>
  <si>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</si>
  <si>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</si>
  <si>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</si>
  <si>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</si>
  <si>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</si>
  <si>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</si>
  <si>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</si>
  <si>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</si>
  <si>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</si>
  <si>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</si>
  <si>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</si>
  <si>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</si>
  <si>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</si>
  <si>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</si>
  <si>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</si>
  <si>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</si>
  <si>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</si>
  <si>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</si>
  <si>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</si>
  <si>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</si>
  <si>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</si>
  <si>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</si>
  <si>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</si>
  <si>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</si>
  <si>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</si>
  <si>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</si>
  <si>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</si>
  <si>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</si>
  <si>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</si>
  <si>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</si>
  <si>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</si>
  <si>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</si>
  <si>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</si>
  <si>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</si>
  <si>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</si>
  <si>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</si>
  <si>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</si>
  <si>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</si>
  <si>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</si>
  <si>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</si>
  <si>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</si>
  <si>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</si>
  <si>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</si>
  <si>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</si>
  <si>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</si>
  <si>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</si>
  <si>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</si>
  <si>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</si>
  <si>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</si>
  <si>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</si>
  <si>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</si>
  <si>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</si>
  <si>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</si>
  <si>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</si>
  <si>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</si>
  <si>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</si>
  <si>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</si>
  <si>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</si>
  <si>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</si>
  <si>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</si>
  <si>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</si>
  <si>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</si>
  <si>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</si>
  <si>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</si>
  <si>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</si>
  <si>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</si>
  <si>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</si>
  <si>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</si>
  <si>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</si>
  <si>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</si>
  <si>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</si>
  <si>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</si>
  <si>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</si>
  <si>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</si>
  <si>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</si>
  <si>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</si>
  <si>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</si>
  <si>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</si>
  <si>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</si>
  <si>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</si>
  <si>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</si>
  <si>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</si>
  <si>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</si>
  <si>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</si>
  <si>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</si>
  <si>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</si>
  <si>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</si>
  <si>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</si>
  <si>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</si>
  <si>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</si>
  <si>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</si>
  <si>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</si>
  <si>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</si>
  <si>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</si>
  <si>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</si>
  <si>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</si>
  <si>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</si>
  <si>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</si>
  <si>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</si>
  <si>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</si>
  <si>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</si>
  <si>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</si>
  <si>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</si>
  <si>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</si>
  <si>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</si>
  <si>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</si>
  <si>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</si>
  <si>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</si>
  <si>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</si>
  <si>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</si>
  <si>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</si>
  <si>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</si>
  <si>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</si>
  <si>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</si>
  <si>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</si>
  <si>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</si>
  <si>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</si>
  <si>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</si>
  <si>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</si>
  <si>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</si>
  <si>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</si>
  <si>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</si>
  <si>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</si>
  <si>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</si>
  <si>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</si>
  <si>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</si>
  <si>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</si>
  <si>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</si>
  <si>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</si>
  <si>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</si>
  <si>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</si>
  <si>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</si>
  <si>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</si>
  <si>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</si>
  <si>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</si>
  <si>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</si>
  <si>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</si>
  <si>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</si>
  <si>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</si>
  <si>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</si>
  <si>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</si>
  <si>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</si>
  <si>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</si>
  <si>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</si>
  <si>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</si>
  <si>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</si>
  <si>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</si>
  <si>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</si>
  <si>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</si>
  <si>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</si>
  <si>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</si>
  <si>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</si>
  <si>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</si>
  <si>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</si>
  <si>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</si>
  <si>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</si>
  <si>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</si>
  <si>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</si>
  <si>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</si>
  <si>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</si>
  <si>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</si>
  <si>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</si>
  <si>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</si>
  <si>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</si>
  <si>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</si>
  <si>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</si>
  <si>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</si>
  <si>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</si>
  <si>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</si>
  <si>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</si>
  <si>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</si>
  <si>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</si>
  <si>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</si>
  <si>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</si>
  <si>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</si>
  <si>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</si>
  <si>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</si>
  <si>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</si>
  <si>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</si>
  <si>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</si>
  <si>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</si>
  <si>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</si>
  <si>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</si>
  <si>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</si>
  <si>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</si>
  <si>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</si>
  <si>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</si>
  <si>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</si>
  <si>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</si>
  <si>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</si>
  <si>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</si>
  <si>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</si>
  <si>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</si>
  <si>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</si>
  <si>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</si>
  <si>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</si>
  <si>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</si>
  <si>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</si>
  <si>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</si>
  <si>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</si>
  <si>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</si>
  <si>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</si>
  <si>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</si>
  <si>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</si>
  <si>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</si>
  <si>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</si>
  <si>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</si>
  <si>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</si>
  <si>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</si>
  <si>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</si>
  <si>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</si>
  <si>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</si>
  <si>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</si>
  <si>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</si>
  <si>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</si>
  <si>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</si>
  <si>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</si>
  <si>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</si>
  <si>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</si>
  <si>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</si>
  <si>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</si>
  <si>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</si>
  <si>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</si>
  <si>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</si>
  <si>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</si>
  <si>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</si>
  <si>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</si>
  <si>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</si>
  <si>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</si>
  <si>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</si>
  <si>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</si>
  <si>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</si>
  <si>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</si>
  <si>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</si>
  <si>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</si>
  <si>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</si>
  <si>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</si>
  <si>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</si>
  <si>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</si>
  <si>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</si>
  <si>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</si>
  <si>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</si>
  <si>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</si>
  <si>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</si>
  <si>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</si>
  <si>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</si>
  <si>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</si>
  <si>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</si>
  <si>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</si>
  <si>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</si>
  <si>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</si>
  <si>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</si>
  <si>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</si>
  <si>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</si>
  <si>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</si>
  <si>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</si>
  <si>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</si>
  <si>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</si>
  <si>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</si>
  <si>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</si>
  <si>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</si>
  <si>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</si>
  <si>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</si>
  <si>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</si>
  <si>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</si>
  <si>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</si>
  <si>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</si>
  <si>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</si>
  <si>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</si>
  <si>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</si>
  <si>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</si>
  <si>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</si>
  <si>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</si>
  <si>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</si>
  <si>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</si>
  <si>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</si>
  <si>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</si>
  <si>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</si>
  <si>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</si>
  <si>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</si>
  <si>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</si>
  <si>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</si>
  <si>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</si>
  <si>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</si>
  <si>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</si>
  <si>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</si>
  <si>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</si>
  <si>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</si>
  <si>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</si>
  <si>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</si>
  <si>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</si>
  <si>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</si>
  <si>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</si>
  <si>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</si>
  <si>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</si>
  <si>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</si>
  <si>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</si>
  <si>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</si>
  <si>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</si>
  <si>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</si>
  <si>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</si>
  <si>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</si>
  <si>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</si>
  <si>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</si>
  <si>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</si>
  <si>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</si>
  <si>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</si>
  <si>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</si>
  <si>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</si>
  <si>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</si>
  <si>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</si>
  <si>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</si>
  <si>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</si>
  <si>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</si>
  <si>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</si>
  <si>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</si>
  <si>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</si>
  <si>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</si>
  <si>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</si>
  <si>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</si>
  <si>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</si>
  <si>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</si>
  <si>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</si>
  <si>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</si>
  <si>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</si>
  <si>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</si>
  <si>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</si>
  <si>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</si>
  <si>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</si>
  <si>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</si>
  <si>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</si>
  <si>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</si>
  <si>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</si>
  <si>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</si>
  <si>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</si>
  <si>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</si>
  <si>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</si>
  <si>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</si>
  <si>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</si>
  <si>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</si>
  <si>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</si>
  <si>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</si>
  <si>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</si>
  <si>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</si>
  <si>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</si>
  <si>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</si>
  <si>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</si>
  <si>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</si>
  <si>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</si>
  <si>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</si>
  <si>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</si>
  <si>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</si>
  <si>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</si>
  <si>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</si>
  <si>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</si>
  <si>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B1. Harmonised Transparency Template - Mortgage Assets</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</si>
  <si>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</si>
  <si>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</si>
  <si>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</si>
  <si>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</si>
  <si>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</si>
  <si>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</si>
  <si>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</si>
  <si>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</si>
  <si>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</si>
  <si>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</si>
  <si>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</si>
  <si>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</si>
  <si>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</si>
  <si>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</si>
  <si>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</si>
  <si>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</si>
  <si>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</si>
  <si>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</si>
  <si>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EUR 20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</si>
  <si>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</si>
  <si>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</si>
  <si>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</si>
  <si>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</si>
  <si>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</si>
  <si>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</si>
  <si>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</si>
  <si>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</si>
  <si>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</si>
  <si>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</si>
  <si>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</si>
  <si>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</si>
  <si>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</si>
  <si>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</si>
  <si>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</si>
  <si>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</si>
  <si>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</si>
  <si>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25/02/2025</t>
  </si>
  <si>
    <t>BD@155375</t>
  </si>
  <si>
    <t>BE6312092115</t>
  </si>
  <si>
    <t>BD@167469</t>
  </si>
  <si>
    <t>BE0002700814</t>
  </si>
  <si>
    <t>20/05/2025</t>
  </si>
  <si>
    <t>BD@167470</t>
  </si>
  <si>
    <t>BE0002701820</t>
  </si>
  <si>
    <t>BD@178945</t>
  </si>
  <si>
    <t>BE0002762434</t>
  </si>
  <si>
    <t>10/12/2024</t>
  </si>
  <si>
    <t>Extended Maturity Date</t>
  </si>
  <si>
    <t>25/02/2027</t>
  </si>
  <si>
    <t>25/02/2030</t>
  </si>
  <si>
    <t>20/05/2028</t>
  </si>
  <si>
    <t>20/05/2031</t>
  </si>
  <si>
    <t>10/12/2028</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</si>
  <si>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</si>
  <si>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</si>
  <si>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</si>
  <si>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</si>
  <si>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</si>
  <si>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</si>
  <si>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</si>
  <si>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</si>
  <si>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</si>
  <si>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</si>
  <si>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</si>
  <si>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</si>
  <si>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</si>
  <si>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</si>
  <si>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</si>
  <si>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</si>
  <si>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</si>
  <si>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</si>
  <si>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</si>
  <si>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</si>
  <si>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</si>
  <si>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</si>
  <si>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</si>
  <si>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</si>
  <si>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</si>
  <si>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</si>
  <si>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</si>
  <si>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</si>
  <si>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</si>
  <si>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</si>
  <si>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</si>
  <si>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</si>
  <si>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</si>
  <si>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</si>
  <si>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</si>
  <si>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</si>
  <si>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</si>
  <si>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</si>
  <si>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</si>
  <si>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</si>
  <si>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</si>
  <si>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</si>
  <si>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</si>
  <si>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</si>
  <si>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</si>
  <si>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</si>
  <si>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</si>
  <si>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</si>
  <si>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</si>
  <si>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</si>
  <si>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</si>
  <si>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</si>
  <si>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</si>
  <si>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</si>
  <si>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</si>
  <si>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</si>
  <si>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</si>
  <si>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</si>
  <si>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</si>
  <si>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</si>
  <si>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</si>
  <si>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</si>
  <si>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</si>
  <si>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</si>
  <si>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</si>
  <si>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</si>
  <si>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</si>
  <si>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</si>
  <si>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</si>
  <si>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</si>
  <si>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</si>
  <si>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</si>
  <si>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</si>
  <si>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</si>
  <si>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</si>
  <si>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</si>
  <si>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</si>
  <si>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</si>
  <si>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Registered Cash Proceeds under the Residential Mortgage Loans</t>
  </si>
  <si>
    <t>Position</t>
  </si>
  <si>
    <t>BE0000341504</t>
  </si>
  <si>
    <t>BE0000351602</t>
  </si>
  <si>
    <t>Kingdom of Belgium</t>
  </si>
  <si>
    <t>BGB 0.8 22/06/2027</t>
  </si>
  <si>
    <t>BGB 0 22/10/2027</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</si>
  <si>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</si>
  <si>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</si>
  <si>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</si>
  <si>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</si>
  <si>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</si>
  <si>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</si>
  <si>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</si>
  <si>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</si>
  <si>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</si>
  <si>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</si>
  <si>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</si>
  <si>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</si>
  <si>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</si>
  <si>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</si>
  <si>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</si>
  <si>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</si>
  <si>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</si>
  <si>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Phase 3</t>
  </si>
  <si>
    <t>Phase 2</t>
  </si>
  <si>
    <t>Phase 1</t>
  </si>
  <si>
    <t>In %</t>
  </si>
  <si>
    <t>In number of loans</t>
  </si>
  <si>
    <t>In EUR</t>
  </si>
  <si>
    <t>18. IFRS9 Norms</t>
  </si>
  <si>
    <t>In number of Properties</t>
  </si>
  <si>
    <t>17. Occupation Type (Based on Indexed Property Value)</t>
  </si>
  <si>
    <t>&gt;6 and &lt;=7</t>
  </si>
  <si>
    <t>&gt;7 and &lt;=8</t>
  </si>
  <si>
    <t>&gt;5 and &lt;=6</t>
  </si>
  <si>
    <t>&gt;4 and &lt;=5</t>
  </si>
  <si>
    <t>&gt;3 and &lt;=4</t>
  </si>
  <si>
    <t>&gt;2 and &lt;=3</t>
  </si>
  <si>
    <t>&gt;1 and &lt;=2</t>
  </si>
  <si>
    <t>&gt;=0 and &lt;=1</t>
  </si>
  <si>
    <t>Fixed To Maturity</t>
  </si>
  <si>
    <t>In Years</t>
  </si>
  <si>
    <t>16. Distribution of Average Life To Interest Reset Date (at 0% CPR)</t>
  </si>
  <si>
    <t>&gt;17 and &lt;=18</t>
  </si>
  <si>
    <t>&gt;16 and &lt;=17</t>
  </si>
  <si>
    <t>&gt;15 and &lt;=16</t>
  </si>
  <si>
    <t>&gt;14 and &lt;=15</t>
  </si>
  <si>
    <t>&gt;13 and &lt;=14</t>
  </si>
  <si>
    <t>&gt;12 and &lt;=13</t>
  </si>
  <si>
    <t>&gt;11 and &lt;=12</t>
  </si>
  <si>
    <t>&gt;10 and &lt;=11</t>
  </si>
  <si>
    <t>&gt;9 and &lt;=10</t>
  </si>
  <si>
    <t>&gt;8 and &lt;=9</t>
  </si>
  <si>
    <t>15. Distribution of Average Life to Final Maturity (at 0% CPR)</t>
  </si>
  <si>
    <t>&gt;500%</t>
  </si>
  <si>
    <t>401-500%</t>
  </si>
  <si>
    <t>301-400%</t>
  </si>
  <si>
    <t>201-300%</t>
  </si>
  <si>
    <t>181-200%</t>
  </si>
  <si>
    <t>161-180%</t>
  </si>
  <si>
    <t>141-160%</t>
  </si>
  <si>
    <t>121-140%</t>
  </si>
  <si>
    <t>101-120%</t>
  </si>
  <si>
    <t>81-100%</t>
  </si>
  <si>
    <t>61-80%</t>
  </si>
  <si>
    <t>41-60%</t>
  </si>
  <si>
    <t>21-40%</t>
  </si>
  <si>
    <t>1-20%</t>
  </si>
  <si>
    <t>14. Loan to Mortgage Inscription Ratio (LTM)</t>
  </si>
  <si>
    <t>&gt;120%</t>
  </si>
  <si>
    <t>111-120%</t>
  </si>
  <si>
    <t>101-110%</t>
  </si>
  <si>
    <t>91-100%</t>
  </si>
  <si>
    <t>81-90%</t>
  </si>
  <si>
    <t>71-80%</t>
  </si>
  <si>
    <t>61-70%</t>
  </si>
  <si>
    <t>51-60%</t>
  </si>
  <si>
    <t>41-50%</t>
  </si>
  <si>
    <t>31-40%</t>
  </si>
  <si>
    <t>21-30%</t>
  </si>
  <si>
    <t>11-20%</t>
  </si>
  <si>
    <t>0-10%</t>
  </si>
  <si>
    <t xml:space="preserve">13. Current Loan to Original Value (LTOV) </t>
  </si>
  <si>
    <t>12. Current Loan to Current Value (LTV)</t>
  </si>
  <si>
    <t>Linear</t>
  </si>
  <si>
    <t>Interest only</t>
  </si>
  <si>
    <t>Annuity</t>
  </si>
  <si>
    <t>11. Repayment Type</t>
  </si>
  <si>
    <t>Twice A Year</t>
  </si>
  <si>
    <t>Monthly</t>
  </si>
  <si>
    <t>10. Interest Payment Frequency</t>
  </si>
  <si>
    <t>2038</t>
  </si>
  <si>
    <t>2037</t>
  </si>
  <si>
    <t>2036</t>
  </si>
  <si>
    <t>2035</t>
  </si>
  <si>
    <t>2034</t>
  </si>
  <si>
    <t>2033</t>
  </si>
  <si>
    <t>2032</t>
  </si>
  <si>
    <t>2031</t>
  </si>
  <si>
    <t>2030</t>
  </si>
  <si>
    <t>2029</t>
  </si>
  <si>
    <t>2028</t>
  </si>
  <si>
    <t>2027</t>
  </si>
  <si>
    <t>2026</t>
  </si>
  <si>
    <t>2025</t>
  </si>
  <si>
    <t>2024</t>
  </si>
  <si>
    <t>9. Next Reset Date</t>
  </si>
  <si>
    <t>Variable With Cap</t>
  </si>
  <si>
    <t>Variable</t>
  </si>
  <si>
    <t>8. Interest Rate Type</t>
  </si>
  <si>
    <t>8.5 - 9%</t>
  </si>
  <si>
    <t>7 - 7.5%</t>
  </si>
  <si>
    <t>7.5 - 8%</t>
  </si>
  <si>
    <t>8 - 8.5%</t>
  </si>
  <si>
    <t>6.5 - 7%</t>
  </si>
  <si>
    <t>6 - 6.5%</t>
  </si>
  <si>
    <t>5.5 - 6%</t>
  </si>
  <si>
    <t>5 - 5.5%</t>
  </si>
  <si>
    <t>4.5 - 5%</t>
  </si>
  <si>
    <t>4 - 4.5%</t>
  </si>
  <si>
    <t>3.5 - 4%</t>
  </si>
  <si>
    <t>3 - 3.5%</t>
  </si>
  <si>
    <t>2.5 - 3%</t>
  </si>
  <si>
    <t>2 - 2.5%</t>
  </si>
  <si>
    <t>1.5 - 2%</t>
  </si>
  <si>
    <t>1 - 1.5%</t>
  </si>
  <si>
    <t>0.5 - 1%</t>
  </si>
  <si>
    <t>0 - 0.5%</t>
  </si>
  <si>
    <t>7. Interest Rate</t>
  </si>
  <si>
    <t>&gt;400</t>
  </si>
  <si>
    <t>&gt;300 and &lt;=400</t>
  </si>
  <si>
    <t>&gt;200 and &lt;=300</t>
  </si>
  <si>
    <t>&gt;100 and &lt;=200</t>
  </si>
  <si>
    <t>&lt;=100</t>
  </si>
  <si>
    <t>In number of Borrowers</t>
  </si>
  <si>
    <t>In EUR * 1000</t>
  </si>
  <si>
    <t>6. Outstanding Loan Balance by Borrower</t>
  </si>
  <si>
    <t>Year</t>
  </si>
  <si>
    <t>5. Origination Year</t>
  </si>
  <si>
    <t>&gt;37 and &lt;=38</t>
  </si>
  <si>
    <t>&gt;40 and &lt;=41</t>
  </si>
  <si>
    <t>&gt;31 and &lt;=32</t>
  </si>
  <si>
    <t>&gt;39 and &lt;=40</t>
  </si>
  <si>
    <t>&gt;36 and &lt;=37</t>
  </si>
  <si>
    <t>&gt;35 and &lt;=36</t>
  </si>
  <si>
    <t>&gt;34 and &lt;=35</t>
  </si>
  <si>
    <t>&gt;30 and &lt;=31</t>
  </si>
  <si>
    <t>&gt;29 and &lt;=30</t>
  </si>
  <si>
    <t>&gt;28 and &lt;=29</t>
  </si>
  <si>
    <t>&gt;27 and &lt;=28</t>
  </si>
  <si>
    <t>&gt;26 and &lt;=27</t>
  </si>
  <si>
    <t>&gt;25 and &lt;=26</t>
  </si>
  <si>
    <t>&gt;24 and &lt;=25</t>
  </si>
  <si>
    <t>&gt;23 and &lt;=24</t>
  </si>
  <si>
    <t>&gt;22 and &lt;=23</t>
  </si>
  <si>
    <t>&gt;21 and &lt;=22</t>
  </si>
  <si>
    <t>&gt;20 and &lt;=21</t>
  </si>
  <si>
    <t>&gt;19 and &lt;=20</t>
  </si>
  <si>
    <t>&gt;18 and &lt;=19</t>
  </si>
  <si>
    <t>&lt;=1</t>
  </si>
  <si>
    <t>4. Original term to maturity</t>
  </si>
  <si>
    <t>&lt;0</t>
  </si>
  <si>
    <t>3. Remaining term to maturity</t>
  </si>
  <si>
    <t>2. Seasoning</t>
  </si>
  <si>
    <t>1. Geographic distribution</t>
  </si>
  <si>
    <t>Straticifation Tables</t>
  </si>
  <si>
    <t>&gt; 90 Days</t>
  </si>
  <si>
    <t>60 - 90 Days</t>
  </si>
  <si>
    <t>30 - 60 Days</t>
  </si>
  <si>
    <t>0 - 30 Days</t>
  </si>
  <si>
    <t>Performing</t>
  </si>
  <si>
    <t xml:space="preserve">1. Delinquencies (at cut-off date)
</t>
  </si>
  <si>
    <t>Cover Pool Performance</t>
  </si>
  <si>
    <t>CPR 10%</t>
  </si>
  <si>
    <t>CPR 5%</t>
  </si>
  <si>
    <t>CPR 2%</t>
  </si>
  <si>
    <t>CPR 0%</t>
  </si>
  <si>
    <t>Covered bonds</t>
  </si>
  <si>
    <t>Days</t>
  </si>
  <si>
    <t>Month</t>
  </si>
  <si>
    <t>Maturity</t>
  </si>
  <si>
    <t>Cutt-off</t>
  </si>
  <si>
    <t>COVER LOAN ASSETS</t>
  </si>
  <si>
    <t>LIABILITIES</t>
  </si>
  <si>
    <t>TIME</t>
  </si>
  <si>
    <t>Amortisation</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</si>
  <si>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</si>
  <si>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</si>
  <si>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</si>
  <si>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</si>
  <si>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</si>
  <si>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</si>
  <si>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</si>
  <si>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</si>
  <si>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</si>
  <si>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</si>
  <si>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</si>
  <si>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</si>
  <si>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</si>
  <si>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</si>
  <si>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</si>
  <si>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</si>
  <si>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</si>
  <si>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</si>
  <si>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</si>
  <si>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</si>
  <si>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</si>
  <si>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</si>
  <si>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</si>
  <si>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</si>
  <si>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</si>
  <si>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</si>
  <si>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</si>
  <si>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</si>
  <si>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</si>
  <si>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</si>
  <si>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</si>
  <si>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</si>
  <si>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</si>
  <si>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</si>
  <si>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</si>
  <si>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</si>
  <si>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</si>
  <si>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</si>
  <si>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</si>
  <si>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</si>
  <si>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</si>
  <si>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</si>
  <si>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</si>
  <si>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</si>
  <si>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</si>
  <si>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</si>
  <si>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</si>
  <si>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</si>
  <si>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</si>
  <si>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</si>
  <si>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</si>
  <si>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</si>
  <si>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</si>
  <si>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</si>
  <si>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</si>
  <si>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</si>
  <si>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</si>
  <si>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</si>
  <si>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</si>
  <si>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</si>
  <si>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</si>
  <si>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</si>
  <si>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</si>
  <si>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</si>
  <si>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</si>
  <si>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</si>
  <si>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</si>
  <si>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</si>
  <si>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</si>
  <si>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</si>
  <si>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</si>
  <si>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</si>
  <si>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</si>
  <si>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</si>
  <si>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</si>
  <si>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</si>
  <si>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</si>
  <si>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</si>
  <si>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</si>
  <si>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</si>
  <si>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</si>
  <si>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</si>
  <si>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</si>
  <si>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</si>
  <si>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</si>
  <si>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</si>
  <si>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</si>
  <si>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</si>
  <si>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</si>
  <si>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</si>
  <si>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</si>
  <si>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</si>
  <si>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</si>
  <si>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</si>
  <si>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</si>
  <si>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</si>
  <si>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</si>
  <si>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</si>
  <si>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</si>
  <si>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</si>
  <si>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</si>
  <si>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</si>
  <si>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</si>
  <si>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</si>
  <si>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</si>
  <si>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</si>
  <si>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</si>
  <si>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1-&lt;30 days</t>
  </si>
  <si>
    <t>Weighted Average Maturity (years)**</t>
  </si>
  <si>
    <t>where applicable - paying agent</t>
  </si>
  <si>
    <t>** Weighted Average Maturity = Remaining Term to Maturity</t>
  </si>
  <si>
    <t>* Legal Entity Identifier (LEI) finder: http://www.lei-lookup.com/#!search</t>
  </si>
  <si>
    <t>ND4</t>
  </si>
  <si>
    <t>Confidential</t>
  </si>
  <si>
    <t>ND3</t>
  </si>
  <si>
    <t>Not available at the present time</t>
  </si>
  <si>
    <t>1. Additional information on the programme</t>
  </si>
  <si>
    <t>ND2</t>
  </si>
  <si>
    <t>Not relevant for the issuer and/or CB programme at the present time</t>
  </si>
  <si>
    <t>CONTENT OF TAB E</t>
  </si>
  <si>
    <t xml:space="preserve">Not applicable for the jurisdiction </t>
  </si>
  <si>
    <t>Value</t>
  </si>
  <si>
    <t xml:space="preserve"> Reason for No Data in Worksheet E. </t>
  </si>
  <si>
    <t>HTT 2024</t>
  </si>
  <si>
    <t>E. Harmonised Transparency Template - Optional ECB - ECAIs Data Disclosure</t>
  </si>
  <si>
    <t>This addendum is optional</t>
  </si>
  <si>
    <t>OHG.4.5</t>
  </si>
  <si>
    <t>OHG.4.4</t>
  </si>
  <si>
    <t>OHG.4.3</t>
  </si>
  <si>
    <t>OHG.4.2</t>
  </si>
  <si>
    <t>OHG.4.1</t>
  </si>
  <si>
    <t>Other definitions deemed relevant</t>
  </si>
  <si>
    <t>HG.4.1</t>
  </si>
  <si>
    <t>Definition</t>
  </si>
  <si>
    <t>4. Glossary - Extra national and/or Issuer Items</t>
  </si>
  <si>
    <t>OHG.3.3</t>
  </si>
  <si>
    <t>OHG.3.2</t>
  </si>
  <si>
    <t>Confidential Information</t>
  </si>
  <si>
    <t>OHG.3.1</t>
  </si>
  <si>
    <t>HG.3.3</t>
  </si>
  <si>
    <t>HG.3.2</t>
  </si>
  <si>
    <t>HG.3.1</t>
  </si>
  <si>
    <t>3. Reason for No Data</t>
  </si>
  <si>
    <t>OHG.2.12</t>
  </si>
  <si>
    <t>OHG.2.11</t>
  </si>
  <si>
    <t>OHG.2.10</t>
  </si>
  <si>
    <t>OHG.2.9</t>
  </si>
  <si>
    <t>OHG.2.8</t>
  </si>
  <si>
    <t>OHG.2.7</t>
  </si>
  <si>
    <t>OHG.2.6</t>
  </si>
  <si>
    <t>OHG.2.5</t>
  </si>
  <si>
    <t>OHG.2.4</t>
  </si>
  <si>
    <t>OHG.2.3</t>
  </si>
  <si>
    <t>OHG.2.2</t>
  </si>
  <si>
    <t>Indication of proxy usage for ESG-related data (indicator, methodology, timing, share of proxy usage for single indicators etc.)</t>
  </si>
  <si>
    <t>OHG.2.1</t>
  </si>
  <si>
    <t xml:space="preserve">New Property and Existing Property </t>
  </si>
  <si>
    <t>HG.2.3</t>
  </si>
  <si>
    <t>Subsidised Housing  (definitions of affordable, social housing)</t>
  </si>
  <si>
    <t>HG.2.2</t>
  </si>
  <si>
    <t xml:space="preserve">Sustainability - strategy pursued in the cover pool </t>
  </si>
  <si>
    <t>HG.2.1</t>
  </si>
  <si>
    <t>2. Glossary - ESG items (optional)</t>
  </si>
  <si>
    <t>OHG.1.7</t>
  </si>
  <si>
    <t>OHG.1.6</t>
  </si>
  <si>
    <t>OHG.1.5</t>
  </si>
  <si>
    <t>OHG.1.4</t>
  </si>
  <si>
    <t>OHG.1.3</t>
  </si>
  <si>
    <t>OHG.1.2</t>
  </si>
  <si>
    <t xml:space="preserve"> The current interest is used ; no parrallel shift of the interest rate curve is asssumed.</t>
  </si>
  <si>
    <t>NPV assumptions (when stated)</t>
  </si>
  <si>
    <t>OHG.1.1</t>
  </si>
  <si>
    <t>Sale price of the properties is compared to the a statistical pricing model for Belgium.When the sale price is higher than the top range of the model outcome, an expert valuation is done.</t>
  </si>
  <si>
    <t>Valuation Method</t>
  </si>
  <si>
    <t>HG.1.15</t>
  </si>
  <si>
    <t>Loans that are more than 90 days past due.</t>
  </si>
  <si>
    <t>Non-performing loans</t>
  </si>
  <si>
    <t>HG.1.14</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</si>
  <si>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</si>
  <si>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Hedging Strategy (please explain how you address interest rate and currency risk)</t>
  </si>
  <si>
    <t>HG.1.13</t>
  </si>
  <si>
    <t>We filled in ND2 because the features of M.7A.13 refer to the underlying property and, because Belgium has general mortgages, it can not be applied to individual loans as all properties cover for all loans.</t>
  </si>
  <si>
    <t>Explain how mortgage types are defined whether for residential housing, multi-family housing, commercial real estate, etc. Same for shipping where relecvant</t>
  </si>
  <si>
    <t>HG.1.12</t>
  </si>
  <si>
    <t>Indexation is done on a yearly basis</t>
  </si>
  <si>
    <t>LTVs: Frequency and time of last valuation</t>
  </si>
  <si>
    <t>HG.1.11</t>
  </si>
  <si>
    <t>Yearly updates of the property values are done using a national index calculated by the national institute of statistics in Belgium (StatBel).</t>
  </si>
  <si>
    <t>LTVs: Applied property/shipping valuation techniques, including whether use of index, Automated Valuation Model (AVM) or on-site audits</t>
  </si>
  <si>
    <t>HG.1.10</t>
  </si>
  <si>
    <t>Property values are those used in the loan underwriting procedure</t>
  </si>
  <si>
    <t>LTVs: Calculation of property/shipping value</t>
  </si>
  <si>
    <t>HG.1.9</t>
  </si>
  <si>
    <t>As Belgium has general mortgages, we calculate LTV as the total borrower outstanding over the total borrower property value, resp. not indexed (M.7A.11) and indexed (M.7A.12)</t>
  </si>
  <si>
    <t>LTVs: Definition</t>
  </si>
  <si>
    <t>HG.1.8</t>
  </si>
  <si>
    <t>Belgian allows for "Failure to pay" and "Default"</t>
  </si>
  <si>
    <t>Maturity Extention Triggers</t>
  </si>
  <si>
    <t>HG.1.7</t>
  </si>
  <si>
    <t>At the moment, only soft bullet has been issued. We only take into account the Maturity Date, not the Extended Maturity Date</t>
  </si>
  <si>
    <t xml:space="preserve">Maturity Buckets of Covered Bonds [i.e. how is the contractual and/or expected maturity defined? What maturity structure (hard bullet, soft bullet, conditional pass through)? Under what conditions/circumstances? Etc.] </t>
  </si>
  <si>
    <t>HG.1.6</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</si>
  <si>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</si>
  <si>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Residual Life Buckets of Cover assets [i.e. how is the contractual and/or expected residual life defined? What assumptions eg, in terms of prepayments? etc.]</t>
  </si>
  <si>
    <t>HG.1.5</t>
  </si>
  <si>
    <t>Cover Assets: fixed until maturity and fixed with a periodic reset. Covered Bonds: fixed</t>
  </si>
  <si>
    <t>Interest Rate Types</t>
  </si>
  <si>
    <t>HG.1.4</t>
  </si>
  <si>
    <t>Voluntary Overcollateralisation is the difference (if positive) between the actual overcollateralisation provided by an Issuer and the higher of the contractual and statutory overcollateralisation.</t>
  </si>
  <si>
    <t>OC Calculation: Voluntary</t>
  </si>
  <si>
    <t>HG.1.3</t>
  </si>
  <si>
    <t xml:space="preserve">Contractual Overcollateralisation is the overcollateralisation percentage each Issuer has contractually agreed to maintain pursuant to the covered bond programme documents. </t>
  </si>
  <si>
    <t>OC Calculation: Contractual</t>
  </si>
  <si>
    <t>HG.1.2</t>
  </si>
  <si>
    <t xml:space="preserve">Statutory Overcollateralisation is the overcollateralisation percentage required to be provided by each Issuer and included/disclosed in the national covered bond framework. </t>
  </si>
  <si>
    <t>OC Calculation: Statutory</t>
  </si>
  <si>
    <t>HG.1.1</t>
  </si>
  <si>
    <t>1. Glossary - Standard Harmonised Items</t>
  </si>
  <si>
    <t>The definitions below reflect the national specificities</t>
  </si>
  <si>
    <t>C. Harmonised Transparency Template - Glossary</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</si>
  <si>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</si>
  <si>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</si>
  <si>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</si>
  <si>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</si>
  <si>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</si>
  <si>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</si>
  <si>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</si>
  <si>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</si>
  <si>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</si>
  <si>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</si>
  <si>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</si>
  <si>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</si>
  <si>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</si>
  <si>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</si>
  <si>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</si>
  <si>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</si>
  <si>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</si>
  <si>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</si>
  <si>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</si>
  <si>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</si>
  <si>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</si>
  <si>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</si>
  <si>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</si>
  <si>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</si>
  <si>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</si>
  <si>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</si>
  <si>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</si>
  <si>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</si>
  <si>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</si>
  <si>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</si>
  <si>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</si>
  <si>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</si>
  <si>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</si>
  <si>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</si>
  <si>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</si>
  <si>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</si>
  <si>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</si>
  <si>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</si>
  <si>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</si>
  <si>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</si>
  <si>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</si>
  <si>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</si>
  <si>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</si>
  <si>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</si>
  <si>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</si>
  <si>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</si>
  <si>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</si>
  <si>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</si>
  <si>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</si>
  <si>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</si>
  <si>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</si>
  <si>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</si>
  <si>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</si>
  <si>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</si>
  <si>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</si>
  <si>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</si>
  <si>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</si>
  <si>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</si>
  <si>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</si>
  <si>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</si>
  <si>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</si>
  <si>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</si>
  <si>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</si>
  <si>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</si>
  <si>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</si>
  <si>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</si>
  <si>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</si>
  <si>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</si>
  <si>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</si>
  <si>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</si>
  <si>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</si>
  <si>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</si>
  <si>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</si>
  <si>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</si>
  <si>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</si>
  <si>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</si>
  <si>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</si>
  <si>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</si>
  <si>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</si>
  <si>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</si>
  <si>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</si>
  <si>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</si>
  <si>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</si>
  <si>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</si>
  <si>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</si>
  <si>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</si>
  <si>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</si>
  <si>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</si>
  <si>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</si>
  <si>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</si>
  <si>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</si>
  <si>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</si>
  <si>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</si>
  <si>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</si>
  <si>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</si>
  <si>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</si>
  <si>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</si>
  <si>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</si>
  <si>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</si>
  <si>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</si>
  <si>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</si>
  <si>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</si>
  <si>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</si>
  <si>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</si>
  <si>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</si>
  <si>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</si>
  <si>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</si>
  <si>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</si>
  <si>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</si>
  <si>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</si>
  <si>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</si>
  <si>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</si>
  <si>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</si>
  <si>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</si>
  <si>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</si>
  <si>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</si>
  <si>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</si>
  <si>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</si>
  <si>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</si>
  <si>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</si>
  <si>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</si>
  <si>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</si>
  <si>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</si>
  <si>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</si>
  <si>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</si>
  <si>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</si>
  <si>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</si>
  <si>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</si>
  <si>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</si>
  <si>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</si>
  <si>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</si>
  <si>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</si>
  <si>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</si>
  <si>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</si>
  <si>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</si>
  <si>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</si>
  <si>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</si>
  <si>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</si>
  <si>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</si>
  <si>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</si>
  <si>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</si>
  <si>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</si>
  <si>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</si>
  <si>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</si>
  <si>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</si>
  <si>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</si>
  <si>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</si>
  <si>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</si>
  <si>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</si>
  <si>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</si>
  <si>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</si>
  <si>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</si>
  <si>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</si>
  <si>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</si>
  <si>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</si>
  <si>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</si>
  <si>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</si>
  <si>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</si>
  <si>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</si>
  <si>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</si>
  <si>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</si>
  <si>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Worksheet G1. Crisis M Payment Holidays</t>
  </si>
  <si>
    <t>Tab 1: Harmonised Transparency Template</t>
  </si>
  <si>
    <t>Worksheet F1: Sustainable M data</t>
  </si>
  <si>
    <t>Worksheet E: Optional ECB-ECAIs data</t>
  </si>
  <si>
    <t>Worksheet D &amp; Onwards (If Any): National Transparency Template</t>
  </si>
  <si>
    <t>Covered Bond Label Disclaimer</t>
  </si>
  <si>
    <t>Worksheet C: HTT Harmonised Glossary</t>
  </si>
  <si>
    <t>Worksheet B3: HTT Shipping Assets</t>
  </si>
  <si>
    <t>Worksheet B2: HTT Public Sector Assets</t>
  </si>
  <si>
    <t>Worksheet B1: HTT Mortgage Assets</t>
  </si>
  <si>
    <t>Worksheet A: HTT General</t>
  </si>
  <si>
    <t>Index</t>
  </si>
  <si>
    <t>2024  Version</t>
  </si>
  <si>
    <t>Harmonised Transparency Template</t>
  </si>
  <si>
    <t>Paying Agent</t>
  </si>
  <si>
    <t>Interest Covereage Test (passe/failed)</t>
  </si>
  <si>
    <t>NPV Test (passed/failed)</t>
  </si>
  <si>
    <t>link to Glossary HG.1.15</t>
  </si>
  <si>
    <t xml:space="preserve">(a)  Value of outstanding covered bonds: </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</si>
  <si>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</si>
  <si>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</si>
  <si>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4. Compliance Art 14 CBD Check table</t>
  </si>
  <si>
    <r>
      <t xml:space="preserve">Is sustainability based on </t>
    </r>
    <r>
      <rPr>
        <b/>
        <sz val="11"/>
        <rFont val="Calibri"/>
        <family val="2"/>
        <scheme val="minor"/>
      </rPr>
      <t>other criteria</t>
    </r>
    <r>
      <rPr>
        <sz val="11"/>
        <rFont val="Calibri"/>
        <family val="2"/>
        <scheme val="minor"/>
      </rPr>
      <t>?</t>
    </r>
  </si>
  <si>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</si>
  <si>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</si>
  <si>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 xml:space="preserve">Bond list </t>
  </si>
  <si>
    <t xml:space="preserve">12. Bond List </t>
  </si>
  <si>
    <t xml:space="preserve">11. Liquid Assets </t>
  </si>
  <si>
    <t>OG.3.10.2</t>
  </si>
  <si>
    <t>6. Cover Assets - Currency</t>
  </si>
  <si>
    <t>o/w 1.5-2 y</t>
  </si>
  <si>
    <t>o/w 0.5-1 y</t>
  </si>
  <si>
    <t xml:space="preserve">% Total Initial Maturity </t>
  </si>
  <si>
    <t xml:space="preserve">Initial Maturity  </t>
  </si>
  <si>
    <t>OG.3.4.10</t>
  </si>
  <si>
    <t>Weighted Average Life (in years)</t>
  </si>
  <si>
    <t xml:space="preserve">Expected Upon Prepayments </t>
  </si>
  <si>
    <t xml:space="preserve">Contractual </t>
  </si>
  <si>
    <t>3. Cover Pool Composition</t>
  </si>
  <si>
    <t xml:space="preserve">2. Over-collateralisation (OC) </t>
  </si>
  <si>
    <t>OG.3.1.4</t>
  </si>
  <si>
    <t>Total Cover Assets</t>
  </si>
  <si>
    <t>OG.2.1.6</t>
  </si>
  <si>
    <t>CBD Compliance</t>
  </si>
  <si>
    <t>Basel Compliance, subject to national jursdiction (Y/N)</t>
  </si>
  <si>
    <t>2. Regulatory Summary</t>
  </si>
  <si>
    <t>OG.1.1.8</t>
  </si>
  <si>
    <t>OG.1.1.7</t>
  </si>
  <si>
    <t>OG.1.1.6</t>
  </si>
  <si>
    <t>Optional information e.g. Parent name</t>
  </si>
  <si>
    <t>OG.1.1.3</t>
  </si>
  <si>
    <t>Optional information e.g. Contact names</t>
  </si>
  <si>
    <t>4. Compliance Art 14 CBD Check Table</t>
  </si>
  <si>
    <t>`</t>
  </si>
  <si>
    <t xml:space="preserve">A. Harmonised Transparency Template - General Information </t>
  </si>
  <si>
    <t>M.7A.20.48</t>
  </si>
  <si>
    <t>M.7A.20.47</t>
  </si>
  <si>
    <t>M.7A.20.46</t>
  </si>
  <si>
    <t>M.7A.20.45</t>
  </si>
  <si>
    <t>M.7A.20.44</t>
  </si>
  <si>
    <t>M.7A.20.43</t>
  </si>
  <si>
    <t>M.7A.20.42</t>
  </si>
  <si>
    <t>M.7A.20.41</t>
  </si>
  <si>
    <t>M.7A.20.40</t>
  </si>
  <si>
    <t>M.7A.20.39</t>
  </si>
  <si>
    <t>M.7A.20.38</t>
  </si>
  <si>
    <t>M.7A.20.37</t>
  </si>
  <si>
    <t>M.7A.20.36</t>
  </si>
  <si>
    <t>M.7A.20.35</t>
  </si>
  <si>
    <t>M.7A.20.34</t>
  </si>
  <si>
    <t>M.7A.20.33</t>
  </si>
  <si>
    <t>M.7A.20.32</t>
  </si>
  <si>
    <t>M.7A.20.31</t>
  </si>
  <si>
    <t>M.7A.20.30</t>
  </si>
  <si>
    <t>M.7A.20.29</t>
  </si>
  <si>
    <t>M.7A.20.28</t>
  </si>
  <si>
    <t>M.7A.20.27</t>
  </si>
  <si>
    <t>M.7A.20.26</t>
  </si>
  <si>
    <t>M.7A.20.25</t>
  </si>
  <si>
    <t>M.7A.20.24</t>
  </si>
  <si>
    <t>M.7A.20.23</t>
  </si>
  <si>
    <t>M.7A.20.22</t>
  </si>
  <si>
    <t>M.7A.20.21</t>
  </si>
  <si>
    <t>M.7A.20.20</t>
  </si>
  <si>
    <t>M.7A.20.19</t>
  </si>
  <si>
    <t>M.7A.20.18</t>
  </si>
  <si>
    <t>M.7A.20.17</t>
  </si>
  <si>
    <t>M.7A.20.16</t>
  </si>
  <si>
    <t>M.7A.20.15</t>
  </si>
  <si>
    <t>M.7A.20.14</t>
  </si>
  <si>
    <t>M.7A.20.13</t>
  </si>
  <si>
    <t>M.7A.20.12</t>
  </si>
  <si>
    <t>M.7A.20.11</t>
  </si>
  <si>
    <t>Weighted Average</t>
  </si>
  <si>
    <t>M.7A.20.10</t>
  </si>
  <si>
    <t>M.7A.20.9</t>
  </si>
  <si>
    <t>no data</t>
  </si>
  <si>
    <t>M.7A.20.8</t>
  </si>
  <si>
    <t>other</t>
  </si>
  <si>
    <t>M.7A.20.7</t>
  </si>
  <si>
    <t>Land Only</t>
  </si>
  <si>
    <t>M.7A.20.6</t>
  </si>
  <si>
    <t>Multifamily House</t>
  </si>
  <si>
    <t>M.7A.20.5</t>
  </si>
  <si>
    <t>Terraced House</t>
  </si>
  <si>
    <t>M.7A.20.4</t>
  </si>
  <si>
    <t>Bungalow</t>
  </si>
  <si>
    <t>M.7A.20.3</t>
  </si>
  <si>
    <t>Flat or Apartment</t>
  </si>
  <si>
    <t>M.7A.20.2</t>
  </si>
  <si>
    <t>House, detached or semi-detached</t>
  </si>
  <si>
    <t>M.7A.20.1</t>
  </si>
  <si>
    <t>kg CO2/m2 (per year)</t>
  </si>
  <si>
    <t>Ton CO2 (per year) (LTV adjusted)</t>
  </si>
  <si>
    <t>Ton CO2 (per year)</t>
  </si>
  <si>
    <r>
      <t xml:space="preserve">20. CO2 emission - by dwelling type </t>
    </r>
    <r>
      <rPr>
        <b/>
        <i/>
        <sz val="10"/>
        <rFont val="Calibri"/>
        <family val="2"/>
        <scheme val="minor"/>
      </rPr>
      <t>- as per national availability</t>
    </r>
  </si>
  <si>
    <t>M.7A.19.6</t>
  </si>
  <si>
    <t>M.7A.19.5</t>
  </si>
  <si>
    <t>M.7A.19.4</t>
  </si>
  <si>
    <t>M.7A.19.3</t>
  </si>
  <si>
    <t>Existing property</t>
  </si>
  <si>
    <t>M.7A.19.2</t>
  </si>
  <si>
    <t>New Property</t>
  </si>
  <si>
    <t>M.7A.19.1</t>
  </si>
  <si>
    <t>% No. of Dwellings</t>
  </si>
  <si>
    <t>Number of dwellings</t>
  </si>
  <si>
    <t>19. New Residential Property - optional</t>
  </si>
  <si>
    <t>OM.7A.18.1</t>
  </si>
  <si>
    <t>M.7A.18.8</t>
  </si>
  <si>
    <t>M.7A.18.7</t>
  </si>
  <si>
    <t>M.7A.18.6</t>
  </si>
  <si>
    <t>M.7A.18.5</t>
  </si>
  <si>
    <t>M.7A.18.4</t>
  </si>
  <si>
    <t>M.7A.18.3</t>
  </si>
  <si>
    <t>M.7A.18.2</t>
  </si>
  <si>
    <t>M.7A.18.1</t>
  </si>
  <si>
    <t>18. Dwelling type - optional</t>
  </si>
  <si>
    <t>OM.7A.17.10</t>
  </si>
  <si>
    <t>OM.7A.17.9</t>
  </si>
  <si>
    <t>OM.7A.17.8</t>
  </si>
  <si>
    <t>OM.7A.17.7</t>
  </si>
  <si>
    <t>OM.7A.17.6</t>
  </si>
  <si>
    <t>OM.7A.17.5</t>
  </si>
  <si>
    <t>OM.7A.17.4</t>
  </si>
  <si>
    <t>OM.7A.17.3</t>
  </si>
  <si>
    <t>OM.7A.17.2</t>
  </si>
  <si>
    <t>OM.7A.17.1</t>
  </si>
  <si>
    <t>M.7A.17.14</t>
  </si>
  <si>
    <t>M.7A.17.13</t>
  </si>
  <si>
    <t>2021 and onwards</t>
  </si>
  <si>
    <t>M.7A.17.12</t>
  </si>
  <si>
    <t>2016 - 2020</t>
  </si>
  <si>
    <t>M.7A.17.11</t>
  </si>
  <si>
    <t>2011 - 2015</t>
  </si>
  <si>
    <t>M.7A.17.10</t>
  </si>
  <si>
    <t>2006 - 2010</t>
  </si>
  <si>
    <t>M.7A.17.9</t>
  </si>
  <si>
    <t>2001 - 2005</t>
  </si>
  <si>
    <t>M.7A.17.8</t>
  </si>
  <si>
    <t>1991 - 2000</t>
  </si>
  <si>
    <t>M.7A.17.7</t>
  </si>
  <si>
    <t>1981 - 1990</t>
  </si>
  <si>
    <t>M.7A.17.6</t>
  </si>
  <si>
    <t>1971 - 1980</t>
  </si>
  <si>
    <t>M.7A.17.5</t>
  </si>
  <si>
    <t>1961 - 1970</t>
  </si>
  <si>
    <t>M.7A.17.4</t>
  </si>
  <si>
    <t>1946 - 1960</t>
  </si>
  <si>
    <t>M.7A.17.3</t>
  </si>
  <si>
    <t>1919 - 1945</t>
  </si>
  <si>
    <t>M.7A.17.2</t>
  </si>
  <si>
    <t>older than 1919</t>
  </si>
  <si>
    <t>M.7A.17.1</t>
  </si>
  <si>
    <t>17. Property Age Structure - optional</t>
  </si>
  <si>
    <t>OM.7A.16.3</t>
  </si>
  <si>
    <t>OM.7A.16.2</t>
  </si>
  <si>
    <t>OM.7A.16.1</t>
  </si>
  <si>
    <t>M.7A.16.19</t>
  </si>
  <si>
    <t>M.7A.16.18</t>
  </si>
  <si>
    <t>M.7A.16.17</t>
  </si>
  <si>
    <t>M.7A.16.16</t>
  </si>
  <si>
    <t>M.7A.16.15</t>
  </si>
  <si>
    <t>M.7A.16.14</t>
  </si>
  <si>
    <t>M.7A.16.13</t>
  </si>
  <si>
    <t>M.7A.16.12</t>
  </si>
  <si>
    <t>M.7A.16.11</t>
  </si>
  <si>
    <t>M.7A.16.10</t>
  </si>
  <si>
    <t>M.7A.16.9</t>
  </si>
  <si>
    <t>M.7A.16.8</t>
  </si>
  <si>
    <t>M.7A.16.7</t>
  </si>
  <si>
    <t>M.7A.16.6</t>
  </si>
  <si>
    <t>M.7A.16.5</t>
  </si>
  <si>
    <t>M.7A.16.4</t>
  </si>
  <si>
    <t>M.7A.16.3</t>
  </si>
  <si>
    <t>M.7A.16.2</t>
  </si>
  <si>
    <t>M.7A.16.1</t>
  </si>
  <si>
    <t>16. Average energy use intensity (kWh/m2 per year) - optional</t>
  </si>
  <si>
    <t>OM.7A.15.3</t>
  </si>
  <si>
    <t>OM.7A.15.2</t>
  </si>
  <si>
    <t>OM.7A.15.1</t>
  </si>
  <si>
    <t>M.7A.15.19</t>
  </si>
  <si>
    <t>M.7A.15.18</t>
  </si>
  <si>
    <t>M.7A.15.17</t>
  </si>
  <si>
    <t>M.7A.15.16</t>
  </si>
  <si>
    <t>M.7A.15.15</t>
  </si>
  <si>
    <t>M.7A.15.14</t>
  </si>
  <si>
    <t>M.7A.15.13</t>
  </si>
  <si>
    <t>M.7A.15.12</t>
  </si>
  <si>
    <t>M.7A.15.11</t>
  </si>
  <si>
    <t>M.7A.15.10</t>
  </si>
  <si>
    <t>M.7A.15.9</t>
  </si>
  <si>
    <t>M.7A.15.8</t>
  </si>
  <si>
    <t>M.7A.15.7</t>
  </si>
  <si>
    <t>M.7A.15.6</t>
  </si>
  <si>
    <t>M.7A.15.5</t>
  </si>
  <si>
    <t>M.7A.15.4</t>
  </si>
  <si>
    <t>M.7A.15.3</t>
  </si>
  <si>
    <t>M.7A.15.2</t>
  </si>
  <si>
    <t>M.7A.15.1</t>
  </si>
  <si>
    <t>15. EPC  Information of the financed RRE - optional</t>
  </si>
  <si>
    <t>Owner occupied</t>
  </si>
  <si>
    <t>[Mark as ND1 if not relevant]</t>
  </si>
  <si>
    <t>% NPLs</t>
  </si>
  <si>
    <t>&gt; 60 months</t>
  </si>
  <si>
    <t>&gt; 36 - ≤ 60 months</t>
  </si>
  <si>
    <t>&gt; 24 - ≤ 36 months</t>
  </si>
  <si>
    <t>&gt;  12 - ≤ 24 months</t>
  </si>
  <si>
    <t>M.7.5.50</t>
  </si>
  <si>
    <t>M.7.5.49</t>
  </si>
  <si>
    <t>M.7.5.48</t>
  </si>
  <si>
    <t>M.7.5.47</t>
  </si>
  <si>
    <t>M.7.5.46</t>
  </si>
  <si>
    <t>M.7.5.45</t>
  </si>
  <si>
    <t>M.7.5.44</t>
  </si>
  <si>
    <t>M.7.5.43</t>
  </si>
  <si>
    <t>M.7.5.42</t>
  </si>
  <si>
    <t>M.7.5.41</t>
  </si>
  <si>
    <t>M.7.5.40</t>
  </si>
  <si>
    <t>M.7.5.39</t>
  </si>
  <si>
    <t>M.7.5.38</t>
  </si>
  <si>
    <t>M.7.5.37</t>
  </si>
  <si>
    <t>M.7.5.36</t>
  </si>
  <si>
    <t>M.7.5.35</t>
  </si>
  <si>
    <t>M.7.5.34</t>
  </si>
  <si>
    <t>M.7.5.33</t>
  </si>
  <si>
    <t>M.7.5.32</t>
  </si>
  <si>
    <t>5. Breakdown by regions of main country of origin</t>
  </si>
  <si>
    <t>Czechia</t>
  </si>
  <si>
    <t>Optional information eg, Number of borrowers</t>
  </si>
  <si>
    <t>OM.7.1.11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</si>
</sst>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d\-m\-yyyy"/>
    <numFmt numFmtId="168" formatCode="mmm\/yyyy"/>
    <numFmt numFmtId="169" formatCode="#,##0.0"/>
    <numFmt numFmtId="170" formatCode="0.0%"/>
    <numFmt numFmtId="171" formatCode="0.0"/>
    <numFmt numFmtId="172" formatCode="dd/mm/yyyy;@"/>
  </numFmts>
  <fonts count="73" x14ac:knownFonts="1">
    <font>
      <sz val="10"/>
      <color rgb="FF000000"/>
      <name val="Arial"/>
    </font>
    <font>
      <sz val="11"/>
      <color theme="1"/>
      <name val="Calibri"/>
      <family val="2"/>
      <scheme val="minor"/>
    </font>
    <font>
      <sz val="6"/>
      <color rgb="FF000000"/>
      <name val="Arial"/>
      <family val="2"/>
    </font>
    <font>
      <b/>
      <sz val="10"/>
      <color rgb="FF000000"/>
      <name val="Arial"/>
      <family val="2"/>
    </font>
    <font>
      <b/>
      <sz val="10"/>
      <color rgb="FFFFFFFF"/>
      <name val="Arial"/>
      <family val="2"/>
    </font>
    <font>
      <sz val="10"/>
      <color rgb="FF000000"/>
      <name val="Arial"/>
      <family val="2"/>
    </font>
    <font>
      <b/>
      <sz val="12"/>
      <color rgb="FF000000"/>
      <name val="Arial"/>
      <family val="2"/>
    </font>
    <font>
      <sz val="14"/>
      <color rgb="FF000000"/>
      <name val="Arial"/>
      <family val="2"/>
    </font>
    <font>
      <b/>
      <sz val="12"/>
      <color rgb="FFFFFFFF"/>
      <name val="Arial"/>
      <family val="2"/>
    </font>
    <font>
      <i/>
      <sz val="10"/>
      <color rgb="FF000000"/>
      <name val="Arial"/>
      <family val="2"/>
    </font>
    <font>
      <sz val="8"/>
      <color rgb="FF000000"/>
      <name val="Arial"/>
      <family val="2"/>
    </font>
    <font>
      <u/>
      <sz val="10"/>
      <color rgb="FF000000"/>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sz val="7"/>
      <color rgb="FF000000"/>
      <name val="Arial"/>
      <family val="2"/>
    </font>
    <font>
      <b/>
      <i/>
      <sz val="8"/>
      <color rgb="FF000000"/>
      <name val="Arial"/>
      <family val="2"/>
    </font>
    <font>
      <i/>
      <sz val="8"/>
      <color rgb="FF000000"/>
      <name val="Arial"/>
      <family val="2"/>
    </font>
    <font>
      <b/>
      <sz val="8"/>
      <color rgb="FFFFFFFF"/>
      <name val="Arial"/>
      <family val="2"/>
    </font>
    <font>
      <sz val="8"/>
      <color rgb="FFFFFFFF"/>
      <name val="Arial"/>
      <family val="2"/>
    </font>
    <font>
      <b/>
      <i/>
      <sz val="8"/>
      <color rgb="FFFF0000"/>
      <name val="Arial"/>
      <family val="2"/>
    </font>
    <font>
      <b/>
      <sz val="7"/>
      <color rgb="FF000000"/>
      <name val="Arial"/>
      <family val="2"/>
    </font>
    <font>
      <b/>
      <sz val="7"/>
      <color rgb="FFFFFFFF"/>
      <name val="Arial"/>
      <family val="2"/>
    </font>
    <font>
      <b/>
      <sz val="10"/>
      <color rgb="FFC0C0C0"/>
      <name val="Arial"/>
      <family val="2"/>
    </font>
    <font>
      <b/>
      <i/>
      <sz val="10"/>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sz val="11"/>
      <name val="Calibri"/>
      <family val="2"/>
      <scheme val="minor"/>
    </font>
    <font>
      <sz val="10"/>
      <color theme="1"/>
      <name val="Calibri"/>
      <family val="2"/>
      <scheme val="minor"/>
    </font>
    <font>
      <b/>
      <sz val="11"/>
      <name val="Calibri"/>
      <family val="2"/>
      <scheme val="minor"/>
    </font>
    <font>
      <b/>
      <i/>
      <sz val="11"/>
      <name val="Calibri"/>
      <family val="2"/>
      <scheme val="minor"/>
    </font>
    <font>
      <b/>
      <u/>
      <sz val="11"/>
      <name val="Calibri"/>
      <family val="2"/>
      <scheme val="minor"/>
    </font>
    <font>
      <b/>
      <sz val="14"/>
      <color theme="0"/>
      <name val="Calibri"/>
      <family val="2"/>
      <scheme val="minor"/>
    </font>
    <font>
      <i/>
      <sz val="11"/>
      <color rgb="FF0070C0"/>
      <name val="Calibri"/>
      <family val="2"/>
      <scheme val="minor"/>
    </font>
    <font>
      <i/>
      <sz val="11"/>
      <name val="Calibri"/>
      <family val="2"/>
      <scheme val="minor"/>
    </font>
    <font>
      <u/>
      <sz val="11"/>
      <color theme="10"/>
      <name val="Calibri"/>
      <family val="2"/>
      <scheme val="minor"/>
    </font>
    <font>
      <b/>
      <sz val="24"/>
      <color theme="1"/>
      <name val="Calibri"/>
      <family val="2"/>
      <scheme val="minor"/>
    </font>
    <font>
      <b/>
      <sz val="24"/>
      <color theme="9" tint="-0.249977111117893"/>
      <name val="Calibri"/>
      <family val="2"/>
      <scheme val="minor"/>
    </font>
    <font>
      <b/>
      <sz val="11"/>
      <color rgb="FFFF0000"/>
      <name val="Calibri"/>
      <family val="2"/>
      <scheme val="minor"/>
    </font>
    <font>
      <b/>
      <sz val="9"/>
      <color indexed="81"/>
      <name val="Tahoma"/>
      <family val="2"/>
    </font>
    <font>
      <sz val="9"/>
      <color indexed="81"/>
      <name val="Tahoma"/>
      <family val="2"/>
    </font>
    <font>
      <sz val="13"/>
      <name val="Calibri"/>
      <family val="2"/>
      <scheme val="minor"/>
    </font>
    <font>
      <b/>
      <sz val="13"/>
      <name val="Calibri"/>
      <family val="2"/>
      <scheme val="minor"/>
    </font>
    <font>
      <i/>
      <sz val="13"/>
      <name val="Calibri"/>
      <family val="2"/>
      <scheme val="minor"/>
    </font>
    <font>
      <sz val="13"/>
      <color rgb="FF1E1B1D"/>
      <name val="Calibri"/>
      <family val="2"/>
      <scheme val="minor"/>
    </font>
    <font>
      <b/>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sz val="9"/>
      <color theme="1"/>
      <name val="Calibri"/>
      <family val="2"/>
      <scheme val="minor"/>
    </font>
    <font>
      <sz val="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14"/>
      <color theme="1"/>
      <name val="Calibri"/>
      <family val="2"/>
      <scheme val="minor"/>
    </font>
    <font>
      <sz val="11"/>
      <color theme="6" tint="-0.249977111117893"/>
      <name val="Calibri"/>
      <family val="2"/>
      <scheme val="minor"/>
    </font>
    <font>
      <sz val="11"/>
      <color theme="5" tint="-0.249977111117893"/>
      <name val="Calibri"/>
      <family val="2"/>
      <scheme val="minor"/>
    </font>
    <font>
      <i/>
      <sz val="11"/>
      <color theme="1"/>
      <name val="Calibri"/>
      <family val="2"/>
      <scheme val="minor"/>
    </font>
    <font>
      <u/>
      <sz val="11"/>
      <color theme="5" tint="-0.249977111117893"/>
      <name val="Calibri"/>
      <family val="2"/>
      <scheme val="minor"/>
    </font>
    <font>
      <u/>
      <sz val="11"/>
      <color theme="1"/>
      <name val="Calibri"/>
      <family val="2"/>
      <scheme val="minor"/>
    </font>
    <font>
      <i/>
      <sz val="9"/>
      <name val="Calibri"/>
      <family val="2"/>
      <scheme val="minor"/>
    </font>
    <font>
      <i/>
      <u/>
      <sz val="9"/>
      <name val="Calibri"/>
      <family val="2"/>
      <scheme val="minor"/>
    </font>
    <font>
      <sz val="10"/>
      <name val="Arial"/>
      <family val="2"/>
    </font>
    <font>
      <b/>
      <sz val="10"/>
      <color theme="1"/>
      <name val="Calibri"/>
      <family val="2"/>
      <scheme val="minor"/>
    </font>
    <font>
      <sz val="11"/>
      <name val="Calibri"/>
      <family val="2"/>
    </font>
    <font>
      <b/>
      <u/>
      <sz val="11"/>
      <color theme="10"/>
      <name val="Calibri"/>
      <family val="2"/>
      <scheme val="minor"/>
    </font>
    <font>
      <b/>
      <i/>
      <sz val="10"/>
      <name val="Calibri"/>
      <family val="2"/>
      <scheme val="minor"/>
    </font>
    <font>
      <b/>
      <i/>
      <sz val="14"/>
      <color theme="0"/>
      <name val="Calibri"/>
      <family val="2"/>
      <scheme val="minor"/>
    </font>
    <font>
      <u/>
      <sz val="11"/>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0000"/>
        <bgColor rgb="FFFFFFFF"/>
      </patternFill>
    </fill>
    <fill>
      <patternFill patternType="solid">
        <fgColor rgb="FFFFFF00"/>
        <bgColor rgb="FFFFFFFF"/>
      </patternFill>
    </fill>
    <fill>
      <patternFill patternType="solid">
        <fgColor theme="9" tint="0.39997558519241921"/>
        <bgColor indexed="64"/>
      </patternFill>
    </fill>
    <fill>
      <patternFill patternType="solid">
        <fgColor rgb="FFE36E00"/>
        <bgColor indexed="64"/>
      </patternFill>
    </fill>
    <fill>
      <patternFill patternType="solid">
        <fgColor rgb="FF243386"/>
        <bgColor indexed="64"/>
      </patternFill>
    </fill>
    <fill>
      <patternFill patternType="solid">
        <fgColor rgb="FFFFC000"/>
        <bgColor indexed="64"/>
      </patternFill>
    </fill>
    <fill>
      <patternFill patternType="solid">
        <fgColor rgb="FF847A75"/>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8">
    <xf numFmtId="0" fontId="0" fillId="0" borderId="0"/>
    <xf numFmtId="0" fontId="5" fillId="0" borderId="0"/>
    <xf numFmtId="0" fontId="1" fillId="0" borderId="0"/>
    <xf numFmtId="9" fontId="31" fillId="0" borderId="0" applyFont="0" applyFill="0" applyBorder="0" applyAlignment="0" applyProtection="0"/>
    <xf numFmtId="0" fontId="31" fillId="0" borderId="0"/>
    <xf numFmtId="0" fontId="38" fillId="0" borderId="0" applyNumberFormat="0" applyFill="0" applyBorder="0" applyAlignment="0" applyProtection="0"/>
    <xf numFmtId="0" fontId="1" fillId="0" borderId="0"/>
    <xf numFmtId="9" fontId="1" fillId="0" borderId="0" applyFont="0" applyFill="0" applyBorder="0" applyAlignment="0" applyProtection="0"/>
  </cellStyleXfs>
  <cellXfs count="300">
    <xf numFmtId="0" fontId="0" fillId="0" borderId="0" xfId="0"/>
    <xf numFmtId="0" fontId="2" fillId="2" borderId="0" xfId="0" applyFont="1" applyFill="1" applyAlignment="1">
      <alignment horizontal="left"/>
    </xf>
    <xf numFmtId="49" fontId="7" fillId="2" borderId="0" xfId="0" applyNumberFormat="1" applyFont="1" applyFill="1" applyAlignment="1">
      <alignment horizontal="left" vertical="center"/>
    </xf>
    <xf numFmtId="49" fontId="5" fillId="2" borderId="1" xfId="0" applyNumberFormat="1" applyFont="1" applyFill="1" applyBorder="1" applyAlignment="1">
      <alignment horizontal="left" vertical="center"/>
    </xf>
    <xf numFmtId="49" fontId="3" fillId="3" borderId="6" xfId="0" applyNumberFormat="1" applyFont="1" applyFill="1" applyBorder="1" applyAlignment="1">
      <alignment horizontal="left" vertical="center"/>
    </xf>
    <xf numFmtId="0" fontId="3" fillId="3" borderId="6" xfId="0" applyFont="1" applyFill="1" applyBorder="1" applyAlignment="1">
      <alignment horizontal="center" vertical="center"/>
    </xf>
    <xf numFmtId="49" fontId="5" fillId="2" borderId="0" xfId="0" applyNumberFormat="1" applyFont="1" applyFill="1" applyAlignment="1">
      <alignment horizontal="left" vertical="center"/>
    </xf>
    <xf numFmtId="49" fontId="12" fillId="3" borderId="6"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wrapText="1"/>
    </xf>
    <xf numFmtId="49" fontId="10" fillId="2" borderId="0" xfId="0" applyNumberFormat="1" applyFont="1" applyFill="1" applyAlignment="1">
      <alignment horizontal="center" vertical="center"/>
    </xf>
    <xf numFmtId="3" fontId="10" fillId="2" borderId="0" xfId="0" applyNumberFormat="1" applyFont="1" applyFill="1" applyAlignment="1">
      <alignment horizontal="center" vertical="center"/>
    </xf>
    <xf numFmtId="164" fontId="10" fillId="2" borderId="0" xfId="0" applyNumberFormat="1" applyFont="1" applyFill="1" applyAlignment="1">
      <alignment horizontal="center" vertical="center"/>
    </xf>
    <xf numFmtId="165" fontId="10" fillId="2" borderId="0" xfId="0" applyNumberFormat="1" applyFont="1" applyFill="1" applyAlignment="1">
      <alignment horizontal="center" vertical="center"/>
    </xf>
    <xf numFmtId="4" fontId="10" fillId="2" borderId="0" xfId="0" applyNumberFormat="1" applyFont="1" applyFill="1" applyAlignment="1">
      <alignment horizontal="center" vertical="center"/>
    </xf>
    <xf numFmtId="0" fontId="3" fillId="2" borderId="6" xfId="0" applyFont="1" applyFill="1" applyBorder="1" applyAlignment="1">
      <alignment horizontal="left" vertical="center"/>
    </xf>
    <xf numFmtId="0" fontId="3" fillId="2" borderId="6" xfId="0" applyFont="1" applyFill="1" applyBorder="1" applyAlignment="1">
      <alignment horizontal="right" vertical="center"/>
    </xf>
    <xf numFmtId="3" fontId="12" fillId="2" borderId="6" xfId="0" applyNumberFormat="1" applyFont="1" applyFill="1" applyBorder="1" applyAlignment="1">
      <alignment horizontal="center" vertical="center"/>
    </xf>
    <xf numFmtId="165" fontId="5" fillId="2" borderId="0" xfId="0" applyNumberFormat="1" applyFont="1" applyFill="1" applyAlignment="1">
      <alignment horizontal="right" vertical="center"/>
    </xf>
    <xf numFmtId="49" fontId="3" fillId="2" borderId="0" xfId="0" applyNumberFormat="1" applyFont="1" applyFill="1" applyAlignment="1">
      <alignment horizontal="left" vertical="center"/>
    </xf>
    <xf numFmtId="4" fontId="5" fillId="2" borderId="0" xfId="0" applyNumberFormat="1" applyFont="1" applyFill="1" applyAlignment="1">
      <alignment horizontal="right" vertical="center"/>
    </xf>
    <xf numFmtId="49" fontId="10" fillId="2" borderId="0" xfId="0" applyNumberFormat="1" applyFont="1" applyFill="1" applyAlignment="1">
      <alignment horizontal="left" vertical="center"/>
    </xf>
    <xf numFmtId="49" fontId="3" fillId="3" borderId="6" xfId="0" applyNumberFormat="1" applyFont="1" applyFill="1" applyBorder="1" applyAlignment="1">
      <alignment horizontal="center" vertical="center"/>
    </xf>
    <xf numFmtId="49" fontId="5"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9"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9" fillId="3" borderId="2" xfId="0" applyNumberFormat="1" applyFont="1" applyFill="1" applyBorder="1" applyAlignment="1">
      <alignment horizontal="center" vertical="center" wrapText="1"/>
    </xf>
    <xf numFmtId="49" fontId="7" fillId="2" borderId="0" xfId="0" applyNumberFormat="1" applyFont="1" applyFill="1" applyAlignment="1">
      <alignment horizontal="left" vertical="center"/>
    </xf>
    <xf numFmtId="49" fontId="6" fillId="2" borderId="0" xfId="0" applyNumberFormat="1" applyFont="1" applyFill="1" applyAlignment="1">
      <alignment horizontal="left" vertical="center"/>
    </xf>
    <xf numFmtId="49" fontId="8" fillId="4" borderId="0" xfId="0" applyNumberFormat="1" applyFont="1" applyFill="1" applyAlignment="1">
      <alignment horizontal="left" vertical="center"/>
    </xf>
    <xf numFmtId="0" fontId="5" fillId="2" borderId="0" xfId="0" applyFont="1" applyFill="1" applyAlignment="1">
      <alignment horizontal="left" vertical="center"/>
    </xf>
    <xf numFmtId="49" fontId="5" fillId="2" borderId="0" xfId="0" applyNumberFormat="1" applyFont="1" applyFill="1" applyAlignment="1">
      <alignment horizontal="left" vertical="center"/>
    </xf>
    <xf numFmtId="0" fontId="3" fillId="3" borderId="6" xfId="0" applyFont="1" applyFill="1" applyBorder="1" applyAlignment="1">
      <alignment horizontal="left" vertical="center"/>
    </xf>
    <xf numFmtId="0" fontId="3" fillId="3" borderId="6" xfId="0" applyFont="1" applyFill="1" applyBorder="1" applyAlignment="1">
      <alignment horizontal="center" vertical="center"/>
    </xf>
    <xf numFmtId="49" fontId="3" fillId="3" borderId="6" xfId="0" applyNumberFormat="1" applyFont="1" applyFill="1" applyBorder="1" applyAlignment="1">
      <alignment horizontal="left" vertical="center"/>
    </xf>
    <xf numFmtId="49" fontId="6" fillId="2" borderId="1" xfId="0" applyNumberFormat="1" applyFont="1" applyFill="1" applyBorder="1" applyAlignment="1">
      <alignment horizontal="left" vertical="center"/>
    </xf>
    <xf numFmtId="164" fontId="5" fillId="2" borderId="0" xfId="0" applyNumberFormat="1" applyFont="1" applyFill="1" applyAlignment="1">
      <alignment horizontal="left" vertical="center"/>
    </xf>
    <xf numFmtId="49" fontId="5" fillId="2" borderId="0" xfId="0" applyNumberFormat="1" applyFont="1" applyFill="1" applyAlignment="1">
      <alignment horizontal="left" vertical="center" wrapText="1"/>
    </xf>
    <xf numFmtId="49" fontId="11" fillId="2" borderId="0" xfId="0" applyNumberFormat="1" applyFont="1" applyFill="1" applyAlignment="1">
      <alignment horizontal="left" vertical="center"/>
    </xf>
    <xf numFmtId="49" fontId="3" fillId="3" borderId="6" xfId="0" applyNumberFormat="1" applyFont="1" applyFill="1" applyBorder="1" applyAlignment="1">
      <alignment horizontal="left" vertical="top"/>
    </xf>
    <xf numFmtId="164" fontId="10" fillId="2" borderId="0" xfId="0" applyNumberFormat="1" applyFont="1" applyFill="1" applyAlignment="1">
      <alignment horizontal="center" vertical="center"/>
    </xf>
    <xf numFmtId="0" fontId="3" fillId="2" borderId="6" xfId="0" applyFont="1" applyFill="1" applyBorder="1" applyAlignment="1">
      <alignment horizontal="left" vertical="center"/>
    </xf>
    <xf numFmtId="49" fontId="12" fillId="3" borderId="6" xfId="0" applyNumberFormat="1" applyFont="1" applyFill="1" applyBorder="1" applyAlignment="1">
      <alignment horizontal="center" vertical="center"/>
    </xf>
    <xf numFmtId="3" fontId="5" fillId="2" borderId="0" xfId="0" applyNumberFormat="1" applyFont="1" applyFill="1" applyAlignment="1">
      <alignment horizontal="right" vertical="center"/>
    </xf>
    <xf numFmtId="49" fontId="3"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0" fontId="5" fillId="0" borderId="0" xfId="1"/>
    <xf numFmtId="0" fontId="2" fillId="2" borderId="0" xfId="1" applyFont="1" applyFill="1" applyAlignment="1">
      <alignment horizontal="left"/>
    </xf>
    <xf numFmtId="49" fontId="13" fillId="2" borderId="0" xfId="1" applyNumberFormat="1" applyFont="1" applyFill="1" applyAlignment="1">
      <alignment horizontal="left"/>
    </xf>
    <xf numFmtId="3" fontId="13" fillId="2" borderId="0" xfId="1" applyNumberFormat="1" applyFont="1" applyFill="1" applyAlignment="1">
      <alignment horizontal="left"/>
    </xf>
    <xf numFmtId="49" fontId="3" fillId="2" borderId="1" xfId="1" applyNumberFormat="1" applyFont="1" applyFill="1" applyBorder="1" applyAlignment="1">
      <alignment horizontal="left" vertical="center"/>
    </xf>
    <xf numFmtId="49" fontId="5" fillId="2" borderId="0" xfId="1" applyNumberFormat="1" applyFill="1" applyAlignment="1">
      <alignment horizontal="left" vertical="center"/>
    </xf>
    <xf numFmtId="49" fontId="10" fillId="2" borderId="0" xfId="1" applyNumberFormat="1" applyFont="1" applyFill="1" applyAlignment="1">
      <alignment horizontal="center" vertical="center"/>
    </xf>
    <xf numFmtId="49" fontId="10" fillId="2" borderId="0" xfId="1" applyNumberFormat="1" applyFont="1" applyFill="1" applyAlignment="1">
      <alignment horizontal="center" vertical="center"/>
    </xf>
    <xf numFmtId="49" fontId="10" fillId="2" borderId="4" xfId="1" applyNumberFormat="1" applyFont="1" applyFill="1" applyBorder="1" applyAlignment="1">
      <alignment horizontal="left" vertical="center"/>
    </xf>
    <xf numFmtId="165" fontId="10" fillId="2" borderId="0" xfId="1" applyNumberFormat="1" applyFont="1" applyFill="1" applyAlignment="1">
      <alignment horizontal="center" vertical="center"/>
    </xf>
    <xf numFmtId="165" fontId="10" fillId="2" borderId="0" xfId="1" applyNumberFormat="1" applyFont="1" applyFill="1" applyAlignment="1">
      <alignment horizontal="center" vertical="center"/>
    </xf>
    <xf numFmtId="49" fontId="10" fillId="2" borderId="4" xfId="1" applyNumberFormat="1" applyFont="1" applyFill="1" applyBorder="1" applyAlignment="1">
      <alignment horizontal="left" vertical="center" wrapText="1"/>
    </xf>
    <xf numFmtId="164" fontId="10" fillId="2" borderId="0" xfId="1" applyNumberFormat="1" applyFont="1" applyFill="1" applyAlignment="1">
      <alignment horizontal="center" vertical="center"/>
    </xf>
    <xf numFmtId="164" fontId="10" fillId="2" borderId="0" xfId="1" applyNumberFormat="1" applyFont="1" applyFill="1" applyAlignment="1">
      <alignment horizontal="center" vertical="center"/>
    </xf>
    <xf numFmtId="3" fontId="10" fillId="2" borderId="0" xfId="1" applyNumberFormat="1" applyFont="1" applyFill="1" applyAlignment="1">
      <alignment horizontal="center" vertical="center"/>
    </xf>
    <xf numFmtId="3" fontId="10" fillId="2" borderId="0" xfId="1" applyNumberFormat="1" applyFont="1" applyFill="1" applyAlignment="1">
      <alignment horizontal="center" vertical="center"/>
    </xf>
    <xf numFmtId="49" fontId="16" fillId="2" borderId="0" xfId="1" applyNumberFormat="1" applyFont="1" applyFill="1" applyAlignment="1">
      <alignment horizontal="center" vertical="center"/>
    </xf>
    <xf numFmtId="49" fontId="16" fillId="2" borderId="0" xfId="1" applyNumberFormat="1" applyFont="1" applyFill="1" applyAlignment="1">
      <alignment horizontal="center" vertical="center"/>
    </xf>
    <xf numFmtId="49" fontId="10" fillId="2" borderId="7" xfId="1" applyNumberFormat="1" applyFont="1" applyFill="1" applyBorder="1" applyAlignment="1">
      <alignment horizontal="center" vertical="center"/>
    </xf>
    <xf numFmtId="49" fontId="10" fillId="2" borderId="7" xfId="1" applyNumberFormat="1" applyFont="1" applyFill="1" applyBorder="1" applyAlignment="1">
      <alignment horizontal="center" vertical="center"/>
    </xf>
    <xf numFmtId="49" fontId="10" fillId="2" borderId="3" xfId="1" applyNumberFormat="1" applyFont="1" applyFill="1" applyBorder="1" applyAlignment="1">
      <alignment horizontal="left" vertical="center"/>
    </xf>
    <xf numFmtId="49" fontId="12" fillId="2" borderId="0" xfId="1" applyNumberFormat="1" applyFont="1" applyFill="1" applyAlignment="1">
      <alignment horizontal="center" vertical="center"/>
    </xf>
    <xf numFmtId="49" fontId="12" fillId="2" borderId="0" xfId="1" applyNumberFormat="1" applyFont="1" applyFill="1" applyAlignment="1">
      <alignment horizontal="center" vertical="center"/>
    </xf>
    <xf numFmtId="0" fontId="10" fillId="2" borderId="4" xfId="1" applyFont="1" applyFill="1" applyBorder="1" applyAlignment="1">
      <alignment horizontal="left" vertical="center"/>
    </xf>
    <xf numFmtId="3" fontId="13" fillId="2" borderId="0" xfId="1" applyNumberFormat="1" applyFont="1" applyFill="1" applyAlignment="1">
      <alignment horizontal="right"/>
    </xf>
    <xf numFmtId="49" fontId="13" fillId="2" borderId="0" xfId="1" applyNumberFormat="1" applyFont="1" applyFill="1" applyAlignment="1">
      <alignment horizontal="left"/>
    </xf>
    <xf numFmtId="166" fontId="13" fillId="2" borderId="5" xfId="1" applyNumberFormat="1" applyFont="1" applyFill="1" applyBorder="1" applyAlignment="1">
      <alignment horizontal="right" vertical="center"/>
    </xf>
    <xf numFmtId="49" fontId="13" fillId="2" borderId="5" xfId="1" applyNumberFormat="1" applyFont="1" applyFill="1" applyBorder="1" applyAlignment="1">
      <alignment horizontal="left" vertical="center"/>
    </xf>
    <xf numFmtId="4" fontId="13" fillId="2" borderId="0" xfId="1" applyNumberFormat="1" applyFont="1" applyFill="1" applyAlignment="1">
      <alignment horizontal="right" vertical="center"/>
    </xf>
    <xf numFmtId="49" fontId="13" fillId="2" borderId="0" xfId="1" applyNumberFormat="1" applyFont="1" applyFill="1" applyAlignment="1">
      <alignment horizontal="left" vertical="center"/>
    </xf>
    <xf numFmtId="166" fontId="13" fillId="2" borderId="0" xfId="1" applyNumberFormat="1" applyFont="1" applyFill="1" applyAlignment="1">
      <alignment horizontal="right" vertical="center"/>
    </xf>
    <xf numFmtId="3" fontId="13" fillId="2" borderId="0" xfId="1" applyNumberFormat="1" applyFont="1" applyFill="1" applyAlignment="1">
      <alignment horizontal="right" vertical="center"/>
    </xf>
    <xf numFmtId="3" fontId="13" fillId="2" borderId="7" xfId="1" applyNumberFormat="1" applyFont="1" applyFill="1" applyBorder="1" applyAlignment="1">
      <alignment horizontal="right" vertical="center"/>
    </xf>
    <xf numFmtId="49" fontId="13" fillId="2" borderId="7" xfId="1" applyNumberFormat="1" applyFont="1" applyFill="1" applyBorder="1" applyAlignment="1">
      <alignment horizontal="left" vertical="center"/>
    </xf>
    <xf numFmtId="49" fontId="18" fillId="2" borderId="0" xfId="1" applyNumberFormat="1" applyFont="1" applyFill="1" applyAlignment="1">
      <alignment horizontal="left" vertical="center"/>
    </xf>
    <xf numFmtId="49" fontId="17" fillId="2" borderId="0" xfId="1" applyNumberFormat="1" applyFont="1" applyFill="1" applyAlignment="1">
      <alignment horizontal="left" vertical="center"/>
    </xf>
    <xf numFmtId="164" fontId="5" fillId="2" borderId="0" xfId="1" applyNumberFormat="1" applyFill="1" applyAlignment="1">
      <alignment horizontal="left" vertical="center"/>
    </xf>
    <xf numFmtId="49" fontId="11" fillId="2" borderId="0" xfId="1" applyNumberFormat="1" applyFont="1" applyFill="1" applyAlignment="1">
      <alignment horizontal="left" vertical="center"/>
    </xf>
    <xf numFmtId="49" fontId="8" fillId="4" borderId="0" xfId="1" applyNumberFormat="1" applyFont="1" applyFill="1" applyAlignment="1">
      <alignment horizontal="left" vertical="center"/>
    </xf>
    <xf numFmtId="49" fontId="6" fillId="2" borderId="0" xfId="1" applyNumberFormat="1" applyFont="1" applyFill="1" applyAlignment="1">
      <alignment horizontal="left" vertical="center"/>
    </xf>
    <xf numFmtId="49" fontId="7" fillId="2" borderId="0" xfId="1" applyNumberFormat="1" applyFont="1" applyFill="1" applyAlignment="1">
      <alignment horizontal="left" vertical="center"/>
    </xf>
    <xf numFmtId="165" fontId="12" fillId="3" borderId="6" xfId="1" applyNumberFormat="1" applyFont="1" applyFill="1" applyBorder="1" applyAlignment="1">
      <alignment horizontal="center" vertical="center"/>
    </xf>
    <xf numFmtId="3" fontId="12" fillId="3" borderId="6" xfId="1" applyNumberFormat="1" applyFont="1" applyFill="1" applyBorder="1" applyAlignment="1">
      <alignment horizontal="center" vertical="center"/>
    </xf>
    <xf numFmtId="4" fontId="12" fillId="3" borderId="6" xfId="1" applyNumberFormat="1" applyFont="1" applyFill="1" applyBorder="1" applyAlignment="1">
      <alignment horizontal="center" vertical="center"/>
    </xf>
    <xf numFmtId="0" fontId="12" fillId="3" borderId="6" xfId="1" applyFont="1" applyFill="1" applyBorder="1" applyAlignment="1">
      <alignment horizontal="left" vertical="center"/>
    </xf>
    <xf numFmtId="4" fontId="10" fillId="2" borderId="0" xfId="1" applyNumberFormat="1" applyFont="1" applyFill="1" applyAlignment="1">
      <alignment horizontal="center" vertical="center"/>
    </xf>
    <xf numFmtId="49" fontId="10" fillId="2" borderId="0" xfId="1" applyNumberFormat="1" applyFont="1" applyFill="1" applyAlignment="1">
      <alignment horizontal="left" vertical="center"/>
    </xf>
    <xf numFmtId="49" fontId="12" fillId="3" borderId="6" xfId="1" applyNumberFormat="1" applyFont="1" applyFill="1" applyBorder="1" applyAlignment="1">
      <alignment horizontal="center" vertical="center"/>
    </xf>
    <xf numFmtId="0" fontId="12" fillId="3" borderId="6" xfId="1" applyFont="1" applyFill="1" applyBorder="1" applyAlignment="1">
      <alignment horizontal="center" vertical="center"/>
    </xf>
    <xf numFmtId="0" fontId="19" fillId="2" borderId="0" xfId="1" applyFont="1" applyFill="1" applyAlignment="1">
      <alignment horizontal="center" vertical="center"/>
    </xf>
    <xf numFmtId="0" fontId="20" fillId="2" borderId="0" xfId="1" applyFont="1" applyFill="1" applyAlignment="1">
      <alignment horizontal="right" vertical="center"/>
    </xf>
    <xf numFmtId="0" fontId="19" fillId="2" borderId="0" xfId="1" applyFont="1" applyFill="1" applyAlignment="1">
      <alignment horizontal="left" vertical="center"/>
    </xf>
    <xf numFmtId="0" fontId="21" fillId="3" borderId="6" xfId="1" applyFont="1" applyFill="1" applyBorder="1" applyAlignment="1">
      <alignment horizontal="center" vertical="center"/>
    </xf>
    <xf numFmtId="0" fontId="12" fillId="3" borderId="6" xfId="1" applyFont="1" applyFill="1" applyBorder="1" applyAlignment="1">
      <alignment horizontal="center" vertical="center"/>
    </xf>
    <xf numFmtId="1" fontId="10" fillId="2" borderId="0" xfId="1" applyNumberFormat="1" applyFont="1" applyFill="1" applyAlignment="1">
      <alignment horizontal="center" vertical="center"/>
    </xf>
    <xf numFmtId="165" fontId="12" fillId="3" borderId="6" xfId="1" applyNumberFormat="1" applyFont="1" applyFill="1" applyBorder="1" applyAlignment="1">
      <alignment horizontal="center" vertical="center"/>
    </xf>
    <xf numFmtId="49" fontId="12" fillId="3" borderId="6" xfId="1" applyNumberFormat="1" applyFont="1" applyFill="1" applyBorder="1" applyAlignment="1">
      <alignment horizontal="center" vertical="center"/>
    </xf>
    <xf numFmtId="49" fontId="11" fillId="2" borderId="0" xfId="1" applyNumberFormat="1" applyFont="1" applyFill="1" applyAlignment="1">
      <alignment horizontal="left" vertical="center"/>
    </xf>
    <xf numFmtId="164" fontId="5" fillId="2" borderId="0" xfId="1" applyNumberFormat="1" applyFill="1" applyAlignment="1">
      <alignment horizontal="left" vertical="center"/>
    </xf>
    <xf numFmtId="165" fontId="3" fillId="3" borderId="6" xfId="1" applyNumberFormat="1" applyFont="1" applyFill="1" applyBorder="1" applyAlignment="1">
      <alignment horizontal="center" vertical="center"/>
    </xf>
    <xf numFmtId="3" fontId="3" fillId="3" borderId="6" xfId="1" applyNumberFormat="1" applyFont="1" applyFill="1" applyBorder="1" applyAlignment="1">
      <alignment horizontal="center" vertical="center"/>
    </xf>
    <xf numFmtId="4" fontId="3" fillId="3" borderId="6" xfId="1" applyNumberFormat="1" applyFont="1" applyFill="1" applyBorder="1" applyAlignment="1">
      <alignment horizontal="center" vertical="center"/>
    </xf>
    <xf numFmtId="49" fontId="3" fillId="3" borderId="6" xfId="1" applyNumberFormat="1" applyFont="1" applyFill="1" applyBorder="1" applyAlignment="1">
      <alignment horizontal="left" vertical="center"/>
    </xf>
    <xf numFmtId="165" fontId="5" fillId="2" borderId="0" xfId="1" applyNumberFormat="1" applyFill="1" applyAlignment="1">
      <alignment horizontal="center" vertical="center"/>
    </xf>
    <xf numFmtId="3" fontId="5" fillId="2" borderId="0" xfId="1" applyNumberFormat="1" applyFill="1" applyAlignment="1">
      <alignment horizontal="center" vertical="center"/>
    </xf>
    <xf numFmtId="4" fontId="5" fillId="2" borderId="0" xfId="1" applyNumberFormat="1" applyFill="1" applyAlignment="1">
      <alignment horizontal="center" vertical="center"/>
    </xf>
    <xf numFmtId="49" fontId="3" fillId="3" borderId="6" xfId="1" applyNumberFormat="1" applyFont="1" applyFill="1" applyBorder="1" applyAlignment="1">
      <alignment horizontal="center" vertical="center"/>
    </xf>
    <xf numFmtId="49" fontId="3" fillId="3" borderId="6" xfId="1" applyNumberFormat="1" applyFont="1" applyFill="1" applyBorder="1" applyAlignment="1">
      <alignment horizontal="center" vertical="center"/>
    </xf>
    <xf numFmtId="0" fontId="3" fillId="3" borderId="6" xfId="1" applyFont="1" applyFill="1" applyBorder="1" applyAlignment="1">
      <alignment horizontal="left" vertical="center"/>
    </xf>
    <xf numFmtId="0" fontId="3" fillId="2" borderId="1" xfId="1" applyFont="1" applyFill="1" applyBorder="1" applyAlignment="1">
      <alignment horizontal="left" vertical="top" wrapText="1"/>
    </xf>
    <xf numFmtId="3" fontId="22" fillId="3" borderId="6" xfId="1" applyNumberFormat="1" applyFont="1" applyFill="1" applyBorder="1" applyAlignment="1">
      <alignment horizontal="right" vertical="center"/>
    </xf>
    <xf numFmtId="3" fontId="22" fillId="3" borderId="6" xfId="1" applyNumberFormat="1" applyFont="1" applyFill="1" applyBorder="1" applyAlignment="1">
      <alignment horizontal="right" vertical="center"/>
    </xf>
    <xf numFmtId="0" fontId="22" fillId="3" borderId="6" xfId="1" applyFont="1" applyFill="1" applyBorder="1" applyAlignment="1">
      <alignment horizontal="right" vertical="center" wrapText="1"/>
    </xf>
    <xf numFmtId="0" fontId="23" fillId="3" borderId="6" xfId="1" applyFont="1" applyFill="1" applyBorder="1" applyAlignment="1">
      <alignment horizontal="center" vertical="center"/>
    </xf>
    <xf numFmtId="0" fontId="22" fillId="3" borderId="6" xfId="1" applyFont="1" applyFill="1" applyBorder="1" applyAlignment="1">
      <alignment horizontal="center" vertical="center"/>
    </xf>
    <xf numFmtId="0" fontId="22" fillId="3" borderId="6" xfId="1" applyFont="1" applyFill="1" applyBorder="1" applyAlignment="1">
      <alignment horizontal="left" vertical="center"/>
    </xf>
    <xf numFmtId="0" fontId="23" fillId="3" borderId="6" xfId="1" applyFont="1" applyFill="1" applyBorder="1" applyAlignment="1">
      <alignment horizontal="left" vertical="center"/>
    </xf>
    <xf numFmtId="3" fontId="10" fillId="2" borderId="0" xfId="1" applyNumberFormat="1" applyFont="1" applyFill="1" applyAlignment="1">
      <alignment horizontal="right" vertical="center" wrapText="1"/>
    </xf>
    <xf numFmtId="3" fontId="20" fillId="2" borderId="0" xfId="1" applyNumberFormat="1" applyFont="1" applyFill="1" applyAlignment="1">
      <alignment horizontal="center" vertical="center"/>
    </xf>
    <xf numFmtId="164" fontId="10" fillId="2" borderId="0" xfId="1" applyNumberFormat="1" applyFont="1" applyFill="1" applyAlignment="1">
      <alignment horizontal="left" vertical="center"/>
    </xf>
    <xf numFmtId="167" fontId="20" fillId="2" borderId="0" xfId="1" applyNumberFormat="1" applyFont="1" applyFill="1" applyAlignment="1">
      <alignment horizontal="left" vertical="center"/>
    </xf>
    <xf numFmtId="49" fontId="3" fillId="3" borderId="6" xfId="1" applyNumberFormat="1" applyFont="1" applyFill="1" applyBorder="1" applyAlignment="1">
      <alignment horizontal="center" vertical="center" wrapText="1"/>
    </xf>
    <xf numFmtId="49" fontId="24" fillId="3" borderId="6" xfId="1" applyNumberFormat="1" applyFont="1" applyFill="1" applyBorder="1" applyAlignment="1">
      <alignment horizontal="center" vertical="center"/>
    </xf>
    <xf numFmtId="49" fontId="25" fillId="5" borderId="1" xfId="1" applyNumberFormat="1" applyFont="1" applyFill="1" applyBorder="1" applyAlignment="1">
      <alignment horizontal="center" vertical="center"/>
    </xf>
    <xf numFmtId="49" fontId="25" fillId="6" borderId="1" xfId="1" applyNumberFormat="1" applyFont="1" applyFill="1" applyBorder="1" applyAlignment="1">
      <alignment horizontal="center" vertical="center"/>
    </xf>
    <xf numFmtId="49" fontId="25" fillId="7" borderId="1" xfId="1" applyNumberFormat="1" applyFont="1" applyFill="1" applyBorder="1" applyAlignment="1">
      <alignment horizontal="center" vertical="center"/>
    </xf>
    <xf numFmtId="168" fontId="5" fillId="2" borderId="0" xfId="1" applyNumberFormat="1" applyFill="1" applyAlignment="1">
      <alignment horizontal="left" vertical="center"/>
    </xf>
    <xf numFmtId="0" fontId="29" fillId="0" borderId="0" xfId="2" applyFont="1" applyAlignment="1">
      <alignment horizontal="center" vertical="center" wrapText="1"/>
    </xf>
    <xf numFmtId="0" fontId="1" fillId="0" borderId="0" xfId="2" applyAlignment="1">
      <alignment horizontal="center" vertical="center" wrapText="1"/>
    </xf>
    <xf numFmtId="0" fontId="30" fillId="0" borderId="0" xfId="2" applyFont="1" applyAlignment="1">
      <alignment horizontal="center" vertical="center" wrapText="1"/>
    </xf>
    <xf numFmtId="10" fontId="30" fillId="0" borderId="0" xfId="3" applyNumberFormat="1" applyFont="1" applyFill="1" applyAlignment="1" applyProtection="1">
      <alignment horizontal="center" vertical="center" wrapText="1"/>
    </xf>
    <xf numFmtId="0" fontId="27" fillId="8" borderId="0" xfId="2" applyFont="1" applyFill="1" applyAlignment="1">
      <alignment horizontal="center" vertical="center" wrapText="1"/>
    </xf>
    <xf numFmtId="0" fontId="32" fillId="8" borderId="0" xfId="2" applyFont="1" applyFill="1" applyAlignment="1">
      <alignment horizontal="center" vertical="center" wrapText="1"/>
    </xf>
    <xf numFmtId="0" fontId="33" fillId="8" borderId="0" xfId="2" quotePrefix="1" applyFont="1" applyFill="1" applyAlignment="1">
      <alignment horizontal="center" vertical="center" wrapText="1"/>
    </xf>
    <xf numFmtId="2" fontId="1" fillId="0" borderId="0" xfId="4" applyNumberFormat="1" applyFont="1" applyAlignment="1">
      <alignment horizontal="center" vertical="center" wrapText="1"/>
    </xf>
    <xf numFmtId="0" fontId="34" fillId="9" borderId="0" xfId="2" applyFont="1" applyFill="1" applyAlignment="1">
      <alignment horizontal="center" vertical="center" wrapText="1"/>
    </xf>
    <xf numFmtId="0" fontId="35" fillId="9" borderId="0" xfId="2" applyFont="1" applyFill="1" applyAlignment="1">
      <alignment horizontal="center" vertical="center" wrapText="1"/>
    </xf>
    <xf numFmtId="0" fontId="30" fillId="0" borderId="0" xfId="2" quotePrefix="1" applyFont="1" applyAlignment="1">
      <alignment horizontal="center" vertical="center" wrapText="1"/>
    </xf>
    <xf numFmtId="14" fontId="36" fillId="0" borderId="0" xfId="2" applyNumberFormat="1" applyFont="1" applyAlignment="1">
      <alignment horizontal="center" vertical="center" wrapText="1"/>
    </xf>
    <xf numFmtId="0" fontId="36" fillId="0" borderId="0" xfId="2" applyFont="1" applyAlignment="1">
      <alignment horizontal="center" vertical="center" wrapText="1"/>
    </xf>
    <xf numFmtId="0" fontId="34" fillId="0" borderId="0" xfId="2" applyFont="1" applyAlignment="1">
      <alignment horizontal="center" vertical="center" wrapText="1"/>
    </xf>
    <xf numFmtId="0" fontId="30" fillId="0" borderId="0" xfId="2" applyFont="1" applyAlignment="1" applyProtection="1">
      <alignment horizontal="center" vertical="center" wrapText="1"/>
      <protection locked="0"/>
    </xf>
    <xf numFmtId="0" fontId="37" fillId="0" borderId="0" xfId="2" applyFont="1" applyAlignment="1" applyProtection="1">
      <alignment horizontal="center" vertical="center" wrapText="1"/>
      <protection locked="0"/>
    </xf>
    <xf numFmtId="0" fontId="37" fillId="0" borderId="0" xfId="2" applyFont="1" applyAlignment="1">
      <alignment horizontal="center" vertical="center" wrapText="1"/>
    </xf>
    <xf numFmtId="2" fontId="30" fillId="0" borderId="0" xfId="4" applyNumberFormat="1" applyFont="1" applyAlignment="1">
      <alignment horizontal="center" vertical="center" wrapText="1"/>
    </xf>
    <xf numFmtId="0" fontId="34" fillId="8" borderId="0" xfId="2" applyFont="1" applyFill="1" applyAlignment="1">
      <alignment horizontal="center" vertical="center" wrapText="1"/>
    </xf>
    <xf numFmtId="0" fontId="32" fillId="0" borderId="0" xfId="2" applyFont="1" applyAlignment="1">
      <alignment horizontal="left" vertical="center" wrapText="1"/>
    </xf>
    <xf numFmtId="0" fontId="38" fillId="0" borderId="0" xfId="5" quotePrefix="1" applyFill="1" applyBorder="1" applyAlignment="1">
      <alignment horizontal="center" vertical="center" wrapText="1"/>
    </xf>
    <xf numFmtId="0" fontId="38" fillId="0" borderId="8" xfId="5" quotePrefix="1" applyFill="1" applyBorder="1" applyAlignment="1">
      <alignment horizontal="center" vertical="center" wrapText="1"/>
    </xf>
    <xf numFmtId="0" fontId="32" fillId="0" borderId="0" xfId="2" quotePrefix="1" applyFont="1" applyAlignment="1">
      <alignment horizontal="left" vertical="center" wrapText="1"/>
    </xf>
    <xf numFmtId="0" fontId="38" fillId="0" borderId="9" xfId="5" quotePrefix="1" applyFill="1" applyBorder="1" applyAlignment="1">
      <alignment horizontal="center" vertical="center" wrapText="1"/>
    </xf>
    <xf numFmtId="0" fontId="35" fillId="0" borderId="0" xfId="2" applyFont="1" applyAlignment="1">
      <alignment horizontal="center" vertical="center" wrapText="1"/>
    </xf>
    <xf numFmtId="0" fontId="35" fillId="9" borderId="10" xfId="2" applyFont="1" applyFill="1" applyBorder="1" applyAlignment="1">
      <alignment horizontal="center" vertical="center" wrapText="1"/>
    </xf>
    <xf numFmtId="0" fontId="26" fillId="9" borderId="0" xfId="2" applyFont="1" applyFill="1" applyAlignment="1">
      <alignment horizontal="center" vertical="center" wrapText="1"/>
    </xf>
    <xf numFmtId="0" fontId="35" fillId="0" borderId="0" xfId="2" applyFont="1" applyAlignment="1">
      <alignment vertical="center" wrapText="1"/>
    </xf>
    <xf numFmtId="0" fontId="30" fillId="0" borderId="11" xfId="2" applyFont="1" applyBorder="1" applyAlignment="1">
      <alignment horizontal="center" vertical="center" wrapText="1"/>
    </xf>
    <xf numFmtId="0" fontId="35" fillId="10" borderId="0" xfId="2" applyFont="1" applyFill="1" applyAlignment="1">
      <alignment horizontal="center" vertical="center" wrapText="1"/>
    </xf>
    <xf numFmtId="0" fontId="1" fillId="0" borderId="12" xfId="2" applyBorder="1" applyAlignment="1">
      <alignment horizontal="center" vertical="center" wrapText="1"/>
    </xf>
    <xf numFmtId="0" fontId="39" fillId="0" borderId="0" xfId="2" applyFont="1" applyAlignment="1">
      <alignment horizontal="left" vertical="center"/>
    </xf>
    <xf numFmtId="0" fontId="27" fillId="0" borderId="0" xfId="2" applyFont="1" applyAlignment="1">
      <alignment horizontal="center" vertical="center" wrapText="1"/>
    </xf>
    <xf numFmtId="0" fontId="40" fillId="0" borderId="0" xfId="2" applyFont="1" applyAlignment="1">
      <alignment horizontal="center" vertical="center"/>
    </xf>
    <xf numFmtId="0" fontId="41" fillId="0" borderId="0" xfId="2" applyFont="1" applyAlignment="1">
      <alignment horizontal="left" vertical="center" wrapText="1"/>
    </xf>
    <xf numFmtId="0" fontId="1" fillId="0" borderId="0" xfId="2"/>
    <xf numFmtId="0" fontId="30" fillId="11" borderId="0" xfId="2" quotePrefix="1" applyFont="1" applyFill="1" applyAlignment="1">
      <alignment horizontal="center" vertical="center" wrapText="1"/>
    </xf>
    <xf numFmtId="0" fontId="32" fillId="0" borderId="0" xfId="2" applyFont="1" applyAlignment="1">
      <alignment horizontal="center" vertical="center" wrapText="1"/>
    </xf>
    <xf numFmtId="0" fontId="32" fillId="0" borderId="0" xfId="2" quotePrefix="1" applyFont="1" applyAlignment="1">
      <alignment horizontal="center" vertical="center" wrapText="1"/>
    </xf>
    <xf numFmtId="0" fontId="34" fillId="0" borderId="0" xfId="2" quotePrefix="1" applyFont="1" applyAlignment="1">
      <alignment horizontal="center" vertical="center" wrapText="1"/>
    </xf>
    <xf numFmtId="0" fontId="1" fillId="0" borderId="0" xfId="2" quotePrefix="1" applyAlignment="1">
      <alignment horizontal="center" vertical="center" wrapText="1"/>
    </xf>
    <xf numFmtId="0" fontId="1" fillId="0" borderId="0" xfId="2" applyProtection="1">
      <protection locked="0"/>
    </xf>
    <xf numFmtId="0" fontId="30" fillId="0" borderId="0" xfId="2" quotePrefix="1" applyFont="1" applyAlignment="1" applyProtection="1">
      <alignment horizontal="center" vertical="center" wrapText="1"/>
      <protection locked="0"/>
    </xf>
    <xf numFmtId="0" fontId="1" fillId="0" borderId="0" xfId="2" applyAlignment="1">
      <alignment horizontal="center"/>
    </xf>
    <xf numFmtId="0" fontId="32" fillId="0" borderId="0" xfId="2" quotePrefix="1" applyFont="1" applyAlignment="1" applyProtection="1">
      <alignment horizontal="center" vertical="center" wrapText="1"/>
      <protection locked="0"/>
    </xf>
    <xf numFmtId="0" fontId="33" fillId="0" borderId="0" xfId="2" quotePrefix="1" applyFont="1" applyAlignment="1" applyProtection="1">
      <alignment horizontal="center" vertical="center" wrapText="1"/>
      <protection locked="0"/>
    </xf>
    <xf numFmtId="0" fontId="33" fillId="0" borderId="0" xfId="2" quotePrefix="1" applyFont="1" applyAlignment="1">
      <alignment horizontal="center" vertical="center" wrapText="1"/>
    </xf>
    <xf numFmtId="0" fontId="30" fillId="0" borderId="0" xfId="4" applyFont="1" applyAlignment="1">
      <alignment horizontal="center" vertical="center" wrapText="1"/>
    </xf>
    <xf numFmtId="0" fontId="30" fillId="0" borderId="0" xfId="2" applyFont="1" applyAlignment="1">
      <alignment horizontal="left" vertical="center" wrapText="1"/>
    </xf>
    <xf numFmtId="0" fontId="1" fillId="0" borderId="0" xfId="2" applyAlignment="1">
      <alignment horizontal="left" vertical="center" wrapText="1"/>
    </xf>
    <xf numFmtId="0" fontId="1" fillId="0" borderId="0" xfId="2" applyAlignment="1">
      <alignment horizontal="left" vertical="center"/>
    </xf>
    <xf numFmtId="0" fontId="44" fillId="0" borderId="0" xfId="2" applyFont="1" applyAlignment="1">
      <alignment wrapText="1"/>
    </xf>
    <xf numFmtId="0" fontId="45" fillId="0" borderId="0" xfId="2" applyFont="1" applyAlignment="1">
      <alignment vertical="center" wrapText="1"/>
    </xf>
    <xf numFmtId="0" fontId="44" fillId="0" borderId="0" xfId="2" applyFont="1" applyAlignment="1">
      <alignment horizontal="left" vertical="center" wrapText="1"/>
    </xf>
    <xf numFmtId="0" fontId="44" fillId="0" borderId="0" xfId="2" applyFont="1" applyAlignment="1">
      <alignment vertical="center" wrapText="1"/>
    </xf>
    <xf numFmtId="0" fontId="47" fillId="0" borderId="0" xfId="2" applyFont="1" applyAlignment="1">
      <alignment horizontal="left" vertical="center" wrapText="1"/>
    </xf>
    <xf numFmtId="0" fontId="49" fillId="0" borderId="0" xfId="2" applyFont="1" applyAlignment="1">
      <alignment horizontal="left" vertical="center" wrapText="1"/>
    </xf>
    <xf numFmtId="0" fontId="47" fillId="0" borderId="0" xfId="2" applyFont="1" applyAlignment="1">
      <alignment vertical="center" wrapText="1"/>
    </xf>
    <xf numFmtId="0" fontId="50" fillId="0" borderId="0" xfId="2" applyFont="1" applyAlignment="1">
      <alignment vertical="center" wrapText="1"/>
    </xf>
    <xf numFmtId="0" fontId="51" fillId="0" borderId="0" xfId="2" applyFont="1" applyAlignment="1">
      <alignment wrapText="1"/>
    </xf>
    <xf numFmtId="0" fontId="51" fillId="0" borderId="0" xfId="2" applyFont="1" applyAlignment="1">
      <alignment vertical="center" wrapText="1"/>
    </xf>
    <xf numFmtId="0" fontId="52" fillId="0" borderId="0" xfId="2" applyFont="1" applyAlignment="1">
      <alignment horizontal="center" vertical="center"/>
    </xf>
    <xf numFmtId="0" fontId="1" fillId="0" borderId="0" xfId="6"/>
    <xf numFmtId="0" fontId="53" fillId="0" borderId="13" xfId="6" applyFont="1" applyBorder="1"/>
    <xf numFmtId="0" fontId="53" fillId="0" borderId="14" xfId="6" applyFont="1" applyBorder="1"/>
    <xf numFmtId="0" fontId="53" fillId="0" borderId="15" xfId="6" applyFont="1" applyBorder="1"/>
    <xf numFmtId="0" fontId="53" fillId="0" borderId="16" xfId="6" applyFont="1" applyBorder="1"/>
    <xf numFmtId="0" fontId="53" fillId="0" borderId="0" xfId="6" applyFont="1"/>
    <xf numFmtId="0" fontId="1" fillId="0" borderId="0" xfId="6"/>
    <xf numFmtId="0" fontId="28" fillId="10" borderId="0" xfId="6" applyFont="1" applyFill="1" applyAlignment="1">
      <alignment horizontal="center"/>
    </xf>
    <xf numFmtId="0" fontId="53" fillId="0" borderId="17" xfId="6" applyFont="1" applyBorder="1"/>
    <xf numFmtId="0" fontId="28" fillId="0" borderId="0" xfId="5" applyFont="1" applyAlignment="1"/>
    <xf numFmtId="0" fontId="54" fillId="0" borderId="0" xfId="6" applyFont="1"/>
    <xf numFmtId="0" fontId="28" fillId="0" borderId="0" xfId="5" applyFont="1" applyAlignment="1"/>
    <xf numFmtId="0" fontId="28" fillId="9" borderId="0" xfId="5" applyFont="1" applyFill="1" applyBorder="1" applyAlignment="1">
      <alignment horizontal="center"/>
    </xf>
    <xf numFmtId="0" fontId="55" fillId="0" borderId="0" xfId="6" applyFont="1" applyAlignment="1">
      <alignment horizontal="center"/>
    </xf>
    <xf numFmtId="0" fontId="56" fillId="0" borderId="0" xfId="6" applyFont="1" applyAlignment="1">
      <alignment horizontal="center" vertical="center"/>
    </xf>
    <xf numFmtId="0" fontId="57" fillId="0" borderId="0" xfId="6" applyFont="1" applyAlignment="1">
      <alignment horizontal="center" vertical="center"/>
    </xf>
    <xf numFmtId="0" fontId="40" fillId="0" borderId="0" xfId="6" applyFont="1" applyAlignment="1">
      <alignment horizontal="center" vertical="center"/>
    </xf>
    <xf numFmtId="0" fontId="39" fillId="0" borderId="0" xfId="6" applyFont="1" applyAlignment="1">
      <alignment horizontal="center" vertical="center"/>
    </xf>
    <xf numFmtId="0" fontId="58" fillId="0" borderId="0" xfId="6" applyFont="1" applyAlignment="1">
      <alignment horizontal="center"/>
    </xf>
    <xf numFmtId="0" fontId="53" fillId="0" borderId="18" xfId="6" applyFont="1" applyBorder="1"/>
    <xf numFmtId="0" fontId="53" fillId="0" borderId="19" xfId="6" applyFont="1" applyBorder="1"/>
    <xf numFmtId="0" fontId="53" fillId="0" borderId="20" xfId="6" applyFont="1" applyBorder="1"/>
    <xf numFmtId="0" fontId="37" fillId="0" borderId="0" xfId="2" applyFont="1" applyAlignment="1">
      <alignment horizontal="right" vertical="center" wrapText="1"/>
    </xf>
    <xf numFmtId="0" fontId="1" fillId="9" borderId="0" xfId="2" applyFill="1" applyAlignment="1">
      <alignment horizontal="center" vertical="center" wrapText="1"/>
    </xf>
    <xf numFmtId="0" fontId="38" fillId="0" borderId="0" xfId="5" applyFill="1" applyBorder="1" applyAlignment="1">
      <alignment horizontal="center" vertical="center" wrapText="1"/>
    </xf>
    <xf numFmtId="0" fontId="37" fillId="0" borderId="0" xfId="2" quotePrefix="1" applyFont="1" applyAlignment="1">
      <alignment horizontal="center" vertical="center" wrapText="1"/>
    </xf>
    <xf numFmtId="4" fontId="30" fillId="0" borderId="0" xfId="2" applyNumberFormat="1" applyFont="1" applyAlignment="1">
      <alignment horizontal="center" vertical="center" wrapText="1"/>
    </xf>
    <xf numFmtId="0" fontId="59" fillId="0" borderId="0" xfId="2" applyFont="1" applyAlignment="1">
      <alignment horizontal="center" vertical="center" wrapText="1"/>
    </xf>
    <xf numFmtId="0" fontId="60" fillId="0" borderId="0" xfId="2" applyFont="1" applyAlignment="1">
      <alignment horizontal="center" vertical="center" wrapText="1"/>
    </xf>
    <xf numFmtId="0" fontId="61" fillId="0" borderId="0" xfId="2" applyFont="1" applyAlignment="1">
      <alignment horizontal="center" vertical="center" wrapText="1"/>
    </xf>
    <xf numFmtId="0" fontId="62" fillId="0" borderId="0" xfId="5" applyFont="1" applyFill="1" applyBorder="1" applyAlignment="1">
      <alignment horizontal="center" vertical="center" wrapText="1"/>
    </xf>
    <xf numFmtId="0" fontId="63" fillId="0" borderId="0" xfId="5" applyFont="1" applyFill="1" applyBorder="1" applyAlignment="1">
      <alignment horizontal="center" vertical="center" wrapText="1"/>
    </xf>
    <xf numFmtId="0" fontId="61" fillId="0" borderId="0" xfId="2" applyFont="1" applyAlignment="1">
      <alignment horizontal="left" vertical="center" wrapText="1"/>
    </xf>
    <xf numFmtId="0" fontId="62" fillId="0" borderId="0" xfId="5" applyFont="1" applyFill="1" applyAlignment="1">
      <alignment horizontal="center" vertical="center" wrapText="1"/>
    </xf>
    <xf numFmtId="0" fontId="1" fillId="0" borderId="0" xfId="2" applyAlignment="1" applyProtection="1">
      <alignment horizontal="center" vertical="center" wrapText="1"/>
      <protection locked="0"/>
    </xf>
    <xf numFmtId="0" fontId="63" fillId="0" borderId="0" xfId="5" applyFont="1" applyFill="1" applyAlignment="1">
      <alignment horizontal="center"/>
    </xf>
    <xf numFmtId="9" fontId="60" fillId="0" borderId="0" xfId="7" applyFont="1" applyFill="1" applyBorder="1" applyAlignment="1">
      <alignment horizontal="center" vertical="center" wrapText="1"/>
    </xf>
    <xf numFmtId="9" fontId="30" fillId="0" borderId="0" xfId="7" applyFont="1" applyFill="1" applyBorder="1" applyAlignment="1">
      <alignment horizontal="center" vertical="center" wrapText="1"/>
    </xf>
    <xf numFmtId="0" fontId="31" fillId="0" borderId="0" xfId="4"/>
    <xf numFmtId="0" fontId="64" fillId="0" borderId="0" xfId="2" applyFont="1" applyAlignment="1">
      <alignment horizontal="center" vertical="center" wrapText="1"/>
    </xf>
    <xf numFmtId="0" fontId="65" fillId="0" borderId="0" xfId="2" applyFont="1" applyAlignment="1">
      <alignment horizontal="center" vertical="center" wrapText="1"/>
    </xf>
    <xf numFmtId="0" fontId="64" fillId="0" borderId="0" xfId="2" applyFont="1" applyAlignment="1">
      <alignment horizontal="left" vertical="center"/>
    </xf>
    <xf numFmtId="169" fontId="30" fillId="0" borderId="0" xfId="2" quotePrefix="1" applyNumberFormat="1" applyFont="1" applyAlignment="1">
      <alignment horizontal="center" vertical="center" wrapText="1"/>
    </xf>
    <xf numFmtId="169" fontId="30" fillId="0" borderId="0" xfId="2" applyNumberFormat="1" applyFont="1" applyAlignment="1">
      <alignment horizontal="center" vertical="center" wrapText="1"/>
    </xf>
    <xf numFmtId="170" fontId="30" fillId="0" borderId="0" xfId="2" quotePrefix="1" applyNumberFormat="1" applyFont="1" applyAlignment="1">
      <alignment horizontal="center" vertical="center" wrapText="1"/>
    </xf>
    <xf numFmtId="9" fontId="0" fillId="0" borderId="0" xfId="7" quotePrefix="1" applyFont="1" applyFill="1" applyBorder="1" applyAlignment="1">
      <alignment horizontal="center" vertical="center" wrapText="1"/>
    </xf>
    <xf numFmtId="170" fontId="30" fillId="0" borderId="0" xfId="7" applyNumberFormat="1" applyFont="1" applyFill="1" applyBorder="1" applyAlignment="1">
      <alignment horizontal="center" vertical="center" wrapText="1"/>
    </xf>
    <xf numFmtId="0" fontId="1" fillId="0" borderId="0" xfId="2" quotePrefix="1" applyAlignment="1">
      <alignment horizontal="right" vertical="center" wrapText="1"/>
    </xf>
    <xf numFmtId="9" fontId="30" fillId="0" borderId="0" xfId="7" quotePrefix="1" applyFont="1" applyFill="1" applyBorder="1" applyAlignment="1">
      <alignment horizontal="center" vertical="center" wrapText="1"/>
    </xf>
    <xf numFmtId="170" fontId="30" fillId="0" borderId="0" xfId="7" quotePrefix="1" applyNumberFormat="1" applyFont="1" applyFill="1" applyBorder="1" applyAlignment="1">
      <alignment horizontal="center" vertical="center" wrapText="1"/>
    </xf>
    <xf numFmtId="0" fontId="30" fillId="0" borderId="0" xfId="2" quotePrefix="1" applyFont="1" applyAlignment="1">
      <alignment horizontal="right" vertical="center" wrapText="1"/>
    </xf>
    <xf numFmtId="10" fontId="30" fillId="0" borderId="0" xfId="2" quotePrefix="1" applyNumberFormat="1" applyFont="1" applyAlignment="1">
      <alignment horizontal="center" vertical="center" wrapText="1"/>
    </xf>
    <xf numFmtId="3" fontId="30" fillId="0" borderId="0" xfId="2" quotePrefix="1" applyNumberFormat="1" applyFont="1" applyAlignment="1">
      <alignment horizontal="center" vertical="center" wrapText="1"/>
    </xf>
    <xf numFmtId="0" fontId="37" fillId="0" borderId="0" xfId="2" quotePrefix="1" applyFont="1" applyAlignment="1">
      <alignment horizontal="right" vertical="center" wrapText="1"/>
    </xf>
    <xf numFmtId="169" fontId="37" fillId="0" borderId="0" xfId="2" quotePrefix="1" applyNumberFormat="1" applyFont="1" applyAlignment="1">
      <alignment horizontal="right" vertical="center" wrapText="1"/>
    </xf>
    <xf numFmtId="169" fontId="1" fillId="0" borderId="0" xfId="2" applyNumberFormat="1" applyAlignment="1">
      <alignment horizontal="center" vertical="center" wrapText="1"/>
    </xf>
    <xf numFmtId="0" fontId="1" fillId="0" borderId="0" xfId="2" applyAlignment="1">
      <alignment horizontal="right" vertical="center" wrapText="1"/>
    </xf>
    <xf numFmtId="170" fontId="0" fillId="0" borderId="0" xfId="7" quotePrefix="1" applyNumberFormat="1" applyFont="1" applyFill="1" applyBorder="1" applyAlignment="1">
      <alignment horizontal="center" vertical="center" wrapText="1"/>
    </xf>
    <xf numFmtId="0" fontId="32" fillId="8" borderId="0" xfId="2" quotePrefix="1" applyFont="1" applyFill="1" applyAlignment="1">
      <alignment horizontal="center" vertical="center" wrapText="1"/>
    </xf>
    <xf numFmtId="0" fontId="66" fillId="0" borderId="0" xfId="2" applyFont="1" applyAlignment="1">
      <alignment horizontal="center" vertical="center" wrapText="1"/>
    </xf>
    <xf numFmtId="0" fontId="33" fillId="8" borderId="0" xfId="2" applyFont="1" applyFill="1" applyAlignment="1">
      <alignment horizontal="center" vertical="center" wrapText="1"/>
    </xf>
    <xf numFmtId="0" fontId="61" fillId="0" borderId="0" xfId="2" quotePrefix="1" applyFont="1" applyAlignment="1">
      <alignment horizontal="right" vertical="center" wrapText="1"/>
    </xf>
    <xf numFmtId="170" fontId="27" fillId="0" borderId="0" xfId="2" applyNumberFormat="1" applyFont="1" applyAlignment="1">
      <alignment horizontal="center" vertical="center" wrapText="1"/>
    </xf>
    <xf numFmtId="171" fontId="30" fillId="0" borderId="0" xfId="2" applyNumberFormat="1" applyFont="1" applyAlignment="1">
      <alignment horizontal="center" vertical="center" wrapText="1"/>
    </xf>
    <xf numFmtId="171" fontId="32" fillId="0" borderId="0" xfId="2" applyNumberFormat="1" applyFont="1" applyAlignment="1">
      <alignment horizontal="center" vertical="center" wrapText="1"/>
    </xf>
    <xf numFmtId="170" fontId="27" fillId="0" borderId="0" xfId="2" quotePrefix="1" applyNumberFormat="1" applyFont="1" applyAlignment="1">
      <alignment horizontal="center" vertical="center" wrapText="1"/>
    </xf>
    <xf numFmtId="0" fontId="27" fillId="0" borderId="0" xfId="2" quotePrefix="1" applyFont="1" applyAlignment="1">
      <alignment horizontal="center" vertical="center" wrapText="1"/>
    </xf>
    <xf numFmtId="0" fontId="67" fillId="8" borderId="0" xfId="2" applyFont="1" applyFill="1" applyAlignment="1">
      <alignment horizontal="center" vertical="center" wrapText="1"/>
    </xf>
    <xf numFmtId="169" fontId="29" fillId="0" borderId="0" xfId="2" applyNumberFormat="1" applyFont="1" applyAlignment="1">
      <alignment horizontal="center" vertical="center" wrapText="1"/>
    </xf>
    <xf numFmtId="10" fontId="30" fillId="0" borderId="0" xfId="3" applyNumberFormat="1" applyFont="1" applyFill="1" applyAlignment="1">
      <alignment horizontal="center" vertical="center" wrapText="1"/>
    </xf>
    <xf numFmtId="169" fontId="68" fillId="0" borderId="0" xfId="2" applyNumberFormat="1" applyFont="1" applyAlignment="1">
      <alignment horizontal="center" vertical="center" wrapText="1"/>
    </xf>
    <xf numFmtId="0" fontId="68" fillId="0" borderId="0" xfId="2" applyFont="1" applyAlignment="1">
      <alignment horizontal="center" vertical="center" wrapText="1"/>
    </xf>
    <xf numFmtId="0" fontId="69" fillId="0" borderId="0" xfId="5" quotePrefix="1" applyFont="1" applyFill="1" applyBorder="1" applyAlignment="1">
      <alignment horizontal="center" vertical="center" wrapText="1"/>
    </xf>
    <xf numFmtId="0" fontId="69" fillId="0" borderId="0" xfId="5" applyFont="1" applyFill="1" applyBorder="1" applyAlignment="1">
      <alignment horizontal="center" vertical="center" wrapText="1"/>
    </xf>
    <xf numFmtId="172" fontId="30" fillId="0" borderId="0" xfId="2" applyNumberFormat="1" applyFont="1" applyAlignment="1">
      <alignment horizontal="center" vertical="center" wrapText="1"/>
    </xf>
    <xf numFmtId="0" fontId="38" fillId="0" borderId="9" xfId="5" applyFill="1" applyBorder="1" applyAlignment="1">
      <alignment horizontal="center" vertical="center" wrapText="1"/>
    </xf>
    <xf numFmtId="170" fontId="30" fillId="0" borderId="0" xfId="7" applyNumberFormat="1" applyFont="1" applyFill="1" applyAlignment="1">
      <alignment horizontal="center" vertical="center" wrapText="1"/>
    </xf>
    <xf numFmtId="170" fontId="30" fillId="0" borderId="0" xfId="2" applyNumberFormat="1" applyFont="1" applyAlignment="1">
      <alignment horizontal="center" vertical="center" wrapText="1"/>
    </xf>
    <xf numFmtId="0" fontId="1" fillId="0" borderId="0" xfId="2" quotePrefix="1" applyAlignment="1">
      <alignment horizontal="center"/>
    </xf>
    <xf numFmtId="170" fontId="30" fillId="0" borderId="0" xfId="7" applyNumberFormat="1" applyFont="1" applyFill="1" applyBorder="1" applyAlignment="1" applyProtection="1">
      <alignment horizontal="center" vertical="center" wrapText="1"/>
    </xf>
    <xf numFmtId="10" fontId="30" fillId="0" borderId="0" xfId="3" applyNumberFormat="1" applyFont="1" applyAlignment="1">
      <alignment horizontal="center" vertical="center" wrapText="1"/>
    </xf>
    <xf numFmtId="9" fontId="30" fillId="0" borderId="0" xfId="7" applyFont="1" applyFill="1" applyBorder="1" applyAlignment="1" applyProtection="1">
      <alignment horizontal="center" vertical="center" wrapText="1"/>
    </xf>
    <xf numFmtId="170" fontId="29" fillId="0" borderId="0" xfId="7" applyNumberFormat="1" applyFont="1" applyFill="1" applyBorder="1" applyAlignment="1" applyProtection="1">
      <alignment horizontal="center" vertical="center" wrapText="1"/>
    </xf>
    <xf numFmtId="3" fontId="30" fillId="0" borderId="0" xfId="2" applyNumberFormat="1" applyFont="1" applyAlignment="1">
      <alignment horizontal="center" vertical="center" wrapText="1"/>
    </xf>
    <xf numFmtId="4" fontId="30" fillId="0" borderId="0" xfId="3" applyNumberFormat="1" applyFont="1" applyAlignment="1">
      <alignment horizontal="center" vertical="center" wrapText="1"/>
    </xf>
    <xf numFmtId="170" fontId="30" fillId="0" borderId="0" xfId="7" quotePrefix="1" applyNumberFormat="1" applyFont="1" applyFill="1" applyBorder="1" applyAlignment="1" applyProtection="1">
      <alignment horizontal="center" vertical="center" wrapText="1"/>
    </xf>
    <xf numFmtId="0" fontId="27" fillId="12" borderId="0" xfId="2" applyFont="1" applyFill="1" applyAlignment="1">
      <alignment horizontal="center" vertical="center" wrapText="1"/>
    </xf>
    <xf numFmtId="0" fontId="32" fillId="12" borderId="0" xfId="2" applyFont="1" applyFill="1" applyAlignment="1">
      <alignment horizontal="center" vertical="center" wrapText="1"/>
    </xf>
    <xf numFmtId="0" fontId="71" fillId="12" borderId="0" xfId="2" quotePrefix="1" applyFont="1" applyFill="1" applyAlignment="1">
      <alignment horizontal="center" vertical="center" wrapText="1"/>
    </xf>
    <xf numFmtId="170" fontId="0" fillId="0" borderId="0" xfId="7" applyNumberFormat="1" applyFont="1" applyFill="1" applyBorder="1" applyAlignment="1" applyProtection="1">
      <alignment horizontal="center" vertical="center" wrapText="1"/>
    </xf>
    <xf numFmtId="9" fontId="37" fillId="0" borderId="0" xfId="7" applyFont="1" applyFill="1" applyBorder="1" applyAlignment="1" applyProtection="1">
      <alignment horizontal="center" vertical="center" wrapText="1"/>
    </xf>
    <xf numFmtId="170" fontId="72" fillId="0" borderId="0" xfId="7" applyNumberFormat="1" applyFont="1" applyFill="1" applyBorder="1" applyAlignment="1" applyProtection="1">
      <alignment horizontal="center" vertical="center" wrapText="1"/>
    </xf>
    <xf numFmtId="0" fontId="72" fillId="0" borderId="0" xfId="2" applyFont="1" applyAlignment="1">
      <alignment horizontal="center" vertical="center" wrapText="1"/>
    </xf>
    <xf numFmtId="170" fontId="30" fillId="0" borderId="0" xfId="3" applyNumberFormat="1" applyFont="1" applyAlignment="1">
      <alignment horizontal="center" vertical="center" wrapText="1"/>
    </xf>
    <xf numFmtId="0" fontId="30" fillId="0" borderId="0" xfId="2" applyFont="1" applyAlignment="1">
      <alignment horizontal="right" vertical="center" wrapText="1"/>
    </xf>
    <xf numFmtId="0" fontId="38" fillId="0" borderId="0" xfId="5" quotePrefix="1" applyFill="1" applyBorder="1" applyAlignment="1" applyProtection="1">
      <alignment horizontal="center" vertical="center" wrapText="1"/>
    </xf>
    <xf numFmtId="0" fontId="38" fillId="0" borderId="8" xfId="5" quotePrefix="1" applyFill="1" applyBorder="1" applyAlignment="1" applyProtection="1">
      <alignment horizontal="center" vertical="center" wrapText="1"/>
    </xf>
    <xf numFmtId="0" fontId="38" fillId="0" borderId="9" xfId="5" quotePrefix="1" applyFill="1" applyBorder="1" applyAlignment="1" applyProtection="1">
      <alignment horizontal="center" vertical="center" wrapText="1"/>
    </xf>
    <xf numFmtId="0" fontId="38" fillId="0" borderId="9" xfId="5" applyFill="1" applyBorder="1" applyAlignment="1" applyProtection="1">
      <alignment horizontal="center" vertical="center" wrapText="1"/>
    </xf>
    <xf numFmtId="0" fontId="30" fillId="0" borderId="11" xfId="2" applyFont="1" applyBorder="1" applyAlignment="1" applyProtection="1">
      <alignment horizontal="center" vertical="center" wrapText="1"/>
      <protection locked="0"/>
    </xf>
    <xf numFmtId="0" fontId="0" fillId="0" borderId="0" xfId="0" applyAlignment="1">
      <alignment horizontal="left"/>
    </xf>
  </cellXfs>
  <cellStyles count="8">
    <cellStyle name="Hyperlink 2" xfId="5" xr:uid="{43067934-D44D-4BEA-8BE6-38EE85407857}"/>
    <cellStyle name="Normal" xfId="0" builtinId="0"/>
    <cellStyle name="Normal 2" xfId="1" xr:uid="{4DDA9679-3E6A-4B54-ABC3-55B96267005E}"/>
    <cellStyle name="Normal 2 2" xfId="2" xr:uid="{E81724E0-D34C-48A1-9EBD-822CFA0365BC}"/>
    <cellStyle name="Normal 3" xfId="4" xr:uid="{2B77F055-13D4-4CAE-BEF2-534FA8FDBDE5}"/>
    <cellStyle name="Normal 4" xfId="6" xr:uid="{A32E3B63-E113-481D-AD18-029AFA287CB7}"/>
    <cellStyle name="Percent 2" xfId="3" xr:uid="{B488E46D-F5BF-4F18-BF16-F90AD1B44DF8}"/>
    <cellStyle name="Percent 2 2" xfId="7" xr:uid="{9CD45604-AE39-47E7-9E76-20FD15B6AD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562693" cy="1438003"/>
    <xdr:pic>
      <xdr:nvPicPr>
        <xdr:cNvPr id="2" name="Picture 1">
          <a:extLst>
            <a:ext uri="{FF2B5EF4-FFF2-40B4-BE49-F238E27FC236}">
              <a16:creationId xmlns:a16="http://schemas.microsoft.com/office/drawing/2014/main" id="{AF468E8F-0BAA-49BA-AD54-582F852E71A8}"/>
            </a:ext>
          </a:extLst>
        </xdr:cNvPr>
        <xdr:cNvPicPr>
          <a:picLocks noChangeAspect="1"/>
        </xdr:cNvPicPr>
      </xdr:nvPicPr>
      <xdr:blipFill>
        <a:blip xmlns:r="http://schemas.openxmlformats.org/officeDocument/2006/relationships" r:embed="rId1"/>
        <a:stretch>
          <a:fillRect/>
        </a:stretch>
      </xdr:blipFill>
      <xdr:spPr>
        <a:xfrm>
          <a:off x="1824990" y="1958341"/>
          <a:ext cx="4562693" cy="1438003"/>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2" name="Picture 5" descr="Inserted picture RelID:1">
          <a:extLst>
            <a:ext uri="{FF2B5EF4-FFF2-40B4-BE49-F238E27FC236}">
              <a16:creationId xmlns:a16="http://schemas.microsoft.com/office/drawing/2014/main" id="{4A479D2C-CA52-4DAE-8A92-DB91D94F38A0}"/>
            </a:ext>
          </a:extLst>
        </xdr:cNvPr>
        <xdr:cNvPicPr>
          <a:picLocks noChangeAspect="1"/>
        </xdr:cNvPicPr>
      </xdr:nvPicPr>
      <xdr:blipFill>
        <a:blip xmlns:r="http://schemas.openxmlformats.org/officeDocument/2006/relationships" r:embed="rId1"/>
        <a:stretch>
          <a:fillRect/>
        </a:stretch>
      </xdr:blipFill>
      <xdr:spPr>
        <a:xfrm>
          <a:off x="609600" y="0"/>
          <a:ext cx="3048000" cy="4857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875030</xdr:colOff>
      <xdr:row>1</xdr:row>
      <xdr:rowOff>822325</xdr:rowOff>
    </xdr:to>
    <xdr:pic>
      <xdr:nvPicPr>
        <xdr:cNvPr id="2" name="Picture 25" descr="Inserted picture RelID:1">
          <a:extLst>
            <a:ext uri="{FF2B5EF4-FFF2-40B4-BE49-F238E27FC236}">
              <a16:creationId xmlns:a16="http://schemas.microsoft.com/office/drawing/2014/main" id="{850B7815-E1B6-4E59-A1C0-0F8D645D3CE7}"/>
            </a:ext>
          </a:extLst>
        </xdr:cNvPr>
        <xdr:cNvPicPr>
          <a:picLocks noChangeAspect="1"/>
        </xdr:cNvPicPr>
      </xdr:nvPicPr>
      <xdr:blipFill>
        <a:blip xmlns:r="http://schemas.openxmlformats.org/officeDocument/2006/relationships" r:embed="rId1"/>
        <a:stretch>
          <a:fillRect/>
        </a:stretch>
      </xdr:blipFill>
      <xdr:spPr>
        <a:xfrm>
          <a:off x="0" y="0"/>
          <a:ext cx="10463530" cy="6140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2"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3" name="Picture 3" descr="Inserted picture Rel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1" descr="Inserted picture RelID:1">
          <a:extLst>
            <a:ext uri="{FF2B5EF4-FFF2-40B4-BE49-F238E27FC236}">
              <a16:creationId xmlns:a16="http://schemas.microsoft.com/office/drawing/2014/main" id="{76FD73CA-F082-4837-96DE-1B5CDDDA5944}"/>
            </a:ext>
          </a:extLst>
        </xdr:cNvPr>
        <xdr:cNvPicPr>
          <a:picLocks noChangeAspect="1"/>
        </xdr:cNvPicPr>
      </xdr:nvPicPr>
      <xdr:blipFill>
        <a:blip xmlns:r="http://schemas.openxmlformats.org/officeDocument/2006/relationships" r:embed="rId1"/>
        <a:stretch>
          <a:fillRect/>
        </a:stretch>
      </xdr:blipFill>
      <xdr:spPr>
        <a:xfrm>
          <a:off x="609600" y="0"/>
          <a:ext cx="609600" cy="4857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2" name="Picture 2" descr="Inserted picture RelID:1">
          <a:extLst>
            <a:ext uri="{FF2B5EF4-FFF2-40B4-BE49-F238E27FC236}">
              <a16:creationId xmlns:a16="http://schemas.microsoft.com/office/drawing/2014/main" id="{B1F8E190-8A44-41D6-B23E-43F1B657FAA1}"/>
            </a:ext>
          </a:extLst>
        </xdr:cNvPr>
        <xdr:cNvPicPr>
          <a:picLocks noChangeAspect="1"/>
        </xdr:cNvPicPr>
      </xdr:nvPicPr>
      <xdr:blipFill>
        <a:blip xmlns:r="http://schemas.openxmlformats.org/officeDocument/2006/relationships" r:embed="rId1"/>
        <a:stretch>
          <a:fillRect/>
        </a:stretch>
      </xdr:blipFill>
      <xdr:spPr>
        <a:xfrm>
          <a:off x="609600" y="0"/>
          <a:ext cx="6705600" cy="4857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3" descr="Inserted picture RelID:1">
          <a:extLst>
            <a:ext uri="{FF2B5EF4-FFF2-40B4-BE49-F238E27FC236}">
              <a16:creationId xmlns:a16="http://schemas.microsoft.com/office/drawing/2014/main" id="{FC4C0414-1333-40E7-9891-64A2B9A9FDB2}"/>
            </a:ext>
          </a:extLst>
        </xdr:cNvPr>
        <xdr:cNvPicPr>
          <a:picLocks noChangeAspect="1"/>
        </xdr:cNvPicPr>
      </xdr:nvPicPr>
      <xdr:blipFill>
        <a:blip xmlns:r="http://schemas.openxmlformats.org/officeDocument/2006/relationships" r:embed="rId1"/>
        <a:stretch>
          <a:fillRect/>
        </a:stretch>
      </xdr:blipFill>
      <xdr:spPr>
        <a:xfrm>
          <a:off x="609600" y="0"/>
          <a:ext cx="1219200" cy="485775"/>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3" name="Picture 4" descr="Inserted picture RelID:2">
          <a:extLst>
            <a:ext uri="{FF2B5EF4-FFF2-40B4-BE49-F238E27FC236}">
              <a16:creationId xmlns:a16="http://schemas.microsoft.com/office/drawing/2014/main" id="{913E38B0-AF1B-4ACF-9D31-A18823BC7EC3}"/>
            </a:ext>
          </a:extLst>
        </xdr:cNvPr>
        <xdr:cNvPicPr>
          <a:picLocks noChangeAspect="1"/>
        </xdr:cNvPicPr>
      </xdr:nvPicPr>
      <xdr:blipFill>
        <a:blip xmlns:r="http://schemas.openxmlformats.org/officeDocument/2006/relationships" r:embed="rId2"/>
        <a:stretch>
          <a:fillRect/>
        </a:stretch>
      </xdr:blipFill>
      <xdr:spPr>
        <a:xfrm>
          <a:off x="609600" y="1876425"/>
          <a:ext cx="2439162" cy="66675"/>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4" name="Picture 5" descr="Inserted picture RelID:3">
          <a:extLst>
            <a:ext uri="{FF2B5EF4-FFF2-40B4-BE49-F238E27FC236}">
              <a16:creationId xmlns:a16="http://schemas.microsoft.com/office/drawing/2014/main" id="{93C9E89F-A6FB-4A26-949F-2C7E9E9EFB0C}"/>
            </a:ext>
          </a:extLst>
        </xdr:cNvPr>
        <xdr:cNvPicPr>
          <a:picLocks noChangeAspect="1"/>
        </xdr:cNvPicPr>
      </xdr:nvPicPr>
      <xdr:blipFill>
        <a:blip xmlns:r="http://schemas.openxmlformats.org/officeDocument/2006/relationships" r:embed="rId3"/>
        <a:stretch>
          <a:fillRect/>
        </a:stretch>
      </xdr:blipFill>
      <xdr:spPr>
        <a:xfrm>
          <a:off x="28448" y="2171827"/>
          <a:ext cx="3629152" cy="95123"/>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5" name="Picture 6" descr="Inserted picture RelID:4">
          <a:extLst>
            <a:ext uri="{FF2B5EF4-FFF2-40B4-BE49-F238E27FC236}">
              <a16:creationId xmlns:a16="http://schemas.microsoft.com/office/drawing/2014/main" id="{7B6C4F9F-AC1B-47DE-8E6F-15BA742FB876}"/>
            </a:ext>
          </a:extLst>
        </xdr:cNvPr>
        <xdr:cNvPicPr>
          <a:picLocks noChangeAspect="1"/>
        </xdr:cNvPicPr>
      </xdr:nvPicPr>
      <xdr:blipFill>
        <a:blip xmlns:r="http://schemas.openxmlformats.org/officeDocument/2006/relationships" r:embed="rId4"/>
        <a:stretch>
          <a:fillRect/>
        </a:stretch>
      </xdr:blipFill>
      <xdr:spPr>
        <a:xfrm>
          <a:off x="19050" y="2500757"/>
          <a:ext cx="3029331" cy="85979"/>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6" name="Picture 7" descr="Inserted picture RelID:5">
          <a:extLst>
            <a:ext uri="{FF2B5EF4-FFF2-40B4-BE49-F238E27FC236}">
              <a16:creationId xmlns:a16="http://schemas.microsoft.com/office/drawing/2014/main" id="{491575D7-CE5C-4656-AACB-0474B1FA7E74}"/>
            </a:ext>
          </a:extLst>
        </xdr:cNvPr>
        <xdr:cNvPicPr>
          <a:picLocks noChangeAspect="1"/>
        </xdr:cNvPicPr>
      </xdr:nvPicPr>
      <xdr:blipFill>
        <a:blip xmlns:r="http://schemas.openxmlformats.org/officeDocument/2006/relationships" r:embed="rId5"/>
        <a:stretch>
          <a:fillRect/>
        </a:stretch>
      </xdr:blipFill>
      <xdr:spPr>
        <a:xfrm>
          <a:off x="0" y="2781427"/>
          <a:ext cx="3048127" cy="13335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7" name="Picture 8" descr="Inserted picture RelID:6">
          <a:extLst>
            <a:ext uri="{FF2B5EF4-FFF2-40B4-BE49-F238E27FC236}">
              <a16:creationId xmlns:a16="http://schemas.microsoft.com/office/drawing/2014/main" id="{91706135-2165-491F-AAAB-C31E73AC6B38}"/>
            </a:ext>
          </a:extLst>
        </xdr:cNvPr>
        <xdr:cNvPicPr>
          <a:picLocks noChangeAspect="1"/>
        </xdr:cNvPicPr>
      </xdr:nvPicPr>
      <xdr:blipFill>
        <a:blip xmlns:r="http://schemas.openxmlformats.org/officeDocument/2006/relationships" r:embed="rId6"/>
        <a:stretch>
          <a:fillRect/>
        </a:stretch>
      </xdr:blipFill>
      <xdr:spPr>
        <a:xfrm>
          <a:off x="0" y="3112389"/>
          <a:ext cx="3048635" cy="124206"/>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9" descr="Inserted picture RelID:7">
          <a:extLst>
            <a:ext uri="{FF2B5EF4-FFF2-40B4-BE49-F238E27FC236}">
              <a16:creationId xmlns:a16="http://schemas.microsoft.com/office/drawing/2014/main" id="{8CC5537E-DB2E-40EA-B39F-E50125019C44}"/>
            </a:ext>
          </a:extLst>
        </xdr:cNvPr>
        <xdr:cNvPicPr>
          <a:picLocks noChangeAspect="1"/>
        </xdr:cNvPicPr>
      </xdr:nvPicPr>
      <xdr:blipFill>
        <a:blip xmlns:r="http://schemas.openxmlformats.org/officeDocument/2006/relationships" r:embed="rId7"/>
        <a:stretch>
          <a:fillRect/>
        </a:stretch>
      </xdr:blipFill>
      <xdr:spPr>
        <a:xfrm>
          <a:off x="47498" y="3436239"/>
          <a:ext cx="3001137" cy="124206"/>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0" descr="Inserted picture RelID:8">
          <a:extLst>
            <a:ext uri="{FF2B5EF4-FFF2-40B4-BE49-F238E27FC236}">
              <a16:creationId xmlns:a16="http://schemas.microsoft.com/office/drawing/2014/main" id="{D49AEFC1-8583-49B6-8BB8-1D2963F8DA67}"/>
            </a:ext>
          </a:extLst>
        </xdr:cNvPr>
        <xdr:cNvPicPr>
          <a:picLocks noChangeAspect="1"/>
        </xdr:cNvPicPr>
      </xdr:nvPicPr>
      <xdr:blipFill>
        <a:blip xmlns:r="http://schemas.openxmlformats.org/officeDocument/2006/relationships" r:embed="rId8"/>
        <a:stretch>
          <a:fillRect/>
        </a:stretch>
      </xdr:blipFill>
      <xdr:spPr>
        <a:xfrm>
          <a:off x="685800" y="3760089"/>
          <a:ext cx="2363470" cy="126111"/>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1" descr="Inserted picture RelID:9">
          <a:extLst>
            <a:ext uri="{FF2B5EF4-FFF2-40B4-BE49-F238E27FC236}">
              <a16:creationId xmlns:a16="http://schemas.microsoft.com/office/drawing/2014/main" id="{B99A618B-3764-45F6-8257-F7CA4AF4D76B}"/>
            </a:ext>
          </a:extLst>
        </xdr:cNvPr>
        <xdr:cNvPicPr>
          <a:picLocks noChangeAspect="1"/>
        </xdr:cNvPicPr>
      </xdr:nvPicPr>
      <xdr:blipFill>
        <a:blip xmlns:r="http://schemas.openxmlformats.org/officeDocument/2006/relationships" r:embed="rId9"/>
        <a:stretch>
          <a:fillRect/>
        </a:stretch>
      </xdr:blipFill>
      <xdr:spPr>
        <a:xfrm>
          <a:off x="1095248" y="4095877"/>
          <a:ext cx="1953514" cy="11430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2" descr="Inserted picture RelID:10">
          <a:extLst>
            <a:ext uri="{FF2B5EF4-FFF2-40B4-BE49-F238E27FC236}">
              <a16:creationId xmlns:a16="http://schemas.microsoft.com/office/drawing/2014/main" id="{97CEA767-2DEF-4717-9449-56F168A50E7C}"/>
            </a:ext>
          </a:extLst>
        </xdr:cNvPr>
        <xdr:cNvPicPr>
          <a:picLocks noChangeAspect="1"/>
        </xdr:cNvPicPr>
      </xdr:nvPicPr>
      <xdr:blipFill>
        <a:blip xmlns:r="http://schemas.openxmlformats.org/officeDocument/2006/relationships" r:embed="rId10"/>
        <a:stretch>
          <a:fillRect/>
        </a:stretch>
      </xdr:blipFill>
      <xdr:spPr>
        <a:xfrm>
          <a:off x="790448" y="4476877"/>
          <a:ext cx="2257679" cy="57023"/>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3" descr="Inserted picture RelID:11">
          <a:extLst>
            <a:ext uri="{FF2B5EF4-FFF2-40B4-BE49-F238E27FC236}">
              <a16:creationId xmlns:a16="http://schemas.microsoft.com/office/drawing/2014/main" id="{789A1BEF-D869-4103-89FD-9AD291F0C93F}"/>
            </a:ext>
          </a:extLst>
        </xdr:cNvPr>
        <xdr:cNvPicPr>
          <a:picLocks noChangeAspect="1"/>
        </xdr:cNvPicPr>
      </xdr:nvPicPr>
      <xdr:blipFill>
        <a:blip xmlns:r="http://schemas.openxmlformats.org/officeDocument/2006/relationships" r:embed="rId11"/>
        <a:stretch>
          <a:fillRect/>
        </a:stretch>
      </xdr:blipFill>
      <xdr:spPr>
        <a:xfrm>
          <a:off x="714248" y="4731639"/>
          <a:ext cx="2334641" cy="123825"/>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4" descr="Inserted picture RelID:12">
          <a:extLst>
            <a:ext uri="{FF2B5EF4-FFF2-40B4-BE49-F238E27FC236}">
              <a16:creationId xmlns:a16="http://schemas.microsoft.com/office/drawing/2014/main" id="{97A05255-7D9E-4532-88A6-824038A1B73D}"/>
            </a:ext>
          </a:extLst>
        </xdr:cNvPr>
        <xdr:cNvPicPr>
          <a:picLocks noChangeAspect="1"/>
        </xdr:cNvPicPr>
      </xdr:nvPicPr>
      <xdr:blipFill>
        <a:blip xmlns:r="http://schemas.openxmlformats.org/officeDocument/2006/relationships" r:embed="rId12"/>
        <a:stretch>
          <a:fillRect/>
        </a:stretch>
      </xdr:blipFill>
      <xdr:spPr>
        <a:xfrm>
          <a:off x="933450" y="5124577"/>
          <a:ext cx="2114931" cy="5715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5" descr="Inserted picture RelID:13">
          <a:extLst>
            <a:ext uri="{FF2B5EF4-FFF2-40B4-BE49-F238E27FC236}">
              <a16:creationId xmlns:a16="http://schemas.microsoft.com/office/drawing/2014/main" id="{4257644B-DD78-473D-BC53-034E20745A29}"/>
            </a:ext>
          </a:extLst>
        </xdr:cNvPr>
        <xdr:cNvPicPr>
          <a:picLocks noChangeAspect="1"/>
        </xdr:cNvPicPr>
      </xdr:nvPicPr>
      <xdr:blipFill>
        <a:blip xmlns:r="http://schemas.openxmlformats.org/officeDocument/2006/relationships" r:embed="rId13"/>
        <a:stretch>
          <a:fillRect/>
        </a:stretch>
      </xdr:blipFill>
      <xdr:spPr>
        <a:xfrm>
          <a:off x="47498" y="5448427"/>
          <a:ext cx="3000502" cy="5715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16" descr="Inserted picture RelID:14">
          <a:extLst>
            <a:ext uri="{FF2B5EF4-FFF2-40B4-BE49-F238E27FC236}">
              <a16:creationId xmlns:a16="http://schemas.microsoft.com/office/drawing/2014/main" id="{B536196A-D966-4F56-A4CF-939250DA19B2}"/>
            </a:ext>
          </a:extLst>
        </xdr:cNvPr>
        <xdr:cNvPicPr>
          <a:picLocks noChangeAspect="1"/>
        </xdr:cNvPicPr>
      </xdr:nvPicPr>
      <xdr:blipFill>
        <a:blip xmlns:r="http://schemas.openxmlformats.org/officeDocument/2006/relationships" r:embed="rId14"/>
        <a:stretch>
          <a:fillRect/>
        </a:stretch>
      </xdr:blipFill>
      <xdr:spPr>
        <a:xfrm>
          <a:off x="675386" y="5782437"/>
          <a:ext cx="2372868" cy="47625"/>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17" descr="Inserted picture RelID:15">
          <a:extLst>
            <a:ext uri="{FF2B5EF4-FFF2-40B4-BE49-F238E27FC236}">
              <a16:creationId xmlns:a16="http://schemas.microsoft.com/office/drawing/2014/main" id="{AD8C3C41-F171-4313-B782-83CC1D102D23}"/>
            </a:ext>
          </a:extLst>
        </xdr:cNvPr>
        <xdr:cNvPicPr>
          <a:picLocks noChangeAspect="1"/>
        </xdr:cNvPicPr>
      </xdr:nvPicPr>
      <xdr:blipFill>
        <a:blip xmlns:r="http://schemas.openxmlformats.org/officeDocument/2006/relationships" r:embed="rId15"/>
        <a:stretch>
          <a:fillRect/>
        </a:stretch>
      </xdr:blipFill>
      <xdr:spPr>
        <a:xfrm>
          <a:off x="771398" y="6027039"/>
          <a:ext cx="2277364" cy="123698"/>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18" descr="Inserted picture RelID:16">
          <a:extLst>
            <a:ext uri="{FF2B5EF4-FFF2-40B4-BE49-F238E27FC236}">
              <a16:creationId xmlns:a16="http://schemas.microsoft.com/office/drawing/2014/main" id="{5EC74F8D-2D96-45D4-AD70-ACD4BAA7D9A5}"/>
            </a:ext>
          </a:extLst>
        </xdr:cNvPr>
        <xdr:cNvPicPr>
          <a:picLocks noChangeAspect="1"/>
        </xdr:cNvPicPr>
      </xdr:nvPicPr>
      <xdr:blipFill>
        <a:blip xmlns:r="http://schemas.openxmlformats.org/officeDocument/2006/relationships" r:embed="rId16"/>
        <a:stretch>
          <a:fillRect/>
        </a:stretch>
      </xdr:blipFill>
      <xdr:spPr>
        <a:xfrm>
          <a:off x="857250" y="6350889"/>
          <a:ext cx="2191385" cy="124333"/>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19" descr="Inserted picture RelID:17">
          <a:extLst>
            <a:ext uri="{FF2B5EF4-FFF2-40B4-BE49-F238E27FC236}">
              <a16:creationId xmlns:a16="http://schemas.microsoft.com/office/drawing/2014/main" id="{B19AD552-4A98-4D6C-BF92-0D6D830E7F90}"/>
            </a:ext>
          </a:extLst>
        </xdr:cNvPr>
        <xdr:cNvPicPr>
          <a:picLocks noChangeAspect="1"/>
        </xdr:cNvPicPr>
      </xdr:nvPicPr>
      <xdr:blipFill>
        <a:blip xmlns:r="http://schemas.openxmlformats.org/officeDocument/2006/relationships" r:embed="rId17"/>
        <a:stretch>
          <a:fillRect/>
        </a:stretch>
      </xdr:blipFill>
      <xdr:spPr>
        <a:xfrm>
          <a:off x="781050" y="6674739"/>
          <a:ext cx="2270506" cy="124841"/>
        </a:xfrm>
        <a:prstGeom prst="rect">
          <a:avLst/>
        </a:prstGeom>
      </xdr:spPr>
    </xdr:pic>
    <xdr:clientData/>
  </xdr:twoCellAnchor>
  <xdr:twoCellAnchor>
    <xdr:from>
      <xdr:col>0</xdr:col>
      <xdr:colOff>75438</xdr:colOff>
      <xdr:row>43</xdr:row>
      <xdr:rowOff>107950</xdr:rowOff>
    </xdr:from>
    <xdr:to>
      <xdr:col>4</xdr:col>
      <xdr:colOff>1916176</xdr:colOff>
      <xdr:row>43</xdr:row>
      <xdr:rowOff>2127250</xdr:rowOff>
    </xdr:to>
    <xdr:pic>
      <xdr:nvPicPr>
        <xdr:cNvPr id="19" name="Picture 20" descr="Inserted picture RelID:18">
          <a:extLst>
            <a:ext uri="{FF2B5EF4-FFF2-40B4-BE49-F238E27FC236}">
              <a16:creationId xmlns:a16="http://schemas.microsoft.com/office/drawing/2014/main" id="{EA3CB74C-6ADB-4D63-9D65-E81A5D264F12}"/>
            </a:ext>
          </a:extLst>
        </xdr:cNvPr>
        <xdr:cNvPicPr>
          <a:picLocks noChangeAspect="1"/>
        </xdr:cNvPicPr>
      </xdr:nvPicPr>
      <xdr:blipFill>
        <a:blip xmlns:r="http://schemas.openxmlformats.org/officeDocument/2006/relationships" r:embed="rId18"/>
        <a:stretch>
          <a:fillRect/>
        </a:stretch>
      </xdr:blipFill>
      <xdr:spPr>
        <a:xfrm>
          <a:off x="75438" y="7070725"/>
          <a:ext cx="2974213" cy="57150"/>
        </a:xfrm>
        <a:prstGeom prst="rect">
          <a:avLst/>
        </a:prstGeom>
      </xdr:spPr>
    </xdr:pic>
    <xdr:clientData/>
  </xdr:twoCellAnchor>
  <xdr:twoCellAnchor>
    <xdr:from>
      <xdr:col>0</xdr:col>
      <xdr:colOff>75438</xdr:colOff>
      <xdr:row>45</xdr:row>
      <xdr:rowOff>122174</xdr:rowOff>
    </xdr:from>
    <xdr:to>
      <xdr:col>4</xdr:col>
      <xdr:colOff>1916430</xdr:colOff>
      <xdr:row>45</xdr:row>
      <xdr:rowOff>2141474</xdr:rowOff>
    </xdr:to>
    <xdr:pic>
      <xdr:nvPicPr>
        <xdr:cNvPr id="20" name="Picture 21" descr="Inserted picture RelID:19">
          <a:extLst>
            <a:ext uri="{FF2B5EF4-FFF2-40B4-BE49-F238E27FC236}">
              <a16:creationId xmlns:a16="http://schemas.microsoft.com/office/drawing/2014/main" id="{F7C7300E-B3CC-4610-9630-F8FCDD4E77ED}"/>
            </a:ext>
          </a:extLst>
        </xdr:cNvPr>
        <xdr:cNvPicPr>
          <a:picLocks noChangeAspect="1"/>
        </xdr:cNvPicPr>
      </xdr:nvPicPr>
      <xdr:blipFill>
        <a:blip xmlns:r="http://schemas.openxmlformats.org/officeDocument/2006/relationships" r:embed="rId19"/>
        <a:stretch>
          <a:fillRect/>
        </a:stretch>
      </xdr:blipFill>
      <xdr:spPr>
        <a:xfrm>
          <a:off x="75438" y="7408799"/>
          <a:ext cx="2974467" cy="381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4" descr="Inserted picture RelID:1">
          <a:extLst>
            <a:ext uri="{FF2B5EF4-FFF2-40B4-BE49-F238E27FC236}">
              <a16:creationId xmlns:a16="http://schemas.microsoft.com/office/drawing/2014/main" id="{54715EA4-513F-4C32-A601-994564E67D26}"/>
            </a:ext>
          </a:extLst>
        </xdr:cNvPr>
        <xdr:cNvPicPr>
          <a:picLocks noChangeAspect="1"/>
        </xdr:cNvPicPr>
      </xdr:nvPicPr>
      <xdr:blipFill>
        <a:blip xmlns:r="http://schemas.openxmlformats.org/officeDocument/2006/relationships" r:embed="rId1"/>
        <a:stretch>
          <a:fillRect/>
        </a:stretch>
      </xdr:blipFill>
      <xdr:spPr>
        <a:xfrm>
          <a:off x="609600" y="0"/>
          <a:ext cx="1219200" cy="485775"/>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3" name="Picture 23" descr="Inserted picture RelID:2">
          <a:extLst>
            <a:ext uri="{FF2B5EF4-FFF2-40B4-BE49-F238E27FC236}">
              <a16:creationId xmlns:a16="http://schemas.microsoft.com/office/drawing/2014/main" id="{B27BEB74-4637-4484-B4B5-EF803D8D45D4}"/>
            </a:ext>
          </a:extLst>
        </xdr:cNvPr>
        <xdr:cNvPicPr>
          <a:picLocks noChangeAspect="1"/>
        </xdr:cNvPicPr>
      </xdr:nvPicPr>
      <xdr:blipFill>
        <a:blip xmlns:r="http://schemas.openxmlformats.org/officeDocument/2006/relationships" r:embed="rId2"/>
        <a:stretch>
          <a:fillRect/>
        </a:stretch>
      </xdr:blipFill>
      <xdr:spPr>
        <a:xfrm>
          <a:off x="47498" y="3028950"/>
          <a:ext cx="4220337" cy="43376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16.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2FBDB-1639-46DB-B553-C3A1BB52C440}">
  <sheetPr>
    <tabColor rgb="FFE36E00"/>
  </sheetPr>
  <dimension ref="A1:A174"/>
  <sheetViews>
    <sheetView tabSelected="1" topLeftCell="A31" zoomScale="60" zoomScaleNormal="60" workbookViewId="0">
      <selection activeCell="A2" sqref="A2"/>
    </sheetView>
  </sheetViews>
  <sheetFormatPr defaultColWidth="9.140625" defaultRowHeight="15" x14ac:dyDescent="0.25"/>
  <cols>
    <col min="1" max="1" width="242" style="172" customWidth="1"/>
    <col min="2" max="16384" width="9.140625" style="172"/>
  </cols>
  <sheetData>
    <row r="1" spans="1:1" ht="31.5" x14ac:dyDescent="0.25">
      <c r="A1" s="168" t="s">
        <v>1532</v>
      </c>
    </row>
    <row r="3" spans="1:1" x14ac:dyDescent="0.25">
      <c r="A3" s="198"/>
    </row>
    <row r="4" spans="1:1" ht="34.5" x14ac:dyDescent="0.25">
      <c r="A4" s="194" t="s">
        <v>1531</v>
      </c>
    </row>
    <row r="5" spans="1:1" ht="34.5" x14ac:dyDescent="0.25">
      <c r="A5" s="194" t="s">
        <v>1530</v>
      </c>
    </row>
    <row r="6" spans="1:1" ht="51.75" x14ac:dyDescent="0.25">
      <c r="A6" s="194" t="s">
        <v>1529</v>
      </c>
    </row>
    <row r="7" spans="1:1" ht="17.25" x14ac:dyDescent="0.25">
      <c r="A7" s="194"/>
    </row>
    <row r="8" spans="1:1" ht="18.75" x14ac:dyDescent="0.25">
      <c r="A8" s="193" t="s">
        <v>1528</v>
      </c>
    </row>
    <row r="9" spans="1:1" ht="34.5" x14ac:dyDescent="0.3">
      <c r="A9" s="196" t="s">
        <v>1527</v>
      </c>
    </row>
    <row r="10" spans="1:1" ht="86.25" x14ac:dyDescent="0.25">
      <c r="A10" s="192" t="s">
        <v>1526</v>
      </c>
    </row>
    <row r="11" spans="1:1" ht="34.5" x14ac:dyDescent="0.25">
      <c r="A11" s="192" t="s">
        <v>1525</v>
      </c>
    </row>
    <row r="12" spans="1:1" ht="17.25" x14ac:dyDescent="0.25">
      <c r="A12" s="192" t="s">
        <v>1524</v>
      </c>
    </row>
    <row r="13" spans="1:1" ht="17.25" x14ac:dyDescent="0.25">
      <c r="A13" s="192" t="s">
        <v>1523</v>
      </c>
    </row>
    <row r="14" spans="1:1" ht="34.5" x14ac:dyDescent="0.25">
      <c r="A14" s="192" t="s">
        <v>1522</v>
      </c>
    </row>
    <row r="15" spans="1:1" ht="17.25" x14ac:dyDescent="0.25">
      <c r="A15" s="192"/>
    </row>
    <row r="16" spans="1:1" ht="18.75" x14ac:dyDescent="0.25">
      <c r="A16" s="193" t="s">
        <v>1521</v>
      </c>
    </row>
    <row r="17" spans="1:1" ht="17.25" x14ac:dyDescent="0.25">
      <c r="A17" s="189" t="s">
        <v>1520</v>
      </c>
    </row>
    <row r="18" spans="1:1" ht="34.5" x14ac:dyDescent="0.25">
      <c r="A18" s="190" t="s">
        <v>1519</v>
      </c>
    </row>
    <row r="19" spans="1:1" ht="34.5" x14ac:dyDescent="0.25">
      <c r="A19" s="190" t="s">
        <v>1518</v>
      </c>
    </row>
    <row r="20" spans="1:1" ht="51.75" x14ac:dyDescent="0.25">
      <c r="A20" s="190" t="s">
        <v>1517</v>
      </c>
    </row>
    <row r="21" spans="1:1" ht="86.25" x14ac:dyDescent="0.25">
      <c r="A21" s="190" t="s">
        <v>1516</v>
      </c>
    </row>
    <row r="22" spans="1:1" ht="51.75" x14ac:dyDescent="0.25">
      <c r="A22" s="190" t="s">
        <v>1515</v>
      </c>
    </row>
    <row r="23" spans="1:1" ht="34.5" x14ac:dyDescent="0.25">
      <c r="A23" s="190" t="s">
        <v>1514</v>
      </c>
    </row>
    <row r="24" spans="1:1" ht="17.25" x14ac:dyDescent="0.25">
      <c r="A24" s="190" t="s">
        <v>1513</v>
      </c>
    </row>
    <row r="25" spans="1:1" ht="17.25" x14ac:dyDescent="0.25">
      <c r="A25" s="189" t="s">
        <v>1512</v>
      </c>
    </row>
    <row r="26" spans="1:1" ht="51.75" x14ac:dyDescent="0.3">
      <c r="A26" s="188" t="s">
        <v>1511</v>
      </c>
    </row>
    <row r="27" spans="1:1" ht="17.25" x14ac:dyDescent="0.3">
      <c r="A27" s="188" t="s">
        <v>1510</v>
      </c>
    </row>
    <row r="28" spans="1:1" ht="17.25" x14ac:dyDescent="0.25">
      <c r="A28" s="189" t="s">
        <v>1509</v>
      </c>
    </row>
    <row r="29" spans="1:1" ht="34.5" x14ac:dyDescent="0.25">
      <c r="A29" s="190" t="s">
        <v>1508</v>
      </c>
    </row>
    <row r="30" spans="1:1" ht="34.5" x14ac:dyDescent="0.25">
      <c r="A30" s="190" t="s">
        <v>1507</v>
      </c>
    </row>
    <row r="31" spans="1:1" ht="34.5" x14ac:dyDescent="0.25">
      <c r="A31" s="190" t="s">
        <v>1506</v>
      </c>
    </row>
    <row r="32" spans="1:1" ht="34.5" x14ac:dyDescent="0.25">
      <c r="A32" s="190" t="s">
        <v>1505</v>
      </c>
    </row>
    <row r="33" spans="1:1" ht="17.25" x14ac:dyDescent="0.25">
      <c r="A33" s="190"/>
    </row>
    <row r="34" spans="1:1" ht="18.75" x14ac:dyDescent="0.25">
      <c r="A34" s="193" t="s">
        <v>1504</v>
      </c>
    </row>
    <row r="35" spans="1:1" ht="17.25" x14ac:dyDescent="0.25">
      <c r="A35" s="189" t="s">
        <v>1503</v>
      </c>
    </row>
    <row r="36" spans="1:1" ht="34.5" x14ac:dyDescent="0.25">
      <c r="A36" s="190" t="s">
        <v>1502</v>
      </c>
    </row>
    <row r="37" spans="1:1" ht="34.5" x14ac:dyDescent="0.25">
      <c r="A37" s="190" t="s">
        <v>1501</v>
      </c>
    </row>
    <row r="38" spans="1:1" ht="34.5" x14ac:dyDescent="0.25">
      <c r="A38" s="190" t="s">
        <v>1500</v>
      </c>
    </row>
    <row r="39" spans="1:1" ht="17.25" x14ac:dyDescent="0.25">
      <c r="A39" s="190" t="s">
        <v>1499</v>
      </c>
    </row>
    <row r="40" spans="1:1" ht="34.5" x14ac:dyDescent="0.25">
      <c r="A40" s="190" t="s">
        <v>1498</v>
      </c>
    </row>
    <row r="41" spans="1:1" ht="17.25" x14ac:dyDescent="0.25">
      <c r="A41" s="189" t="s">
        <v>1497</v>
      </c>
    </row>
    <row r="42" spans="1:1" ht="17.25" x14ac:dyDescent="0.25">
      <c r="A42" s="190" t="s">
        <v>1496</v>
      </c>
    </row>
    <row r="43" spans="1:1" ht="17.25" x14ac:dyDescent="0.3">
      <c r="A43" s="188" t="s">
        <v>1495</v>
      </c>
    </row>
    <row r="44" spans="1:1" ht="17.25" x14ac:dyDescent="0.25">
      <c r="A44" s="189" t="s">
        <v>1494</v>
      </c>
    </row>
    <row r="45" spans="1:1" ht="34.5" x14ac:dyDescent="0.3">
      <c r="A45" s="188" t="s">
        <v>1493</v>
      </c>
    </row>
    <row r="46" spans="1:1" ht="34.5" x14ac:dyDescent="0.25">
      <c r="A46" s="190" t="s">
        <v>1492</v>
      </c>
    </row>
    <row r="47" spans="1:1" ht="51.75" x14ac:dyDescent="0.25">
      <c r="A47" s="190" t="s">
        <v>1491</v>
      </c>
    </row>
    <row r="48" spans="1:1" ht="17.25" x14ac:dyDescent="0.25">
      <c r="A48" s="190" t="s">
        <v>1490</v>
      </c>
    </row>
    <row r="49" spans="1:1" ht="17.25" x14ac:dyDescent="0.3">
      <c r="A49" s="188" t="s">
        <v>1489</v>
      </c>
    </row>
    <row r="50" spans="1:1" ht="17.25" x14ac:dyDescent="0.25">
      <c r="A50" s="189" t="s">
        <v>1488</v>
      </c>
    </row>
    <row r="51" spans="1:1" ht="34.5" x14ac:dyDescent="0.3">
      <c r="A51" s="188" t="s">
        <v>1487</v>
      </c>
    </row>
    <row r="52" spans="1:1" ht="17.25" x14ac:dyDescent="0.25">
      <c r="A52" s="190" t="s">
        <v>1486</v>
      </c>
    </row>
    <row r="53" spans="1:1" ht="34.5" x14ac:dyDescent="0.3">
      <c r="A53" s="188" t="s">
        <v>1485</v>
      </c>
    </row>
    <row r="54" spans="1:1" ht="17.25" x14ac:dyDescent="0.25">
      <c r="A54" s="189" t="s">
        <v>1484</v>
      </c>
    </row>
    <row r="55" spans="1:1" ht="17.25" x14ac:dyDescent="0.3">
      <c r="A55" s="188" t="s">
        <v>1483</v>
      </c>
    </row>
    <row r="56" spans="1:1" ht="34.5" x14ac:dyDescent="0.25">
      <c r="A56" s="190" t="s">
        <v>1482</v>
      </c>
    </row>
    <row r="57" spans="1:1" ht="17.25" x14ac:dyDescent="0.25">
      <c r="A57" s="190" t="s">
        <v>1481</v>
      </c>
    </row>
    <row r="58" spans="1:1" ht="34.5" x14ac:dyDescent="0.25">
      <c r="A58" s="190" t="s">
        <v>1480</v>
      </c>
    </row>
    <row r="59" spans="1:1" ht="17.25" x14ac:dyDescent="0.25">
      <c r="A59" s="189" t="s">
        <v>1479</v>
      </c>
    </row>
    <row r="60" spans="1:1" ht="34.5" x14ac:dyDescent="0.25">
      <c r="A60" s="190" t="s">
        <v>1478</v>
      </c>
    </row>
    <row r="61" spans="1:1" ht="17.25" x14ac:dyDescent="0.25">
      <c r="A61" s="197"/>
    </row>
    <row r="62" spans="1:1" ht="18.75" x14ac:dyDescent="0.25">
      <c r="A62" s="193" t="s">
        <v>1477</v>
      </c>
    </row>
    <row r="63" spans="1:1" ht="17.25" x14ac:dyDescent="0.25">
      <c r="A63" s="189" t="s">
        <v>1476</v>
      </c>
    </row>
    <row r="64" spans="1:1" ht="34.5" x14ac:dyDescent="0.25">
      <c r="A64" s="190" t="s">
        <v>1475</v>
      </c>
    </row>
    <row r="65" spans="1:1" ht="17.25" x14ac:dyDescent="0.25">
      <c r="A65" s="190" t="s">
        <v>1474</v>
      </c>
    </row>
    <row r="66" spans="1:1" ht="34.5" x14ac:dyDescent="0.25">
      <c r="A66" s="192" t="s">
        <v>1473</v>
      </c>
    </row>
    <row r="67" spans="1:1" ht="34.5" x14ac:dyDescent="0.25">
      <c r="A67" s="192" t="s">
        <v>1472</v>
      </c>
    </row>
    <row r="68" spans="1:1" ht="34.5" x14ac:dyDescent="0.25">
      <c r="A68" s="192" t="s">
        <v>1471</v>
      </c>
    </row>
    <row r="69" spans="1:1" ht="17.25" x14ac:dyDescent="0.25">
      <c r="A69" s="195" t="s">
        <v>1470</v>
      </c>
    </row>
    <row r="70" spans="1:1" ht="51.75" x14ac:dyDescent="0.25">
      <c r="A70" s="192" t="s">
        <v>1469</v>
      </c>
    </row>
    <row r="71" spans="1:1" ht="17.25" x14ac:dyDescent="0.25">
      <c r="A71" s="192" t="s">
        <v>1468</v>
      </c>
    </row>
    <row r="72" spans="1:1" ht="17.25" x14ac:dyDescent="0.25">
      <c r="A72" s="195" t="s">
        <v>1467</v>
      </c>
    </row>
    <row r="73" spans="1:1" ht="17.25" x14ac:dyDescent="0.25">
      <c r="A73" s="192" t="s">
        <v>1466</v>
      </c>
    </row>
    <row r="74" spans="1:1" ht="17.25" x14ac:dyDescent="0.25">
      <c r="A74" s="195" t="s">
        <v>1465</v>
      </c>
    </row>
    <row r="75" spans="1:1" ht="34.5" x14ac:dyDescent="0.25">
      <c r="A75" s="192" t="s">
        <v>1464</v>
      </c>
    </row>
    <row r="76" spans="1:1" ht="17.25" x14ac:dyDescent="0.25">
      <c r="A76" s="192" t="s">
        <v>1463</v>
      </c>
    </row>
    <row r="77" spans="1:1" ht="51.75" x14ac:dyDescent="0.25">
      <c r="A77" s="192" t="s">
        <v>1462</v>
      </c>
    </row>
    <row r="78" spans="1:1" ht="17.25" x14ac:dyDescent="0.25">
      <c r="A78" s="195" t="s">
        <v>1461</v>
      </c>
    </row>
    <row r="79" spans="1:1" ht="17.25" x14ac:dyDescent="0.3">
      <c r="A79" s="196" t="s">
        <v>1460</v>
      </c>
    </row>
    <row r="80" spans="1:1" ht="17.25" x14ac:dyDescent="0.25">
      <c r="A80" s="195" t="s">
        <v>1459</v>
      </c>
    </row>
    <row r="81" spans="1:1" ht="34.5" x14ac:dyDescent="0.25">
      <c r="A81" s="192" t="s">
        <v>1458</v>
      </c>
    </row>
    <row r="82" spans="1:1" ht="34.5" x14ac:dyDescent="0.25">
      <c r="A82" s="192" t="s">
        <v>1457</v>
      </c>
    </row>
    <row r="83" spans="1:1" ht="34.5" x14ac:dyDescent="0.25">
      <c r="A83" s="192" t="s">
        <v>1456</v>
      </c>
    </row>
    <row r="84" spans="1:1" ht="34.5" x14ac:dyDescent="0.25">
      <c r="A84" s="192" t="s">
        <v>1455</v>
      </c>
    </row>
    <row r="85" spans="1:1" ht="34.5" x14ac:dyDescent="0.25">
      <c r="A85" s="192" t="s">
        <v>1454</v>
      </c>
    </row>
    <row r="86" spans="1:1" ht="17.25" x14ac:dyDescent="0.25">
      <c r="A86" s="195" t="s">
        <v>1453</v>
      </c>
    </row>
    <row r="87" spans="1:1" ht="17.25" x14ac:dyDescent="0.25">
      <c r="A87" s="192" t="s">
        <v>1452</v>
      </c>
    </row>
    <row r="88" spans="1:1" ht="34.5" x14ac:dyDescent="0.25">
      <c r="A88" s="192" t="s">
        <v>1451</v>
      </c>
    </row>
    <row r="89" spans="1:1" ht="17.25" x14ac:dyDescent="0.25">
      <c r="A89" s="195" t="s">
        <v>1450</v>
      </c>
    </row>
    <row r="90" spans="1:1" ht="34.5" x14ac:dyDescent="0.25">
      <c r="A90" s="192" t="s">
        <v>1449</v>
      </c>
    </row>
    <row r="91" spans="1:1" ht="17.25" x14ac:dyDescent="0.25">
      <c r="A91" s="195" t="s">
        <v>1448</v>
      </c>
    </row>
    <row r="92" spans="1:1" ht="17.25" x14ac:dyDescent="0.3">
      <c r="A92" s="196" t="s">
        <v>1447</v>
      </c>
    </row>
    <row r="93" spans="1:1" ht="17.25" x14ac:dyDescent="0.25">
      <c r="A93" s="192" t="s">
        <v>1446</v>
      </c>
    </row>
    <row r="94" spans="1:1" ht="17.25" x14ac:dyDescent="0.25">
      <c r="A94" s="192"/>
    </row>
    <row r="95" spans="1:1" ht="18.75" x14ac:dyDescent="0.25">
      <c r="A95" s="193" t="s">
        <v>1445</v>
      </c>
    </row>
    <row r="96" spans="1:1" ht="34.5" x14ac:dyDescent="0.3">
      <c r="A96" s="196" t="s">
        <v>1444</v>
      </c>
    </row>
    <row r="97" spans="1:1" ht="17.25" x14ac:dyDescent="0.3">
      <c r="A97" s="196" t="s">
        <v>1443</v>
      </c>
    </row>
    <row r="98" spans="1:1" ht="17.25" x14ac:dyDescent="0.25">
      <c r="A98" s="195" t="s">
        <v>1442</v>
      </c>
    </row>
    <row r="99" spans="1:1" ht="17.25" x14ac:dyDescent="0.25">
      <c r="A99" s="194" t="s">
        <v>1441</v>
      </c>
    </row>
    <row r="100" spans="1:1" ht="17.25" x14ac:dyDescent="0.25">
      <c r="A100" s="192" t="s">
        <v>1440</v>
      </c>
    </row>
    <row r="101" spans="1:1" ht="17.25" x14ac:dyDescent="0.25">
      <c r="A101" s="192" t="s">
        <v>1439</v>
      </c>
    </row>
    <row r="102" spans="1:1" ht="17.25" x14ac:dyDescent="0.25">
      <c r="A102" s="192" t="s">
        <v>1438</v>
      </c>
    </row>
    <row r="103" spans="1:1" ht="17.25" x14ac:dyDescent="0.25">
      <c r="A103" s="192" t="s">
        <v>1437</v>
      </c>
    </row>
    <row r="104" spans="1:1" ht="34.5" x14ac:dyDescent="0.25">
      <c r="A104" s="192" t="s">
        <v>1436</v>
      </c>
    </row>
    <row r="105" spans="1:1" ht="17.25" x14ac:dyDescent="0.25">
      <c r="A105" s="194" t="s">
        <v>1435</v>
      </c>
    </row>
    <row r="106" spans="1:1" ht="17.25" x14ac:dyDescent="0.25">
      <c r="A106" s="192" t="s">
        <v>1434</v>
      </c>
    </row>
    <row r="107" spans="1:1" ht="17.25" x14ac:dyDescent="0.25">
      <c r="A107" s="192" t="s">
        <v>1433</v>
      </c>
    </row>
    <row r="108" spans="1:1" ht="17.25" x14ac:dyDescent="0.25">
      <c r="A108" s="192" t="s">
        <v>1432</v>
      </c>
    </row>
    <row r="109" spans="1:1" ht="17.25" x14ac:dyDescent="0.25">
      <c r="A109" s="192" t="s">
        <v>1431</v>
      </c>
    </row>
    <row r="110" spans="1:1" ht="17.25" x14ac:dyDescent="0.25">
      <c r="A110" s="192" t="s">
        <v>1430</v>
      </c>
    </row>
    <row r="111" spans="1:1" ht="17.25" x14ac:dyDescent="0.25">
      <c r="A111" s="192" t="s">
        <v>1429</v>
      </c>
    </row>
    <row r="112" spans="1:1" ht="17.25" x14ac:dyDescent="0.25">
      <c r="A112" s="195" t="s">
        <v>1428</v>
      </c>
    </row>
    <row r="113" spans="1:1" ht="17.25" x14ac:dyDescent="0.25">
      <c r="A113" s="192" t="s">
        <v>1427</v>
      </c>
    </row>
    <row r="114" spans="1:1" ht="17.25" x14ac:dyDescent="0.25">
      <c r="A114" s="194" t="s">
        <v>1426</v>
      </c>
    </row>
    <row r="115" spans="1:1" ht="17.25" x14ac:dyDescent="0.25">
      <c r="A115" s="192" t="s">
        <v>1425</v>
      </c>
    </row>
    <row r="116" spans="1:1" ht="17.25" x14ac:dyDescent="0.25">
      <c r="A116" s="192" t="s">
        <v>1424</v>
      </c>
    </row>
    <row r="117" spans="1:1" ht="17.25" x14ac:dyDescent="0.25">
      <c r="A117" s="194" t="s">
        <v>1423</v>
      </c>
    </row>
    <row r="118" spans="1:1" ht="17.25" x14ac:dyDescent="0.25">
      <c r="A118" s="192" t="s">
        <v>1422</v>
      </c>
    </row>
    <row r="119" spans="1:1" ht="17.25" x14ac:dyDescent="0.25">
      <c r="A119" s="192" t="s">
        <v>1421</v>
      </c>
    </row>
    <row r="120" spans="1:1" ht="17.25" x14ac:dyDescent="0.25">
      <c r="A120" s="192" t="s">
        <v>1420</v>
      </c>
    </row>
    <row r="121" spans="1:1" ht="17.25" x14ac:dyDescent="0.25">
      <c r="A121" s="195" t="s">
        <v>1419</v>
      </c>
    </row>
    <row r="122" spans="1:1" ht="17.25" x14ac:dyDescent="0.25">
      <c r="A122" s="194" t="s">
        <v>1418</v>
      </c>
    </row>
    <row r="123" spans="1:1" ht="17.25" x14ac:dyDescent="0.25">
      <c r="A123" s="194" t="s">
        <v>1417</v>
      </c>
    </row>
    <row r="124" spans="1:1" ht="17.25" x14ac:dyDescent="0.25">
      <c r="A124" s="192" t="s">
        <v>1416</v>
      </c>
    </row>
    <row r="125" spans="1:1" ht="17.25" x14ac:dyDescent="0.25">
      <c r="A125" s="192" t="s">
        <v>1415</v>
      </c>
    </row>
    <row r="126" spans="1:1" ht="17.25" x14ac:dyDescent="0.25">
      <c r="A126" s="192" t="s">
        <v>1414</v>
      </c>
    </row>
    <row r="127" spans="1:1" ht="17.25" x14ac:dyDescent="0.25">
      <c r="A127" s="192" t="s">
        <v>1413</v>
      </c>
    </row>
    <row r="128" spans="1:1" ht="17.25" x14ac:dyDescent="0.25">
      <c r="A128" s="192" t="s">
        <v>1412</v>
      </c>
    </row>
    <row r="129" spans="1:1" ht="17.25" x14ac:dyDescent="0.25">
      <c r="A129" s="195" t="s">
        <v>1411</v>
      </c>
    </row>
    <row r="130" spans="1:1" ht="34.5" x14ac:dyDescent="0.25">
      <c r="A130" s="192" t="s">
        <v>1410</v>
      </c>
    </row>
    <row r="131" spans="1:1" ht="69" x14ac:dyDescent="0.25">
      <c r="A131" s="192" t="s">
        <v>1409</v>
      </c>
    </row>
    <row r="132" spans="1:1" ht="34.5" x14ac:dyDescent="0.25">
      <c r="A132" s="192" t="s">
        <v>1408</v>
      </c>
    </row>
    <row r="133" spans="1:1" ht="17.25" x14ac:dyDescent="0.25">
      <c r="A133" s="195" t="s">
        <v>1407</v>
      </c>
    </row>
    <row r="134" spans="1:1" ht="34.5" x14ac:dyDescent="0.25">
      <c r="A134" s="194" t="s">
        <v>1406</v>
      </c>
    </row>
    <row r="135" spans="1:1" ht="17.25" x14ac:dyDescent="0.25">
      <c r="A135" s="194"/>
    </row>
    <row r="136" spans="1:1" ht="18.75" x14ac:dyDescent="0.25">
      <c r="A136" s="193" t="s">
        <v>1405</v>
      </c>
    </row>
    <row r="137" spans="1:1" ht="17.25" x14ac:dyDescent="0.25">
      <c r="A137" s="192" t="s">
        <v>1404</v>
      </c>
    </row>
    <row r="138" spans="1:1" ht="34.5" x14ac:dyDescent="0.25">
      <c r="A138" s="190" t="s">
        <v>1403</v>
      </c>
    </row>
    <row r="139" spans="1:1" ht="34.5" x14ac:dyDescent="0.25">
      <c r="A139" s="190" t="s">
        <v>1402</v>
      </c>
    </row>
    <row r="140" spans="1:1" ht="17.25" x14ac:dyDescent="0.25">
      <c r="A140" s="189" t="s">
        <v>1401</v>
      </c>
    </row>
    <row r="141" spans="1:1" ht="17.25" x14ac:dyDescent="0.25">
      <c r="A141" s="191" t="s">
        <v>1400</v>
      </c>
    </row>
    <row r="142" spans="1:1" ht="34.5" x14ac:dyDescent="0.3">
      <c r="A142" s="188" t="s">
        <v>1399</v>
      </c>
    </row>
    <row r="143" spans="1:1" ht="17.25" x14ac:dyDescent="0.25">
      <c r="A143" s="190" t="s">
        <v>1398</v>
      </c>
    </row>
    <row r="144" spans="1:1" ht="17.25" x14ac:dyDescent="0.25">
      <c r="A144" s="190" t="s">
        <v>1397</v>
      </c>
    </row>
    <row r="145" spans="1:1" ht="17.25" x14ac:dyDescent="0.25">
      <c r="A145" s="191" t="s">
        <v>1396</v>
      </c>
    </row>
    <row r="146" spans="1:1" ht="17.25" x14ac:dyDescent="0.25">
      <c r="A146" s="189" t="s">
        <v>1395</v>
      </c>
    </row>
    <row r="147" spans="1:1" ht="17.25" x14ac:dyDescent="0.25">
      <c r="A147" s="191" t="s">
        <v>1394</v>
      </c>
    </row>
    <row r="148" spans="1:1" ht="17.25" x14ac:dyDescent="0.25">
      <c r="A148" s="190" t="s">
        <v>1393</v>
      </c>
    </row>
    <row r="149" spans="1:1" ht="17.25" x14ac:dyDescent="0.25">
      <c r="A149" s="190" t="s">
        <v>1392</v>
      </c>
    </row>
    <row r="150" spans="1:1" ht="17.25" x14ac:dyDescent="0.25">
      <c r="A150" s="190" t="s">
        <v>1391</v>
      </c>
    </row>
    <row r="151" spans="1:1" ht="34.5" x14ac:dyDescent="0.25">
      <c r="A151" s="191" t="s">
        <v>1390</v>
      </c>
    </row>
    <row r="152" spans="1:1" ht="17.25" x14ac:dyDescent="0.25">
      <c r="A152" s="189" t="s">
        <v>1389</v>
      </c>
    </row>
    <row r="153" spans="1:1" ht="17.25" x14ac:dyDescent="0.25">
      <c r="A153" s="190" t="s">
        <v>1388</v>
      </c>
    </row>
    <row r="154" spans="1:1" ht="17.25" x14ac:dyDescent="0.25">
      <c r="A154" s="190" t="s">
        <v>1387</v>
      </c>
    </row>
    <row r="155" spans="1:1" ht="17.25" x14ac:dyDescent="0.25">
      <c r="A155" s="190" t="s">
        <v>1386</v>
      </c>
    </row>
    <row r="156" spans="1:1" ht="17.25" x14ac:dyDescent="0.25">
      <c r="A156" s="190" t="s">
        <v>1385</v>
      </c>
    </row>
    <row r="157" spans="1:1" ht="34.5" x14ac:dyDescent="0.25">
      <c r="A157" s="190" t="s">
        <v>1384</v>
      </c>
    </row>
    <row r="158" spans="1:1" ht="34.5" x14ac:dyDescent="0.25">
      <c r="A158" s="190" t="s">
        <v>1383</v>
      </c>
    </row>
    <row r="159" spans="1:1" ht="17.25" x14ac:dyDescent="0.25">
      <c r="A159" s="189" t="s">
        <v>1382</v>
      </c>
    </row>
    <row r="160" spans="1:1" ht="34.5" x14ac:dyDescent="0.25">
      <c r="A160" s="190" t="s">
        <v>1381</v>
      </c>
    </row>
    <row r="161" spans="1:1" ht="34.5" x14ac:dyDescent="0.25">
      <c r="A161" s="190" t="s">
        <v>1380</v>
      </c>
    </row>
    <row r="162" spans="1:1" ht="17.25" x14ac:dyDescent="0.25">
      <c r="A162" s="190" t="s">
        <v>1379</v>
      </c>
    </row>
    <row r="163" spans="1:1" ht="17.25" x14ac:dyDescent="0.25">
      <c r="A163" s="189" t="s">
        <v>1378</v>
      </c>
    </row>
    <row r="164" spans="1:1" ht="34.5" x14ac:dyDescent="0.3">
      <c r="A164" s="188" t="s">
        <v>1377</v>
      </c>
    </row>
    <row r="165" spans="1:1" ht="34.5" x14ac:dyDescent="0.25">
      <c r="A165" s="190" t="s">
        <v>1376</v>
      </c>
    </row>
    <row r="166" spans="1:1" ht="17.25" x14ac:dyDescent="0.25">
      <c r="A166" s="189" t="s">
        <v>1375</v>
      </c>
    </row>
    <row r="167" spans="1:1" ht="17.25" x14ac:dyDescent="0.25">
      <c r="A167" s="190" t="s">
        <v>1374</v>
      </c>
    </row>
    <row r="168" spans="1:1" ht="17.25" x14ac:dyDescent="0.25">
      <c r="A168" s="189" t="s">
        <v>1373</v>
      </c>
    </row>
    <row r="169" spans="1:1" ht="17.25" x14ac:dyDescent="0.3">
      <c r="A169" s="188" t="s">
        <v>1372</v>
      </c>
    </row>
    <row r="170" spans="1:1" ht="17.25" x14ac:dyDescent="0.3">
      <c r="A170" s="188"/>
    </row>
    <row r="171" spans="1:1" ht="17.25" x14ac:dyDescent="0.3">
      <c r="A171" s="188"/>
    </row>
    <row r="172" spans="1:1" ht="17.25" x14ac:dyDescent="0.3">
      <c r="A172" s="188"/>
    </row>
    <row r="173" spans="1:1" ht="17.25" x14ac:dyDescent="0.3">
      <c r="A173" s="188"/>
    </row>
    <row r="174" spans="1:1" ht="17.25" x14ac:dyDescent="0.3">
      <c r="A174" s="188"/>
    </row>
  </sheetData>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&amp;R&amp;1#&amp;"Calibri"&amp;10&amp;K0078D7Classification : Internal</oddFooter>
  </headerFooter>
  <rowBreaks count="3" manualBreakCount="3">
    <brk id="15" man="1"/>
    <brk id="49" man="1"/>
    <brk id="132"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0FFAE-F06B-4EC5-AC83-3ED5C2294597}">
  <dimension ref="B1:J60"/>
  <sheetViews>
    <sheetView zoomScaleNormal="100" workbookViewId="0"/>
  </sheetViews>
  <sheetFormatPr defaultRowHeight="12.75" x14ac:dyDescent="0.2"/>
  <cols>
    <col min="1" max="1" width="0.42578125" style="50" customWidth="1"/>
    <col min="2" max="3" width="14.7109375" style="50" customWidth="1"/>
    <col min="4" max="4" width="17.28515625" style="50" customWidth="1"/>
    <col min="5" max="6" width="14.7109375" style="50" customWidth="1"/>
    <col min="7" max="7" width="8.7109375" style="50" customWidth="1"/>
    <col min="8" max="9" width="0.28515625" style="50" customWidth="1"/>
    <col min="10" max="10" width="19.85546875" style="50" customWidth="1"/>
    <col min="11" max="11" width="4.7109375" style="50" customWidth="1"/>
    <col min="12" max="16384" width="9.140625" style="50"/>
  </cols>
  <sheetData>
    <row r="1" spans="2:8" s="51" customFormat="1" ht="9" customHeight="1" x14ac:dyDescent="0.15">
      <c r="B1" s="89"/>
    </row>
    <row r="2" spans="2:8" s="51" customFormat="1" ht="22.9" customHeight="1" x14ac:dyDescent="0.15">
      <c r="B2" s="89"/>
      <c r="D2" s="90" t="s">
        <v>0</v>
      </c>
      <c r="E2" s="90"/>
      <c r="F2" s="90"/>
      <c r="G2" s="90"/>
      <c r="H2" s="90"/>
    </row>
    <row r="3" spans="2:8" s="51" customFormat="1" ht="5.85" customHeight="1" x14ac:dyDescent="0.15">
      <c r="B3" s="89"/>
    </row>
    <row r="4" spans="2:8" s="51" customFormat="1" ht="34.15" customHeight="1" x14ac:dyDescent="0.15">
      <c r="B4" s="88" t="s">
        <v>979</v>
      </c>
      <c r="C4" s="88"/>
      <c r="D4" s="88"/>
      <c r="E4" s="88"/>
      <c r="F4" s="88"/>
      <c r="G4" s="88"/>
    </row>
    <row r="5" spans="2:8" s="51" customFormat="1" ht="6.4" customHeight="1" x14ac:dyDescent="0.15"/>
    <row r="6" spans="2:8" s="51" customFormat="1" ht="24.6" customHeight="1" x14ac:dyDescent="0.15">
      <c r="B6" s="87" t="s">
        <v>981</v>
      </c>
      <c r="C6" s="86">
        <v>45443</v>
      </c>
      <c r="D6" s="85" t="s">
        <v>980</v>
      </c>
    </row>
    <row r="7" spans="2:8" s="51" customFormat="1" ht="4.3499999999999996" customHeight="1" x14ac:dyDescent="0.15"/>
    <row r="8" spans="2:8" s="51" customFormat="1" ht="19.149999999999999" customHeight="1" x14ac:dyDescent="0.15">
      <c r="B8" s="54" t="s">
        <v>982</v>
      </c>
      <c r="C8" s="54"/>
      <c r="D8" s="54"/>
      <c r="E8" s="54"/>
      <c r="F8" s="54"/>
      <c r="G8" s="54"/>
    </row>
    <row r="9" spans="2:8" s="51" customFormat="1" ht="2.1" customHeight="1" x14ac:dyDescent="0.15"/>
    <row r="10" spans="2:8" s="51" customFormat="1" ht="11.1" customHeight="1" x14ac:dyDescent="0.15">
      <c r="B10" s="84" t="s">
        <v>983</v>
      </c>
      <c r="C10" s="84"/>
    </row>
    <row r="11" spans="2:8" s="51" customFormat="1" ht="2.65" customHeight="1" x14ac:dyDescent="0.15"/>
    <row r="12" spans="2:8" s="51" customFormat="1" ht="17.100000000000001" customHeight="1" x14ac:dyDescent="0.15">
      <c r="B12" s="83" t="s">
        <v>946</v>
      </c>
      <c r="C12" s="83"/>
      <c r="D12" s="83"/>
      <c r="E12" s="83"/>
      <c r="F12" s="82">
        <v>14930733061.029699</v>
      </c>
      <c r="G12" s="82"/>
    </row>
    <row r="13" spans="2:8" s="51" customFormat="1" ht="17.100000000000001" customHeight="1" x14ac:dyDescent="0.15">
      <c r="B13" s="79" t="s">
        <v>947</v>
      </c>
      <c r="C13" s="79"/>
      <c r="D13" s="79"/>
      <c r="E13" s="79"/>
      <c r="F13" s="81">
        <v>14930733061.029699</v>
      </c>
      <c r="G13" s="81"/>
    </row>
    <row r="14" spans="2:8" s="51" customFormat="1" ht="17.100000000000001" customHeight="1" x14ac:dyDescent="0.15">
      <c r="B14" s="79" t="s">
        <v>948</v>
      </c>
      <c r="C14" s="79"/>
      <c r="D14" s="79"/>
      <c r="E14" s="79"/>
      <c r="F14" s="81">
        <v>2139706255.47998</v>
      </c>
      <c r="G14" s="81"/>
    </row>
    <row r="15" spans="2:8" s="51" customFormat="1" ht="17.100000000000001" customHeight="1" x14ac:dyDescent="0.15">
      <c r="B15" s="79" t="s">
        <v>515</v>
      </c>
      <c r="C15" s="79"/>
      <c r="D15" s="79"/>
      <c r="E15" s="79"/>
      <c r="F15" s="81">
        <v>105958</v>
      </c>
      <c r="G15" s="81"/>
    </row>
    <row r="16" spans="2:8" s="51" customFormat="1" ht="17.100000000000001" customHeight="1" x14ac:dyDescent="0.15">
      <c r="B16" s="79" t="s">
        <v>949</v>
      </c>
      <c r="C16" s="79"/>
      <c r="D16" s="79"/>
      <c r="E16" s="79"/>
      <c r="F16" s="81">
        <v>228863</v>
      </c>
      <c r="G16" s="81"/>
    </row>
    <row r="17" spans="2:7" s="51" customFormat="1" ht="17.100000000000001" customHeight="1" x14ac:dyDescent="0.15">
      <c r="B17" s="79" t="s">
        <v>950</v>
      </c>
      <c r="C17" s="79"/>
      <c r="D17" s="79"/>
      <c r="E17" s="79"/>
      <c r="F17" s="81">
        <v>140911.80525330899</v>
      </c>
      <c r="G17" s="81"/>
    </row>
    <row r="18" spans="2:7" s="51" customFormat="1" ht="17.100000000000001" customHeight="1" x14ac:dyDescent="0.15">
      <c r="B18" s="79" t="s">
        <v>951</v>
      </c>
      <c r="C18" s="79"/>
      <c r="D18" s="79"/>
      <c r="E18" s="79"/>
      <c r="F18" s="81">
        <v>65238.736978149303</v>
      </c>
      <c r="G18" s="81"/>
    </row>
    <row r="19" spans="2:7" s="51" customFormat="1" ht="17.100000000000001" customHeight="1" x14ac:dyDescent="0.15">
      <c r="B19" s="79" t="s">
        <v>952</v>
      </c>
      <c r="C19" s="79"/>
      <c r="D19" s="79"/>
      <c r="E19" s="79"/>
      <c r="F19" s="80">
        <v>0.50189381214317097</v>
      </c>
      <c r="G19" s="80"/>
    </row>
    <row r="20" spans="2:7" s="51" customFormat="1" ht="17.100000000000001" customHeight="1" x14ac:dyDescent="0.15">
      <c r="B20" s="79" t="s">
        <v>953</v>
      </c>
      <c r="C20" s="79"/>
      <c r="D20" s="79"/>
      <c r="E20" s="79"/>
      <c r="F20" s="80">
        <v>0.58925694239697302</v>
      </c>
      <c r="G20" s="80"/>
    </row>
    <row r="21" spans="2:7" s="51" customFormat="1" ht="17.100000000000001" customHeight="1" x14ac:dyDescent="0.15">
      <c r="B21" s="79" t="s">
        <v>954</v>
      </c>
      <c r="C21" s="79"/>
      <c r="D21" s="79"/>
      <c r="E21" s="79"/>
      <c r="F21" s="78">
        <v>5.1929560038018403</v>
      </c>
      <c r="G21" s="78"/>
    </row>
    <row r="22" spans="2:7" s="51" customFormat="1" ht="17.100000000000001" customHeight="1" x14ac:dyDescent="0.15">
      <c r="B22" s="79" t="s">
        <v>955</v>
      </c>
      <c r="C22" s="79"/>
      <c r="D22" s="79"/>
      <c r="E22" s="79"/>
      <c r="F22" s="78">
        <v>14.372487700767801</v>
      </c>
      <c r="G22" s="78"/>
    </row>
    <row r="23" spans="2:7" s="51" customFormat="1" ht="17.100000000000001" customHeight="1" x14ac:dyDescent="0.15">
      <c r="B23" s="79" t="s">
        <v>956</v>
      </c>
      <c r="C23" s="79"/>
      <c r="D23" s="79"/>
      <c r="E23" s="79"/>
      <c r="F23" s="78">
        <v>19.565415819744398</v>
      </c>
      <c r="G23" s="78"/>
    </row>
    <row r="24" spans="2:7" s="51" customFormat="1" ht="17.100000000000001" customHeight="1" x14ac:dyDescent="0.15">
      <c r="B24" s="79" t="s">
        <v>957</v>
      </c>
      <c r="C24" s="79"/>
      <c r="D24" s="79"/>
      <c r="E24" s="79"/>
      <c r="F24" s="80">
        <v>0.84804587133825005</v>
      </c>
      <c r="G24" s="80"/>
    </row>
    <row r="25" spans="2:7" s="51" customFormat="1" ht="17.100000000000001" customHeight="1" x14ac:dyDescent="0.15">
      <c r="B25" s="79" t="s">
        <v>958</v>
      </c>
      <c r="C25" s="79"/>
      <c r="D25" s="79"/>
      <c r="E25" s="79"/>
      <c r="F25" s="80">
        <v>0.15195412866175401</v>
      </c>
      <c r="G25" s="80"/>
    </row>
    <row r="26" spans="2:7" s="51" customFormat="1" ht="17.100000000000001" customHeight="1" x14ac:dyDescent="0.15">
      <c r="B26" s="79" t="s">
        <v>959</v>
      </c>
      <c r="C26" s="79"/>
      <c r="D26" s="79"/>
      <c r="E26" s="79"/>
      <c r="F26" s="80">
        <v>1.87590411640172E-2</v>
      </c>
      <c r="G26" s="80"/>
    </row>
    <row r="27" spans="2:7" s="51" customFormat="1" ht="17.100000000000001" customHeight="1" x14ac:dyDescent="0.15">
      <c r="B27" s="79" t="s">
        <v>960</v>
      </c>
      <c r="C27" s="79"/>
      <c r="D27" s="79"/>
      <c r="E27" s="79"/>
      <c r="F27" s="80">
        <v>1.7335095699213699E-2</v>
      </c>
      <c r="G27" s="80"/>
    </row>
    <row r="28" spans="2:7" s="51" customFormat="1" ht="17.100000000000001" customHeight="1" x14ac:dyDescent="0.15">
      <c r="B28" s="79" t="s">
        <v>961</v>
      </c>
      <c r="C28" s="79"/>
      <c r="D28" s="79"/>
      <c r="E28" s="79"/>
      <c r="F28" s="80">
        <v>2.67059859628998E-2</v>
      </c>
      <c r="G28" s="80"/>
    </row>
    <row r="29" spans="2:7" s="51" customFormat="1" ht="17.100000000000001" customHeight="1" x14ac:dyDescent="0.15">
      <c r="B29" s="79" t="s">
        <v>962</v>
      </c>
      <c r="C29" s="79"/>
      <c r="D29" s="79"/>
      <c r="E29" s="79"/>
      <c r="F29" s="78">
        <v>7.5213399825115399</v>
      </c>
      <c r="G29" s="78"/>
    </row>
    <row r="30" spans="2:7" s="51" customFormat="1" ht="17.100000000000001" customHeight="1" x14ac:dyDescent="0.15">
      <c r="B30" s="79" t="s">
        <v>963</v>
      </c>
      <c r="C30" s="79"/>
      <c r="D30" s="79"/>
      <c r="E30" s="79"/>
      <c r="F30" s="78">
        <v>6.5065639556299901</v>
      </c>
      <c r="G30" s="78"/>
    </row>
    <row r="31" spans="2:7" s="51" customFormat="1" ht="17.100000000000001" customHeight="1" x14ac:dyDescent="0.15">
      <c r="B31" s="77" t="s">
        <v>964</v>
      </c>
      <c r="C31" s="77"/>
      <c r="D31" s="77"/>
      <c r="E31" s="77"/>
      <c r="F31" s="76">
        <v>7.5661779323385199E-4</v>
      </c>
      <c r="G31" s="76"/>
    </row>
    <row r="32" spans="2:7" s="51" customFormat="1" ht="5.25" customHeight="1" x14ac:dyDescent="0.15"/>
    <row r="33" spans="2:10" s="51" customFormat="1" ht="19.149999999999999" customHeight="1" x14ac:dyDescent="0.15">
      <c r="B33" s="54" t="s">
        <v>984</v>
      </c>
      <c r="C33" s="54"/>
      <c r="D33" s="54"/>
      <c r="E33" s="54"/>
      <c r="F33" s="54"/>
      <c r="G33" s="54"/>
    </row>
    <row r="34" spans="2:10" s="51" customFormat="1" ht="5.25" customHeight="1" x14ac:dyDescent="0.15"/>
    <row r="35" spans="2:10" s="51" customFormat="1" ht="21.4" customHeight="1" x14ac:dyDescent="0.2">
      <c r="B35" s="75" t="s">
        <v>965</v>
      </c>
      <c r="C35" s="75"/>
      <c r="D35" s="75"/>
      <c r="E35" s="75"/>
      <c r="F35" s="74">
        <v>621437179.72000003</v>
      </c>
      <c r="G35" s="74"/>
    </row>
    <row r="36" spans="2:10" s="51" customFormat="1" ht="5.25" customHeight="1" x14ac:dyDescent="0.15"/>
    <row r="37" spans="2:10" s="51" customFormat="1" ht="19.149999999999999" customHeight="1" x14ac:dyDescent="0.15">
      <c r="B37" s="54" t="s">
        <v>985</v>
      </c>
      <c r="C37" s="54"/>
      <c r="D37" s="54"/>
      <c r="E37" s="54"/>
      <c r="F37" s="54"/>
      <c r="G37" s="54"/>
    </row>
    <row r="38" spans="2:10" s="51" customFormat="1" ht="5.25" customHeight="1" x14ac:dyDescent="0.15"/>
    <row r="39" spans="2:10" s="51" customFormat="1" ht="13.35" customHeight="1" x14ac:dyDescent="0.15">
      <c r="B39" s="73"/>
      <c r="C39" s="71" t="s">
        <v>966</v>
      </c>
      <c r="D39" s="71" t="s">
        <v>966</v>
      </c>
      <c r="E39" s="71" t="s">
        <v>966</v>
      </c>
      <c r="F39" s="71" t="s">
        <v>966</v>
      </c>
      <c r="G39" s="72" t="s">
        <v>966</v>
      </c>
      <c r="H39" s="72"/>
      <c r="I39" s="72"/>
      <c r="J39" s="71" t="s">
        <v>966</v>
      </c>
    </row>
    <row r="40" spans="2:10" s="51" customFormat="1" ht="10.7" customHeight="1" x14ac:dyDescent="0.15">
      <c r="B40" s="70" t="s">
        <v>856</v>
      </c>
      <c r="C40" s="68" t="s">
        <v>967</v>
      </c>
      <c r="D40" s="68" t="s">
        <v>967</v>
      </c>
      <c r="E40" s="68" t="s">
        <v>967</v>
      </c>
      <c r="F40" s="68" t="s">
        <v>967</v>
      </c>
      <c r="G40" s="69" t="s">
        <v>968</v>
      </c>
      <c r="H40" s="69"/>
      <c r="I40" s="69"/>
      <c r="J40" s="68" t="s">
        <v>968</v>
      </c>
    </row>
    <row r="41" spans="2:10" s="51" customFormat="1" ht="14.45" customHeight="1" x14ac:dyDescent="0.15">
      <c r="B41" s="58" t="s">
        <v>11</v>
      </c>
      <c r="C41" s="56" t="s">
        <v>969</v>
      </c>
      <c r="D41" s="56" t="s">
        <v>969</v>
      </c>
      <c r="E41" s="56" t="s">
        <v>969</v>
      </c>
      <c r="F41" s="56" t="s">
        <v>969</v>
      </c>
      <c r="G41" s="57" t="s">
        <v>969</v>
      </c>
      <c r="H41" s="57"/>
      <c r="I41" s="57"/>
      <c r="J41" s="56" t="s">
        <v>969</v>
      </c>
    </row>
    <row r="42" spans="2:10" s="51" customFormat="1" ht="12.75" customHeight="1" x14ac:dyDescent="0.15">
      <c r="B42" s="61" t="s">
        <v>855</v>
      </c>
      <c r="C42" s="66" t="s">
        <v>970</v>
      </c>
      <c r="D42" s="66" t="s">
        <v>970</v>
      </c>
      <c r="E42" s="66" t="s">
        <v>970</v>
      </c>
      <c r="F42" s="66" t="s">
        <v>970</v>
      </c>
      <c r="G42" s="67" t="s">
        <v>971</v>
      </c>
      <c r="H42" s="67"/>
      <c r="I42" s="67"/>
      <c r="J42" s="66" t="s">
        <v>971</v>
      </c>
    </row>
    <row r="43" spans="2:10" s="51" customFormat="1" ht="12.75" customHeight="1" x14ac:dyDescent="0.15">
      <c r="B43" s="58" t="s">
        <v>860</v>
      </c>
      <c r="C43" s="56" t="s">
        <v>2</v>
      </c>
      <c r="D43" s="56" t="s">
        <v>2</v>
      </c>
      <c r="E43" s="56" t="s">
        <v>2</v>
      </c>
      <c r="F43" s="56" t="s">
        <v>2</v>
      </c>
      <c r="G43" s="57" t="s">
        <v>2</v>
      </c>
      <c r="H43" s="57"/>
      <c r="I43" s="57"/>
      <c r="J43" s="56" t="s">
        <v>2</v>
      </c>
    </row>
    <row r="44" spans="2:10" s="51" customFormat="1" ht="12.75" customHeight="1" x14ac:dyDescent="0.15">
      <c r="B44" s="61" t="s">
        <v>972</v>
      </c>
      <c r="C44" s="64">
        <v>5000000</v>
      </c>
      <c r="D44" s="64">
        <v>5000000</v>
      </c>
      <c r="E44" s="64">
        <v>10000000</v>
      </c>
      <c r="F44" s="64">
        <v>25000000</v>
      </c>
      <c r="G44" s="65">
        <v>11500000</v>
      </c>
      <c r="H44" s="65"/>
      <c r="I44" s="65"/>
      <c r="J44" s="64">
        <v>35000000</v>
      </c>
    </row>
    <row r="45" spans="2:10" s="51" customFormat="1" ht="12.75" customHeight="1" x14ac:dyDescent="0.15">
      <c r="B45" s="61" t="s">
        <v>858</v>
      </c>
      <c r="C45" s="62">
        <v>43483</v>
      </c>
      <c r="D45" s="62">
        <v>43497</v>
      </c>
      <c r="E45" s="62">
        <v>43489</v>
      </c>
      <c r="F45" s="62">
        <v>43490</v>
      </c>
      <c r="G45" s="63">
        <v>43928</v>
      </c>
      <c r="H45" s="63"/>
      <c r="I45" s="63"/>
      <c r="J45" s="62">
        <v>43955</v>
      </c>
    </row>
    <row r="46" spans="2:10" s="51" customFormat="1" ht="12.75" customHeight="1" x14ac:dyDescent="0.15">
      <c r="B46" s="61" t="s">
        <v>859</v>
      </c>
      <c r="C46" s="62">
        <v>46560</v>
      </c>
      <c r="D46" s="62">
        <v>46560</v>
      </c>
      <c r="E46" s="62">
        <v>46560</v>
      </c>
      <c r="F46" s="62">
        <v>46560</v>
      </c>
      <c r="G46" s="63">
        <v>46682</v>
      </c>
      <c r="H46" s="63"/>
      <c r="I46" s="63"/>
      <c r="J46" s="62">
        <v>46682</v>
      </c>
    </row>
    <row r="47" spans="2:10" s="51" customFormat="1" ht="12.75" customHeight="1" x14ac:dyDescent="0.15">
      <c r="B47" s="61" t="s">
        <v>861</v>
      </c>
      <c r="C47" s="56" t="s">
        <v>973</v>
      </c>
      <c r="D47" s="56" t="s">
        <v>973</v>
      </c>
      <c r="E47" s="56" t="s">
        <v>973</v>
      </c>
      <c r="F47" s="56" t="s">
        <v>973</v>
      </c>
      <c r="G47" s="57" t="s">
        <v>973</v>
      </c>
      <c r="H47" s="57"/>
      <c r="I47" s="57"/>
      <c r="J47" s="56" t="s">
        <v>973</v>
      </c>
    </row>
    <row r="48" spans="2:10" s="51" customFormat="1" ht="12.75" customHeight="1" x14ac:dyDescent="0.15">
      <c r="B48" s="58" t="s">
        <v>862</v>
      </c>
      <c r="C48" s="59">
        <v>8.0000000000000002E-3</v>
      </c>
      <c r="D48" s="59">
        <v>8.0000000000000002E-3</v>
      </c>
      <c r="E48" s="59">
        <v>8.0000000000000002E-3</v>
      </c>
      <c r="F48" s="59">
        <v>8.0000000000000002E-3</v>
      </c>
      <c r="G48" s="60">
        <v>0</v>
      </c>
      <c r="H48" s="60"/>
      <c r="I48" s="60"/>
      <c r="J48" s="59">
        <v>0</v>
      </c>
    </row>
    <row r="49" spans="2:10" s="51" customFormat="1" ht="12.2" customHeight="1" x14ac:dyDescent="0.15">
      <c r="B49" s="58" t="s">
        <v>974</v>
      </c>
      <c r="C49" s="56" t="s">
        <v>975</v>
      </c>
      <c r="D49" s="56" t="s">
        <v>975</v>
      </c>
      <c r="E49" s="56" t="s">
        <v>975</v>
      </c>
      <c r="F49" s="56" t="s">
        <v>975</v>
      </c>
      <c r="G49" s="57" t="s">
        <v>975</v>
      </c>
      <c r="H49" s="57"/>
      <c r="I49" s="57"/>
      <c r="J49" s="56" t="s">
        <v>975</v>
      </c>
    </row>
    <row r="50" spans="2:10" s="51" customFormat="1" ht="10.7" customHeight="1" x14ac:dyDescent="0.15">
      <c r="B50" s="58" t="s">
        <v>976</v>
      </c>
      <c r="C50" s="56" t="s">
        <v>899</v>
      </c>
      <c r="D50" s="56" t="s">
        <v>899</v>
      </c>
      <c r="E50" s="56" t="s">
        <v>899</v>
      </c>
      <c r="F50" s="56" t="s">
        <v>899</v>
      </c>
      <c r="G50" s="57" t="s">
        <v>899</v>
      </c>
      <c r="H50" s="57"/>
      <c r="I50" s="57"/>
      <c r="J50" s="56" t="s">
        <v>899</v>
      </c>
    </row>
    <row r="51" spans="2:10" s="51" customFormat="1" ht="14.85" customHeight="1" x14ac:dyDescent="0.15">
      <c r="B51" s="58" t="s">
        <v>977</v>
      </c>
      <c r="C51" s="56" t="s">
        <v>978</v>
      </c>
      <c r="D51" s="56" t="s">
        <v>978</v>
      </c>
      <c r="E51" s="56" t="s">
        <v>978</v>
      </c>
      <c r="F51" s="56" t="s">
        <v>978</v>
      </c>
      <c r="G51" s="57" t="s">
        <v>978</v>
      </c>
      <c r="H51" s="57"/>
      <c r="I51" s="57"/>
      <c r="J51" s="56" t="s">
        <v>978</v>
      </c>
    </row>
    <row r="52" spans="2:10" s="51" customFormat="1" ht="26.1" customHeight="1" x14ac:dyDescent="0.15"/>
    <row r="53" spans="2:10" s="51" customFormat="1" ht="19.149999999999999" customHeight="1" x14ac:dyDescent="0.15">
      <c r="B53" s="54" t="s">
        <v>986</v>
      </c>
      <c r="C53" s="54"/>
      <c r="D53" s="54"/>
      <c r="E53" s="54"/>
      <c r="F53" s="54"/>
      <c r="G53" s="54"/>
    </row>
    <row r="54" spans="2:10" s="51" customFormat="1" ht="5.25" customHeight="1" x14ac:dyDescent="0.15"/>
    <row r="55" spans="2:10" s="51" customFormat="1" ht="19.149999999999999" customHeight="1" x14ac:dyDescent="0.15">
      <c r="B55" s="55" t="s">
        <v>987</v>
      </c>
    </row>
    <row r="56" spans="2:10" s="51" customFormat="1" ht="5.25" customHeight="1" x14ac:dyDescent="0.15"/>
    <row r="57" spans="2:10" s="51" customFormat="1" ht="19.149999999999999" customHeight="1" x14ac:dyDescent="0.15">
      <c r="B57" s="54" t="s">
        <v>988</v>
      </c>
      <c r="C57" s="54"/>
      <c r="D57" s="54"/>
      <c r="E57" s="54"/>
      <c r="F57" s="54"/>
      <c r="G57" s="54"/>
    </row>
    <row r="58" spans="2:10" s="51" customFormat="1" ht="5.25" customHeight="1" x14ac:dyDescent="0.15"/>
    <row r="59" spans="2:10" s="51" customFormat="1" ht="21.4" customHeight="1" x14ac:dyDescent="0.2">
      <c r="B59" s="53">
        <v>21649638.609999999</v>
      </c>
      <c r="C59" s="52" t="s">
        <v>2</v>
      </c>
    </row>
    <row r="60" spans="2:10" s="51" customFormat="1" ht="28.7" customHeight="1" x14ac:dyDescent="0.15"/>
  </sheetData>
  <mergeCells count="64">
    <mergeCell ref="B4:G4"/>
    <mergeCell ref="B15:E15"/>
    <mergeCell ref="B16:E16"/>
    <mergeCell ref="B17:E17"/>
    <mergeCell ref="B18:E18"/>
    <mergeCell ref="B19:E19"/>
    <mergeCell ref="B1:B3"/>
    <mergeCell ref="B10:C10"/>
    <mergeCell ref="B12:E12"/>
    <mergeCell ref="B13:E13"/>
    <mergeCell ref="B14:E14"/>
    <mergeCell ref="B29:E29"/>
    <mergeCell ref="B20:E20"/>
    <mergeCell ref="B21:E21"/>
    <mergeCell ref="B22:E22"/>
    <mergeCell ref="B23:E23"/>
    <mergeCell ref="B24:E24"/>
    <mergeCell ref="F19:G19"/>
    <mergeCell ref="F20:G20"/>
    <mergeCell ref="F21:G21"/>
    <mergeCell ref="F22:G22"/>
    <mergeCell ref="F23:G23"/>
    <mergeCell ref="B30:E30"/>
    <mergeCell ref="B25:E25"/>
    <mergeCell ref="B26:E26"/>
    <mergeCell ref="B27:E27"/>
    <mergeCell ref="B28:E28"/>
    <mergeCell ref="B57:G57"/>
    <mergeCell ref="B8:G8"/>
    <mergeCell ref="D2:H2"/>
    <mergeCell ref="F12:G12"/>
    <mergeCell ref="F13:G13"/>
    <mergeCell ref="F14:G14"/>
    <mergeCell ref="F15:G15"/>
    <mergeCell ref="F16:G16"/>
    <mergeCell ref="F17:G17"/>
    <mergeCell ref="F18:G18"/>
    <mergeCell ref="F24:G24"/>
    <mergeCell ref="F25:G25"/>
    <mergeCell ref="F26:G26"/>
    <mergeCell ref="F27:G27"/>
    <mergeCell ref="F28:G28"/>
    <mergeCell ref="B53:G53"/>
    <mergeCell ref="B31:E31"/>
    <mergeCell ref="B33:G33"/>
    <mergeCell ref="B35:E35"/>
    <mergeCell ref="B37:G37"/>
    <mergeCell ref="G40:I40"/>
    <mergeCell ref="G41:I41"/>
    <mergeCell ref="G42:I42"/>
    <mergeCell ref="G43:I43"/>
    <mergeCell ref="G44:I44"/>
    <mergeCell ref="F29:G29"/>
    <mergeCell ref="F30:G30"/>
    <mergeCell ref="F31:G31"/>
    <mergeCell ref="F35:G35"/>
    <mergeCell ref="G39:I39"/>
    <mergeCell ref="G50:I50"/>
    <mergeCell ref="G51:I51"/>
    <mergeCell ref="G45:I45"/>
    <mergeCell ref="G46:I46"/>
    <mergeCell ref="G47:I47"/>
    <mergeCell ref="G48:I48"/>
    <mergeCell ref="G49:I49"/>
  </mergeCells>
  <pageMargins left="0.7" right="0.7" top="0.75" bottom="0.75" header="0.3" footer="0.3"/>
  <pageSetup paperSize="9" scale="84" orientation="portrait" r:id="rId1"/>
  <headerFooter alignWithMargins="0">
    <oddFooter>&amp;R_x000D_&amp;1#&amp;"Calibri"&amp;10&amp;K0078D7 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3F375-F81B-467A-AF98-25FCF9DDC891}">
  <dimension ref="B1:AR361"/>
  <sheetViews>
    <sheetView zoomScaleNormal="100" workbookViewId="0"/>
  </sheetViews>
  <sheetFormatPr defaultRowHeight="12.75" x14ac:dyDescent="0.2"/>
  <cols>
    <col min="1" max="1" width="0.7109375" style="50" customWidth="1"/>
    <col min="2" max="2" width="11.7109375" style="50" customWidth="1"/>
    <col min="3" max="3" width="0.42578125" style="50" customWidth="1"/>
    <col min="4" max="4" width="0.28515625" style="50" customWidth="1"/>
    <col min="5" max="5" width="0.42578125" style="50" customWidth="1"/>
    <col min="6" max="7" width="0.28515625" style="50" customWidth="1"/>
    <col min="8" max="9" width="0.5703125" style="50" customWidth="1"/>
    <col min="10" max="10" width="0.7109375" style="50" customWidth="1"/>
    <col min="11" max="11" width="0.42578125" style="50" customWidth="1"/>
    <col min="12" max="12" width="6" style="50" customWidth="1"/>
    <col min="13" max="13" width="7.42578125" style="50" customWidth="1"/>
    <col min="14" max="14" width="0.42578125" style="50" customWidth="1"/>
    <col min="15" max="15" width="0.28515625" style="50" customWidth="1"/>
    <col min="16" max="16" width="0.42578125" style="50" customWidth="1"/>
    <col min="17" max="18" width="0.28515625" style="50" customWidth="1"/>
    <col min="19" max="20" width="0.5703125" style="50" customWidth="1"/>
    <col min="21" max="22" width="0.7109375" style="50" customWidth="1"/>
    <col min="23" max="23" width="7.42578125" style="50" customWidth="1"/>
    <col min="24" max="24" width="0.42578125" style="50" customWidth="1"/>
    <col min="25" max="25" width="0.28515625" style="50" customWidth="1"/>
    <col min="26" max="26" width="0.42578125" style="50" customWidth="1"/>
    <col min="27" max="28" width="0.28515625" style="50" customWidth="1"/>
    <col min="29" max="30" width="0.5703125" style="50" customWidth="1"/>
    <col min="31" max="31" width="0.7109375" style="50" customWidth="1"/>
    <col min="32" max="32" width="15.28515625" style="50" customWidth="1"/>
    <col min="33" max="34" width="0.42578125" style="50" customWidth="1"/>
    <col min="35" max="36" width="0.28515625" style="50" customWidth="1"/>
    <col min="37" max="37" width="0.140625" style="50" customWidth="1"/>
    <col min="38" max="38" width="0.5703125" style="50" customWidth="1"/>
    <col min="39" max="39" width="0.28515625" style="50" customWidth="1"/>
    <col min="40" max="40" width="1" style="50" customWidth="1"/>
    <col min="41" max="41" width="9" style="50" customWidth="1"/>
    <col min="42" max="43" width="0.28515625" style="50" customWidth="1"/>
    <col min="44" max="44" width="0.7109375" style="50" customWidth="1"/>
    <col min="45" max="45" width="0.28515625" style="50" customWidth="1"/>
    <col min="46" max="46" width="4.7109375" style="50" customWidth="1"/>
    <col min="47" max="16384" width="9.140625" style="50"/>
  </cols>
  <sheetData>
    <row r="1" spans="2:44" s="51" customFormat="1" ht="9" customHeight="1" x14ac:dyDescent="0.15">
      <c r="B1" s="89"/>
      <c r="C1" s="89"/>
      <c r="D1" s="89"/>
      <c r="E1" s="89"/>
      <c r="F1" s="89"/>
      <c r="G1" s="89"/>
      <c r="H1" s="89"/>
      <c r="I1" s="89"/>
      <c r="J1" s="89"/>
      <c r="K1" s="89"/>
      <c r="L1" s="89"/>
    </row>
    <row r="2" spans="2:44" s="51" customFormat="1" ht="22.9" customHeight="1" x14ac:dyDescent="0.15">
      <c r="B2" s="89"/>
      <c r="C2" s="89"/>
      <c r="D2" s="89"/>
      <c r="E2" s="89"/>
      <c r="F2" s="89"/>
      <c r="G2" s="89"/>
      <c r="H2" s="89"/>
      <c r="I2" s="89"/>
      <c r="J2" s="89"/>
      <c r="K2" s="89"/>
      <c r="L2" s="89"/>
      <c r="M2" s="90" t="s">
        <v>0</v>
      </c>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row>
    <row r="3" spans="2:44" s="51" customFormat="1" ht="6.4" customHeight="1" x14ac:dyDescent="0.15">
      <c r="B3" s="89"/>
      <c r="C3" s="89"/>
      <c r="D3" s="89"/>
      <c r="E3" s="89"/>
      <c r="F3" s="89"/>
      <c r="G3" s="89"/>
      <c r="H3" s="89"/>
      <c r="I3" s="89"/>
      <c r="J3" s="89"/>
      <c r="K3" s="89"/>
      <c r="L3" s="89"/>
    </row>
    <row r="4" spans="2:44" s="51" customFormat="1" ht="2.65" customHeight="1" x14ac:dyDescent="0.15"/>
    <row r="5" spans="2:44" s="51" customFormat="1" ht="33" customHeight="1" x14ac:dyDescent="0.15">
      <c r="B5" s="88" t="s">
        <v>1131</v>
      </c>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row>
    <row r="6" spans="2:44" s="51" customFormat="1" ht="6.95" customHeight="1" x14ac:dyDescent="0.15"/>
    <row r="7" spans="2:44" s="51" customFormat="1" ht="2.65" customHeight="1" x14ac:dyDescent="0.15">
      <c r="B7" s="107" t="s">
        <v>981</v>
      </c>
      <c r="C7" s="107"/>
      <c r="D7" s="107"/>
      <c r="E7" s="107"/>
      <c r="F7" s="107"/>
      <c r="G7" s="107"/>
      <c r="H7" s="107"/>
      <c r="I7" s="107"/>
      <c r="J7" s="107"/>
      <c r="K7" s="107"/>
    </row>
    <row r="8" spans="2:44" s="51" customFormat="1" ht="21.4" customHeight="1" x14ac:dyDescent="0.15">
      <c r="B8" s="107"/>
      <c r="C8" s="107"/>
      <c r="D8" s="107"/>
      <c r="E8" s="107"/>
      <c r="F8" s="107"/>
      <c r="G8" s="107"/>
      <c r="H8" s="107"/>
      <c r="I8" s="107"/>
      <c r="J8" s="107"/>
      <c r="K8" s="107"/>
      <c r="M8" s="108">
        <v>45443</v>
      </c>
      <c r="N8" s="108"/>
      <c r="O8" s="108"/>
      <c r="P8" s="108"/>
      <c r="Q8" s="108"/>
      <c r="R8" s="108"/>
      <c r="S8" s="108"/>
      <c r="T8" s="108"/>
      <c r="U8" s="108"/>
      <c r="V8" s="108"/>
    </row>
    <row r="9" spans="2:44" s="51" customFormat="1" ht="5.25" customHeight="1" x14ac:dyDescent="0.15">
      <c r="B9" s="107"/>
      <c r="C9" s="107"/>
      <c r="D9" s="107"/>
      <c r="E9" s="107"/>
      <c r="F9" s="107"/>
      <c r="G9" s="107"/>
      <c r="H9" s="107"/>
      <c r="I9" s="107"/>
      <c r="J9" s="107"/>
      <c r="K9" s="107"/>
    </row>
    <row r="10" spans="2:44" s="51" customFormat="1" ht="2.1" customHeight="1" x14ac:dyDescent="0.15"/>
    <row r="11" spans="2:44" s="51" customFormat="1" ht="19.149999999999999" customHeight="1" x14ac:dyDescent="0.15">
      <c r="B11" s="54" t="s">
        <v>1130</v>
      </c>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row>
    <row r="12" spans="2:44" s="51" customFormat="1" ht="5.25" customHeight="1" x14ac:dyDescent="0.15"/>
    <row r="13" spans="2:44" s="51" customFormat="1" ht="14.85" customHeight="1" x14ac:dyDescent="0.15">
      <c r="B13" s="94"/>
      <c r="C13" s="94"/>
      <c r="D13" s="94"/>
      <c r="E13" s="94"/>
      <c r="F13" s="94"/>
      <c r="G13" s="94"/>
      <c r="H13" s="94"/>
      <c r="I13" s="94"/>
      <c r="J13" s="94"/>
      <c r="K13" s="97" t="s">
        <v>994</v>
      </c>
      <c r="L13" s="97"/>
      <c r="M13" s="97"/>
      <c r="N13" s="97"/>
      <c r="O13" s="97"/>
      <c r="P13" s="97"/>
      <c r="Q13" s="97"/>
      <c r="R13" s="97"/>
      <c r="S13" s="97"/>
      <c r="T13" s="97"/>
      <c r="U13" s="97"/>
      <c r="V13" s="97" t="s">
        <v>992</v>
      </c>
      <c r="W13" s="97"/>
      <c r="X13" s="97"/>
      <c r="Y13" s="97"/>
      <c r="Z13" s="97"/>
      <c r="AA13" s="97"/>
      <c r="AB13" s="97"/>
      <c r="AC13" s="97"/>
      <c r="AD13" s="97"/>
      <c r="AE13" s="97"/>
      <c r="AF13" s="97" t="s">
        <v>993</v>
      </c>
      <c r="AG13" s="97"/>
      <c r="AH13" s="97"/>
      <c r="AI13" s="97"/>
      <c r="AJ13" s="97"/>
      <c r="AK13" s="97"/>
      <c r="AL13" s="97"/>
      <c r="AM13" s="97"/>
      <c r="AN13" s="97"/>
      <c r="AO13" s="106" t="s">
        <v>992</v>
      </c>
    </row>
    <row r="14" spans="2:44" s="51" customFormat="1" ht="12.2" customHeight="1" x14ac:dyDescent="0.15">
      <c r="B14" s="96" t="s">
        <v>619</v>
      </c>
      <c r="C14" s="96"/>
      <c r="D14" s="96"/>
      <c r="E14" s="96"/>
      <c r="F14" s="96"/>
      <c r="G14" s="96"/>
      <c r="H14" s="96"/>
      <c r="I14" s="96"/>
      <c r="J14" s="96"/>
      <c r="K14" s="95">
        <v>2341397357.4400001</v>
      </c>
      <c r="L14" s="95"/>
      <c r="M14" s="95"/>
      <c r="N14" s="95"/>
      <c r="O14" s="95"/>
      <c r="P14" s="95"/>
      <c r="Q14" s="95"/>
      <c r="R14" s="95"/>
      <c r="S14" s="95"/>
      <c r="T14" s="95"/>
      <c r="U14" s="95"/>
      <c r="V14" s="60">
        <v>0.15681730748714301</v>
      </c>
      <c r="W14" s="60"/>
      <c r="X14" s="60"/>
      <c r="Y14" s="60"/>
      <c r="Z14" s="60"/>
      <c r="AA14" s="60"/>
      <c r="AB14" s="60"/>
      <c r="AC14" s="60"/>
      <c r="AD14" s="60"/>
      <c r="AE14" s="60"/>
      <c r="AF14" s="65">
        <v>35062</v>
      </c>
      <c r="AG14" s="65"/>
      <c r="AH14" s="65"/>
      <c r="AI14" s="65"/>
      <c r="AJ14" s="65"/>
      <c r="AK14" s="65"/>
      <c r="AL14" s="65"/>
      <c r="AM14" s="65"/>
      <c r="AN14" s="65"/>
      <c r="AO14" s="59">
        <v>0.15320082319990599</v>
      </c>
    </row>
    <row r="15" spans="2:44" s="51" customFormat="1" ht="12.2" customHeight="1" x14ac:dyDescent="0.15">
      <c r="B15" s="96" t="s">
        <v>623</v>
      </c>
      <c r="C15" s="96"/>
      <c r="D15" s="96"/>
      <c r="E15" s="96"/>
      <c r="F15" s="96"/>
      <c r="G15" s="96"/>
      <c r="H15" s="96"/>
      <c r="I15" s="96"/>
      <c r="J15" s="96"/>
      <c r="K15" s="95">
        <v>2269293103.8899899</v>
      </c>
      <c r="L15" s="95"/>
      <c r="M15" s="95"/>
      <c r="N15" s="95"/>
      <c r="O15" s="95"/>
      <c r="P15" s="95"/>
      <c r="Q15" s="95"/>
      <c r="R15" s="95"/>
      <c r="S15" s="95"/>
      <c r="T15" s="95"/>
      <c r="U15" s="95"/>
      <c r="V15" s="60">
        <v>0.151988056756099</v>
      </c>
      <c r="W15" s="60"/>
      <c r="X15" s="60"/>
      <c r="Y15" s="60"/>
      <c r="Z15" s="60"/>
      <c r="AA15" s="60"/>
      <c r="AB15" s="60"/>
      <c r="AC15" s="60"/>
      <c r="AD15" s="60"/>
      <c r="AE15" s="60"/>
      <c r="AF15" s="65">
        <v>36596</v>
      </c>
      <c r="AG15" s="65"/>
      <c r="AH15" s="65"/>
      <c r="AI15" s="65"/>
      <c r="AJ15" s="65"/>
      <c r="AK15" s="65"/>
      <c r="AL15" s="65"/>
      <c r="AM15" s="65"/>
      <c r="AN15" s="65"/>
      <c r="AO15" s="59">
        <v>0.15990352306838601</v>
      </c>
    </row>
    <row r="16" spans="2:44" s="51" customFormat="1" ht="12.2" customHeight="1" x14ac:dyDescent="0.15">
      <c r="B16" s="96" t="s">
        <v>621</v>
      </c>
      <c r="C16" s="96"/>
      <c r="D16" s="96"/>
      <c r="E16" s="96"/>
      <c r="F16" s="96"/>
      <c r="G16" s="96"/>
      <c r="H16" s="96"/>
      <c r="I16" s="96"/>
      <c r="J16" s="96"/>
      <c r="K16" s="95">
        <v>2194545629.5900202</v>
      </c>
      <c r="L16" s="95"/>
      <c r="M16" s="95"/>
      <c r="N16" s="95"/>
      <c r="O16" s="95"/>
      <c r="P16" s="95"/>
      <c r="Q16" s="95"/>
      <c r="R16" s="95"/>
      <c r="S16" s="95"/>
      <c r="T16" s="95"/>
      <c r="U16" s="95"/>
      <c r="V16" s="60">
        <v>0.146981773809747</v>
      </c>
      <c r="W16" s="60"/>
      <c r="X16" s="60"/>
      <c r="Y16" s="60"/>
      <c r="Z16" s="60"/>
      <c r="AA16" s="60"/>
      <c r="AB16" s="60"/>
      <c r="AC16" s="60"/>
      <c r="AD16" s="60"/>
      <c r="AE16" s="60"/>
      <c r="AF16" s="65">
        <v>31702</v>
      </c>
      <c r="AG16" s="65"/>
      <c r="AH16" s="65"/>
      <c r="AI16" s="65"/>
      <c r="AJ16" s="65"/>
      <c r="AK16" s="65"/>
      <c r="AL16" s="65"/>
      <c r="AM16" s="65"/>
      <c r="AN16" s="65"/>
      <c r="AO16" s="59">
        <v>0.13851955099775801</v>
      </c>
    </row>
    <row r="17" spans="2:44" s="51" customFormat="1" ht="12.2" customHeight="1" x14ac:dyDescent="0.15">
      <c r="B17" s="96" t="s">
        <v>627</v>
      </c>
      <c r="C17" s="96"/>
      <c r="D17" s="96"/>
      <c r="E17" s="96"/>
      <c r="F17" s="96"/>
      <c r="G17" s="96"/>
      <c r="H17" s="96"/>
      <c r="I17" s="96"/>
      <c r="J17" s="96"/>
      <c r="K17" s="95">
        <v>1598885292.8099999</v>
      </c>
      <c r="L17" s="95"/>
      <c r="M17" s="95"/>
      <c r="N17" s="95"/>
      <c r="O17" s="95"/>
      <c r="P17" s="95"/>
      <c r="Q17" s="95"/>
      <c r="R17" s="95"/>
      <c r="S17" s="95"/>
      <c r="T17" s="95"/>
      <c r="U17" s="95"/>
      <c r="V17" s="60">
        <v>0.107086858111688</v>
      </c>
      <c r="W17" s="60"/>
      <c r="X17" s="60"/>
      <c r="Y17" s="60"/>
      <c r="Z17" s="60"/>
      <c r="AA17" s="60"/>
      <c r="AB17" s="60"/>
      <c r="AC17" s="60"/>
      <c r="AD17" s="60"/>
      <c r="AE17" s="60"/>
      <c r="AF17" s="65">
        <v>28164</v>
      </c>
      <c r="AG17" s="65"/>
      <c r="AH17" s="65"/>
      <c r="AI17" s="65"/>
      <c r="AJ17" s="65"/>
      <c r="AK17" s="65"/>
      <c r="AL17" s="65"/>
      <c r="AM17" s="65"/>
      <c r="AN17" s="65"/>
      <c r="AO17" s="59">
        <v>0.123060520922998</v>
      </c>
    </row>
    <row r="18" spans="2:44" s="51" customFormat="1" ht="12.2" customHeight="1" x14ac:dyDescent="0.15">
      <c r="B18" s="96" t="s">
        <v>625</v>
      </c>
      <c r="C18" s="96"/>
      <c r="D18" s="96"/>
      <c r="E18" s="96"/>
      <c r="F18" s="96"/>
      <c r="G18" s="96"/>
      <c r="H18" s="96"/>
      <c r="I18" s="96"/>
      <c r="J18" s="96"/>
      <c r="K18" s="95">
        <v>1243511473.5799999</v>
      </c>
      <c r="L18" s="95"/>
      <c r="M18" s="95"/>
      <c r="N18" s="95"/>
      <c r="O18" s="95"/>
      <c r="P18" s="95"/>
      <c r="Q18" s="95"/>
      <c r="R18" s="95"/>
      <c r="S18" s="95"/>
      <c r="T18" s="95"/>
      <c r="U18" s="95"/>
      <c r="V18" s="60">
        <v>8.3285359700497802E-2</v>
      </c>
      <c r="W18" s="60"/>
      <c r="X18" s="60"/>
      <c r="Y18" s="60"/>
      <c r="Z18" s="60"/>
      <c r="AA18" s="60"/>
      <c r="AB18" s="60"/>
      <c r="AC18" s="60"/>
      <c r="AD18" s="60"/>
      <c r="AE18" s="60"/>
      <c r="AF18" s="65">
        <v>12452</v>
      </c>
      <c r="AG18" s="65"/>
      <c r="AH18" s="65"/>
      <c r="AI18" s="65"/>
      <c r="AJ18" s="65"/>
      <c r="AK18" s="65"/>
      <c r="AL18" s="65"/>
      <c r="AM18" s="65"/>
      <c r="AN18" s="65"/>
      <c r="AO18" s="59">
        <v>5.44080956729572E-2</v>
      </c>
    </row>
    <row r="19" spans="2:44" s="51" customFormat="1" ht="12.2" customHeight="1" x14ac:dyDescent="0.15">
      <c r="B19" s="96" t="s">
        <v>629</v>
      </c>
      <c r="C19" s="96"/>
      <c r="D19" s="96"/>
      <c r="E19" s="96"/>
      <c r="F19" s="96"/>
      <c r="G19" s="96"/>
      <c r="H19" s="96"/>
      <c r="I19" s="96"/>
      <c r="J19" s="96"/>
      <c r="K19" s="95">
        <v>1207917113.98</v>
      </c>
      <c r="L19" s="95"/>
      <c r="M19" s="95"/>
      <c r="N19" s="95"/>
      <c r="O19" s="95"/>
      <c r="P19" s="95"/>
      <c r="Q19" s="95"/>
      <c r="R19" s="95"/>
      <c r="S19" s="95"/>
      <c r="T19" s="95"/>
      <c r="U19" s="95"/>
      <c r="V19" s="60">
        <v>8.0901393725451298E-2</v>
      </c>
      <c r="W19" s="60"/>
      <c r="X19" s="60"/>
      <c r="Y19" s="60"/>
      <c r="Z19" s="60"/>
      <c r="AA19" s="60"/>
      <c r="AB19" s="60"/>
      <c r="AC19" s="60"/>
      <c r="AD19" s="60"/>
      <c r="AE19" s="60"/>
      <c r="AF19" s="65">
        <v>21395</v>
      </c>
      <c r="AG19" s="65"/>
      <c r="AH19" s="65"/>
      <c r="AI19" s="65"/>
      <c r="AJ19" s="65"/>
      <c r="AK19" s="65"/>
      <c r="AL19" s="65"/>
      <c r="AM19" s="65"/>
      <c r="AN19" s="65"/>
      <c r="AO19" s="59">
        <v>9.3483874632421998E-2</v>
      </c>
    </row>
    <row r="20" spans="2:44" s="51" customFormat="1" ht="12.2" customHeight="1" x14ac:dyDescent="0.15">
      <c r="B20" s="96" t="s">
        <v>631</v>
      </c>
      <c r="C20" s="96"/>
      <c r="D20" s="96"/>
      <c r="E20" s="96"/>
      <c r="F20" s="96"/>
      <c r="G20" s="96"/>
      <c r="H20" s="96"/>
      <c r="I20" s="96"/>
      <c r="J20" s="96"/>
      <c r="K20" s="95">
        <v>1117254157.05</v>
      </c>
      <c r="L20" s="95"/>
      <c r="M20" s="95"/>
      <c r="N20" s="95"/>
      <c r="O20" s="95"/>
      <c r="P20" s="95"/>
      <c r="Q20" s="95"/>
      <c r="R20" s="95"/>
      <c r="S20" s="95"/>
      <c r="T20" s="95"/>
      <c r="U20" s="95"/>
      <c r="V20" s="60">
        <v>7.4829156243244904E-2</v>
      </c>
      <c r="W20" s="60"/>
      <c r="X20" s="60"/>
      <c r="Y20" s="60"/>
      <c r="Z20" s="60"/>
      <c r="AA20" s="60"/>
      <c r="AB20" s="60"/>
      <c r="AC20" s="60"/>
      <c r="AD20" s="60"/>
      <c r="AE20" s="60"/>
      <c r="AF20" s="65">
        <v>17948</v>
      </c>
      <c r="AG20" s="65"/>
      <c r="AH20" s="65"/>
      <c r="AI20" s="65"/>
      <c r="AJ20" s="65"/>
      <c r="AK20" s="65"/>
      <c r="AL20" s="65"/>
      <c r="AM20" s="65"/>
      <c r="AN20" s="65"/>
      <c r="AO20" s="59">
        <v>7.8422462346469296E-2</v>
      </c>
    </row>
    <row r="21" spans="2:44" s="51" customFormat="1" ht="12.2" customHeight="1" x14ac:dyDescent="0.15">
      <c r="B21" s="96" t="s">
        <v>633</v>
      </c>
      <c r="C21" s="96"/>
      <c r="D21" s="96"/>
      <c r="E21" s="96"/>
      <c r="F21" s="96"/>
      <c r="G21" s="96"/>
      <c r="H21" s="96"/>
      <c r="I21" s="96"/>
      <c r="J21" s="96"/>
      <c r="K21" s="95">
        <v>1035191553.42</v>
      </c>
      <c r="L21" s="95"/>
      <c r="M21" s="95"/>
      <c r="N21" s="95"/>
      <c r="O21" s="95"/>
      <c r="P21" s="95"/>
      <c r="Q21" s="95"/>
      <c r="R21" s="95"/>
      <c r="S21" s="95"/>
      <c r="T21" s="95"/>
      <c r="U21" s="95"/>
      <c r="V21" s="60">
        <v>6.9332935575809301E-2</v>
      </c>
      <c r="W21" s="60"/>
      <c r="X21" s="60"/>
      <c r="Y21" s="60"/>
      <c r="Z21" s="60"/>
      <c r="AA21" s="60"/>
      <c r="AB21" s="60"/>
      <c r="AC21" s="60"/>
      <c r="AD21" s="60"/>
      <c r="AE21" s="60"/>
      <c r="AF21" s="65">
        <v>17582</v>
      </c>
      <c r="AG21" s="65"/>
      <c r="AH21" s="65"/>
      <c r="AI21" s="65"/>
      <c r="AJ21" s="65"/>
      <c r="AK21" s="65"/>
      <c r="AL21" s="65"/>
      <c r="AM21" s="65"/>
      <c r="AN21" s="65"/>
      <c r="AO21" s="59">
        <v>7.6823252338735395E-2</v>
      </c>
    </row>
    <row r="22" spans="2:44" s="51" customFormat="1" ht="12.2" customHeight="1" x14ac:dyDescent="0.15">
      <c r="B22" s="96" t="s">
        <v>635</v>
      </c>
      <c r="C22" s="96"/>
      <c r="D22" s="96"/>
      <c r="E22" s="96"/>
      <c r="F22" s="96"/>
      <c r="G22" s="96"/>
      <c r="H22" s="96"/>
      <c r="I22" s="96"/>
      <c r="J22" s="96"/>
      <c r="K22" s="95">
        <v>781666523.59000301</v>
      </c>
      <c r="L22" s="95"/>
      <c r="M22" s="95"/>
      <c r="N22" s="95"/>
      <c r="O22" s="95"/>
      <c r="P22" s="95"/>
      <c r="Q22" s="95"/>
      <c r="R22" s="95"/>
      <c r="S22" s="95"/>
      <c r="T22" s="95"/>
      <c r="U22" s="95"/>
      <c r="V22" s="60">
        <v>5.2352856379851397E-2</v>
      </c>
      <c r="W22" s="60"/>
      <c r="X22" s="60"/>
      <c r="Y22" s="60"/>
      <c r="Z22" s="60"/>
      <c r="AA22" s="60"/>
      <c r="AB22" s="60"/>
      <c r="AC22" s="60"/>
      <c r="AD22" s="60"/>
      <c r="AE22" s="60"/>
      <c r="AF22" s="65">
        <v>9870</v>
      </c>
      <c r="AG22" s="65"/>
      <c r="AH22" s="65"/>
      <c r="AI22" s="65"/>
      <c r="AJ22" s="65"/>
      <c r="AK22" s="65"/>
      <c r="AL22" s="65"/>
      <c r="AM22" s="65"/>
      <c r="AN22" s="65"/>
      <c r="AO22" s="59">
        <v>4.3126237093807203E-2</v>
      </c>
    </row>
    <row r="23" spans="2:44" s="51" customFormat="1" ht="12.2" customHeight="1" x14ac:dyDescent="0.15">
      <c r="B23" s="96" t="s">
        <v>637</v>
      </c>
      <c r="C23" s="96"/>
      <c r="D23" s="96"/>
      <c r="E23" s="96"/>
      <c r="F23" s="96"/>
      <c r="G23" s="96"/>
      <c r="H23" s="96"/>
      <c r="I23" s="96"/>
      <c r="J23" s="96"/>
      <c r="K23" s="95">
        <v>660368566.01999795</v>
      </c>
      <c r="L23" s="95"/>
      <c r="M23" s="95"/>
      <c r="N23" s="95"/>
      <c r="O23" s="95"/>
      <c r="P23" s="95"/>
      <c r="Q23" s="95"/>
      <c r="R23" s="95"/>
      <c r="S23" s="95"/>
      <c r="T23" s="95"/>
      <c r="U23" s="95"/>
      <c r="V23" s="60">
        <v>4.4228810690052099E-2</v>
      </c>
      <c r="W23" s="60"/>
      <c r="X23" s="60"/>
      <c r="Y23" s="60"/>
      <c r="Z23" s="60"/>
      <c r="AA23" s="60"/>
      <c r="AB23" s="60"/>
      <c r="AC23" s="60"/>
      <c r="AD23" s="60"/>
      <c r="AE23" s="60"/>
      <c r="AF23" s="65">
        <v>10726</v>
      </c>
      <c r="AG23" s="65"/>
      <c r="AH23" s="65"/>
      <c r="AI23" s="65"/>
      <c r="AJ23" s="65"/>
      <c r="AK23" s="65"/>
      <c r="AL23" s="65"/>
      <c r="AM23" s="65"/>
      <c r="AN23" s="65"/>
      <c r="AO23" s="59">
        <v>4.6866465964354197E-2</v>
      </c>
    </row>
    <row r="24" spans="2:44" s="51" customFormat="1" ht="12.2" customHeight="1" x14ac:dyDescent="0.15">
      <c r="B24" s="96" t="s">
        <v>571</v>
      </c>
      <c r="C24" s="96"/>
      <c r="D24" s="96"/>
      <c r="E24" s="96"/>
      <c r="F24" s="96"/>
      <c r="G24" s="96"/>
      <c r="H24" s="96"/>
      <c r="I24" s="96"/>
      <c r="J24" s="96"/>
      <c r="K24" s="95">
        <v>445291489.66000003</v>
      </c>
      <c r="L24" s="95"/>
      <c r="M24" s="95"/>
      <c r="N24" s="95"/>
      <c r="O24" s="95"/>
      <c r="P24" s="95"/>
      <c r="Q24" s="95"/>
      <c r="R24" s="95"/>
      <c r="S24" s="95"/>
      <c r="T24" s="95"/>
      <c r="U24" s="95"/>
      <c r="V24" s="60">
        <v>2.9823819623581299E-2</v>
      </c>
      <c r="W24" s="60"/>
      <c r="X24" s="60"/>
      <c r="Y24" s="60"/>
      <c r="Z24" s="60"/>
      <c r="AA24" s="60"/>
      <c r="AB24" s="60"/>
      <c r="AC24" s="60"/>
      <c r="AD24" s="60"/>
      <c r="AE24" s="60"/>
      <c r="AF24" s="65">
        <v>6744</v>
      </c>
      <c r="AG24" s="65"/>
      <c r="AH24" s="65"/>
      <c r="AI24" s="65"/>
      <c r="AJ24" s="65"/>
      <c r="AK24" s="65"/>
      <c r="AL24" s="65"/>
      <c r="AM24" s="65"/>
      <c r="AN24" s="65"/>
      <c r="AO24" s="59">
        <v>2.9467410634309601E-2</v>
      </c>
    </row>
    <row r="25" spans="2:44" s="51" customFormat="1" ht="12.2" customHeight="1" x14ac:dyDescent="0.15">
      <c r="B25" s="96" t="s">
        <v>71</v>
      </c>
      <c r="C25" s="96"/>
      <c r="D25" s="96"/>
      <c r="E25" s="96"/>
      <c r="F25" s="96"/>
      <c r="G25" s="96"/>
      <c r="H25" s="96"/>
      <c r="I25" s="96"/>
      <c r="J25" s="96"/>
      <c r="K25" s="95">
        <v>35410800</v>
      </c>
      <c r="L25" s="95"/>
      <c r="M25" s="95"/>
      <c r="N25" s="95"/>
      <c r="O25" s="95"/>
      <c r="P25" s="95"/>
      <c r="Q25" s="95"/>
      <c r="R25" s="95"/>
      <c r="S25" s="95"/>
      <c r="T25" s="95"/>
      <c r="U25" s="95"/>
      <c r="V25" s="60">
        <v>2.3716718968356701E-3</v>
      </c>
      <c r="W25" s="60"/>
      <c r="X25" s="60"/>
      <c r="Y25" s="60"/>
      <c r="Z25" s="60"/>
      <c r="AA25" s="60"/>
      <c r="AB25" s="60"/>
      <c r="AC25" s="60"/>
      <c r="AD25" s="60"/>
      <c r="AE25" s="60"/>
      <c r="AF25" s="65">
        <v>622</v>
      </c>
      <c r="AG25" s="65"/>
      <c r="AH25" s="65"/>
      <c r="AI25" s="65"/>
      <c r="AJ25" s="65"/>
      <c r="AK25" s="65"/>
      <c r="AL25" s="65"/>
      <c r="AM25" s="65"/>
      <c r="AN25" s="65"/>
      <c r="AO25" s="59">
        <v>2.71778312789748E-3</v>
      </c>
    </row>
    <row r="26" spans="2:44" s="51" customFormat="1" ht="13.35" customHeight="1" x14ac:dyDescent="0.15">
      <c r="B26" s="94"/>
      <c r="C26" s="94"/>
      <c r="D26" s="94"/>
      <c r="E26" s="94"/>
      <c r="F26" s="94"/>
      <c r="G26" s="94"/>
      <c r="H26" s="94"/>
      <c r="I26" s="94"/>
      <c r="J26" s="94"/>
      <c r="K26" s="93">
        <v>14930733061.030001</v>
      </c>
      <c r="L26" s="93"/>
      <c r="M26" s="93"/>
      <c r="N26" s="93"/>
      <c r="O26" s="93"/>
      <c r="P26" s="93"/>
      <c r="Q26" s="93"/>
      <c r="R26" s="93"/>
      <c r="S26" s="93"/>
      <c r="T26" s="93"/>
      <c r="U26" s="93"/>
      <c r="V26" s="91">
        <v>1</v>
      </c>
      <c r="W26" s="91"/>
      <c r="X26" s="91"/>
      <c r="Y26" s="91"/>
      <c r="Z26" s="91"/>
      <c r="AA26" s="91"/>
      <c r="AB26" s="91"/>
      <c r="AC26" s="91"/>
      <c r="AD26" s="91"/>
      <c r="AE26" s="91"/>
      <c r="AF26" s="92">
        <v>228863</v>
      </c>
      <c r="AG26" s="92"/>
      <c r="AH26" s="92"/>
      <c r="AI26" s="92"/>
      <c r="AJ26" s="92"/>
      <c r="AK26" s="92"/>
      <c r="AL26" s="92"/>
      <c r="AM26" s="92"/>
      <c r="AN26" s="92"/>
      <c r="AO26" s="105">
        <v>1</v>
      </c>
    </row>
    <row r="27" spans="2:44" s="51" customFormat="1" ht="9" customHeight="1" x14ac:dyDescent="0.15"/>
    <row r="28" spans="2:44" s="51" customFormat="1" ht="19.149999999999999" customHeight="1" x14ac:dyDescent="0.15">
      <c r="B28" s="54" t="s">
        <v>1129</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row>
    <row r="29" spans="2:44" s="51" customFormat="1" ht="7.9" customHeight="1" x14ac:dyDescent="0.15"/>
    <row r="30" spans="2:44" s="51" customFormat="1" ht="13.35" customHeight="1" x14ac:dyDescent="0.15">
      <c r="B30" s="97" t="s">
        <v>1007</v>
      </c>
      <c r="C30" s="97"/>
      <c r="D30" s="97"/>
      <c r="E30" s="97"/>
      <c r="F30" s="97"/>
      <c r="G30" s="97"/>
      <c r="H30" s="97"/>
      <c r="I30" s="97"/>
      <c r="J30" s="97"/>
      <c r="K30" s="97" t="s">
        <v>994</v>
      </c>
      <c r="L30" s="97"/>
      <c r="M30" s="97"/>
      <c r="N30" s="97"/>
      <c r="O30" s="97"/>
      <c r="P30" s="97"/>
      <c r="Q30" s="97"/>
      <c r="R30" s="97"/>
      <c r="S30" s="97"/>
      <c r="T30" s="97"/>
      <c r="U30" s="97"/>
      <c r="V30" s="97" t="s">
        <v>992</v>
      </c>
      <c r="W30" s="97"/>
      <c r="X30" s="97"/>
      <c r="Y30" s="97"/>
      <c r="Z30" s="97"/>
      <c r="AA30" s="97"/>
      <c r="AB30" s="97"/>
      <c r="AC30" s="97"/>
      <c r="AD30" s="97"/>
      <c r="AE30" s="97"/>
      <c r="AF30" s="97" t="s">
        <v>993</v>
      </c>
      <c r="AG30" s="97"/>
      <c r="AH30" s="97"/>
      <c r="AI30" s="97"/>
      <c r="AJ30" s="97"/>
      <c r="AK30" s="97"/>
      <c r="AL30" s="97"/>
      <c r="AM30" s="97"/>
      <c r="AN30" s="97" t="s">
        <v>992</v>
      </c>
      <c r="AO30" s="97"/>
    </row>
    <row r="31" spans="2:44" s="51" customFormat="1" ht="10.7" customHeight="1" x14ac:dyDescent="0.15">
      <c r="B31" s="57" t="s">
        <v>1125</v>
      </c>
      <c r="C31" s="57"/>
      <c r="D31" s="57"/>
      <c r="E31" s="57"/>
      <c r="F31" s="57"/>
      <c r="G31" s="57"/>
      <c r="H31" s="57"/>
      <c r="I31" s="57"/>
      <c r="J31" s="57"/>
      <c r="K31" s="95">
        <v>256989164.62</v>
      </c>
      <c r="L31" s="95"/>
      <c r="M31" s="95"/>
      <c r="N31" s="95"/>
      <c r="O31" s="95"/>
      <c r="P31" s="95"/>
      <c r="Q31" s="95"/>
      <c r="R31" s="95"/>
      <c r="S31" s="95"/>
      <c r="T31" s="95"/>
      <c r="U31" s="95"/>
      <c r="V31" s="60">
        <v>1.7212092907263499E-2</v>
      </c>
      <c r="W31" s="60"/>
      <c r="X31" s="60"/>
      <c r="Y31" s="60"/>
      <c r="Z31" s="60"/>
      <c r="AA31" s="60"/>
      <c r="AB31" s="60"/>
      <c r="AC31" s="60"/>
      <c r="AD31" s="60"/>
      <c r="AE31" s="60"/>
      <c r="AF31" s="65">
        <v>2129</v>
      </c>
      <c r="AG31" s="65"/>
      <c r="AH31" s="65"/>
      <c r="AI31" s="65"/>
      <c r="AJ31" s="65"/>
      <c r="AK31" s="65"/>
      <c r="AL31" s="65"/>
      <c r="AM31" s="65"/>
      <c r="AN31" s="60">
        <v>9.3025084876104894E-3</v>
      </c>
      <c r="AO31" s="60"/>
    </row>
    <row r="32" spans="2:44" s="51" customFormat="1" ht="10.7" customHeight="1" x14ac:dyDescent="0.15">
      <c r="B32" s="57" t="s">
        <v>1004</v>
      </c>
      <c r="C32" s="57"/>
      <c r="D32" s="57"/>
      <c r="E32" s="57"/>
      <c r="F32" s="57"/>
      <c r="G32" s="57"/>
      <c r="H32" s="57"/>
      <c r="I32" s="57"/>
      <c r="J32" s="57"/>
      <c r="K32" s="95">
        <v>742416753.10000002</v>
      </c>
      <c r="L32" s="95"/>
      <c r="M32" s="95"/>
      <c r="N32" s="95"/>
      <c r="O32" s="95"/>
      <c r="P32" s="95"/>
      <c r="Q32" s="95"/>
      <c r="R32" s="95"/>
      <c r="S32" s="95"/>
      <c r="T32" s="95"/>
      <c r="U32" s="95"/>
      <c r="V32" s="60">
        <v>4.9724065795385901E-2</v>
      </c>
      <c r="W32" s="60"/>
      <c r="X32" s="60"/>
      <c r="Y32" s="60"/>
      <c r="Z32" s="60"/>
      <c r="AA32" s="60"/>
      <c r="AB32" s="60"/>
      <c r="AC32" s="60"/>
      <c r="AD32" s="60"/>
      <c r="AE32" s="60"/>
      <c r="AF32" s="65">
        <v>7147</v>
      </c>
      <c r="AG32" s="65"/>
      <c r="AH32" s="65"/>
      <c r="AI32" s="65"/>
      <c r="AJ32" s="65"/>
      <c r="AK32" s="65"/>
      <c r="AL32" s="65"/>
      <c r="AM32" s="65"/>
      <c r="AN32" s="60">
        <v>3.1228289413317099E-2</v>
      </c>
      <c r="AO32" s="60"/>
    </row>
    <row r="33" spans="2:41" s="51" customFormat="1" ht="10.7" customHeight="1" x14ac:dyDescent="0.15">
      <c r="B33" s="57" t="s">
        <v>1003</v>
      </c>
      <c r="C33" s="57"/>
      <c r="D33" s="57"/>
      <c r="E33" s="57"/>
      <c r="F33" s="57"/>
      <c r="G33" s="57"/>
      <c r="H33" s="57"/>
      <c r="I33" s="57"/>
      <c r="J33" s="57"/>
      <c r="K33" s="95">
        <v>1775721770.25</v>
      </c>
      <c r="L33" s="95"/>
      <c r="M33" s="95"/>
      <c r="N33" s="95"/>
      <c r="O33" s="95"/>
      <c r="P33" s="95"/>
      <c r="Q33" s="95"/>
      <c r="R33" s="95"/>
      <c r="S33" s="95"/>
      <c r="T33" s="95"/>
      <c r="U33" s="95"/>
      <c r="V33" s="60">
        <v>0.118930648816214</v>
      </c>
      <c r="W33" s="60"/>
      <c r="X33" s="60"/>
      <c r="Y33" s="60"/>
      <c r="Z33" s="60"/>
      <c r="AA33" s="60"/>
      <c r="AB33" s="60"/>
      <c r="AC33" s="60"/>
      <c r="AD33" s="60"/>
      <c r="AE33" s="60"/>
      <c r="AF33" s="65">
        <v>16690</v>
      </c>
      <c r="AG33" s="65"/>
      <c r="AH33" s="65"/>
      <c r="AI33" s="65"/>
      <c r="AJ33" s="65"/>
      <c r="AK33" s="65"/>
      <c r="AL33" s="65"/>
      <c r="AM33" s="65"/>
      <c r="AN33" s="60">
        <v>7.2925724123165406E-2</v>
      </c>
      <c r="AO33" s="60"/>
    </row>
    <row r="34" spans="2:41" s="51" customFormat="1" ht="10.7" customHeight="1" x14ac:dyDescent="0.15">
      <c r="B34" s="57" t="s">
        <v>1002</v>
      </c>
      <c r="C34" s="57"/>
      <c r="D34" s="57"/>
      <c r="E34" s="57"/>
      <c r="F34" s="57"/>
      <c r="G34" s="57"/>
      <c r="H34" s="57"/>
      <c r="I34" s="57"/>
      <c r="J34" s="57"/>
      <c r="K34" s="95">
        <v>2121557331.8500199</v>
      </c>
      <c r="L34" s="95"/>
      <c r="M34" s="95"/>
      <c r="N34" s="95"/>
      <c r="O34" s="95"/>
      <c r="P34" s="95"/>
      <c r="Q34" s="95"/>
      <c r="R34" s="95"/>
      <c r="S34" s="95"/>
      <c r="T34" s="95"/>
      <c r="U34" s="95"/>
      <c r="V34" s="60">
        <v>0.14209331338106801</v>
      </c>
      <c r="W34" s="60"/>
      <c r="X34" s="60"/>
      <c r="Y34" s="60"/>
      <c r="Z34" s="60"/>
      <c r="AA34" s="60"/>
      <c r="AB34" s="60"/>
      <c r="AC34" s="60"/>
      <c r="AD34" s="60"/>
      <c r="AE34" s="60"/>
      <c r="AF34" s="65">
        <v>22875</v>
      </c>
      <c r="AG34" s="65"/>
      <c r="AH34" s="65"/>
      <c r="AI34" s="65"/>
      <c r="AJ34" s="65"/>
      <c r="AK34" s="65"/>
      <c r="AL34" s="65"/>
      <c r="AM34" s="65"/>
      <c r="AN34" s="60">
        <v>9.9950625483367805E-2</v>
      </c>
      <c r="AO34" s="60"/>
    </row>
    <row r="35" spans="2:41" s="51" customFormat="1" ht="10.7" customHeight="1" x14ac:dyDescent="0.15">
      <c r="B35" s="57" t="s">
        <v>1001</v>
      </c>
      <c r="C35" s="57"/>
      <c r="D35" s="57"/>
      <c r="E35" s="57"/>
      <c r="F35" s="57"/>
      <c r="G35" s="57"/>
      <c r="H35" s="57"/>
      <c r="I35" s="57"/>
      <c r="J35" s="57"/>
      <c r="K35" s="95">
        <v>4154264703.3400302</v>
      </c>
      <c r="L35" s="95"/>
      <c r="M35" s="95"/>
      <c r="N35" s="95"/>
      <c r="O35" s="95"/>
      <c r="P35" s="95"/>
      <c r="Q35" s="95"/>
      <c r="R35" s="95"/>
      <c r="S35" s="95"/>
      <c r="T35" s="95"/>
      <c r="U35" s="95"/>
      <c r="V35" s="60">
        <v>0.27823581644379303</v>
      </c>
      <c r="W35" s="60"/>
      <c r="X35" s="60"/>
      <c r="Y35" s="60"/>
      <c r="Z35" s="60"/>
      <c r="AA35" s="60"/>
      <c r="AB35" s="60"/>
      <c r="AC35" s="60"/>
      <c r="AD35" s="60"/>
      <c r="AE35" s="60"/>
      <c r="AF35" s="65">
        <v>55251</v>
      </c>
      <c r="AG35" s="65"/>
      <c r="AH35" s="65"/>
      <c r="AI35" s="65"/>
      <c r="AJ35" s="65"/>
      <c r="AK35" s="65"/>
      <c r="AL35" s="65"/>
      <c r="AM35" s="65"/>
      <c r="AN35" s="60">
        <v>0.241415169774057</v>
      </c>
      <c r="AO35" s="60"/>
    </row>
    <row r="36" spans="2:41" s="51" customFormat="1" ht="10.7" customHeight="1" x14ac:dyDescent="0.15">
      <c r="B36" s="57" t="s">
        <v>1000</v>
      </c>
      <c r="C36" s="57"/>
      <c r="D36" s="57"/>
      <c r="E36" s="57"/>
      <c r="F36" s="57"/>
      <c r="G36" s="57"/>
      <c r="H36" s="57"/>
      <c r="I36" s="57"/>
      <c r="J36" s="57"/>
      <c r="K36" s="95">
        <v>1650631046.68999</v>
      </c>
      <c r="L36" s="95"/>
      <c r="M36" s="95"/>
      <c r="N36" s="95"/>
      <c r="O36" s="95"/>
      <c r="P36" s="95"/>
      <c r="Q36" s="95"/>
      <c r="R36" s="95"/>
      <c r="S36" s="95"/>
      <c r="T36" s="95"/>
      <c r="U36" s="95"/>
      <c r="V36" s="60">
        <v>0.110552579028971</v>
      </c>
      <c r="W36" s="60"/>
      <c r="X36" s="60"/>
      <c r="Y36" s="60"/>
      <c r="Z36" s="60"/>
      <c r="AA36" s="60"/>
      <c r="AB36" s="60"/>
      <c r="AC36" s="60"/>
      <c r="AD36" s="60"/>
      <c r="AE36" s="60"/>
      <c r="AF36" s="65">
        <v>26381</v>
      </c>
      <c r="AG36" s="65"/>
      <c r="AH36" s="65"/>
      <c r="AI36" s="65"/>
      <c r="AJ36" s="65"/>
      <c r="AK36" s="65"/>
      <c r="AL36" s="65"/>
      <c r="AM36" s="65"/>
      <c r="AN36" s="60">
        <v>0.11526983391810799</v>
      </c>
      <c r="AO36" s="60"/>
    </row>
    <row r="37" spans="2:41" s="51" customFormat="1" ht="10.7" customHeight="1" x14ac:dyDescent="0.15">
      <c r="B37" s="57" t="s">
        <v>998</v>
      </c>
      <c r="C37" s="57"/>
      <c r="D37" s="57"/>
      <c r="E37" s="57"/>
      <c r="F37" s="57"/>
      <c r="G37" s="57"/>
      <c r="H37" s="57"/>
      <c r="I37" s="57"/>
      <c r="J37" s="57"/>
      <c r="K37" s="95">
        <v>1051808230.80999</v>
      </c>
      <c r="L37" s="95"/>
      <c r="M37" s="95"/>
      <c r="N37" s="95"/>
      <c r="O37" s="95"/>
      <c r="P37" s="95"/>
      <c r="Q37" s="95"/>
      <c r="R37" s="95"/>
      <c r="S37" s="95"/>
      <c r="T37" s="95"/>
      <c r="U37" s="95"/>
      <c r="V37" s="60">
        <v>7.0445853295392893E-2</v>
      </c>
      <c r="W37" s="60"/>
      <c r="X37" s="60"/>
      <c r="Y37" s="60"/>
      <c r="Z37" s="60"/>
      <c r="AA37" s="60"/>
      <c r="AB37" s="60"/>
      <c r="AC37" s="60"/>
      <c r="AD37" s="60"/>
      <c r="AE37" s="60"/>
      <c r="AF37" s="65">
        <v>18466</v>
      </c>
      <c r="AG37" s="65"/>
      <c r="AH37" s="65"/>
      <c r="AI37" s="65"/>
      <c r="AJ37" s="65"/>
      <c r="AK37" s="65"/>
      <c r="AL37" s="65"/>
      <c r="AM37" s="65"/>
      <c r="AN37" s="60">
        <v>8.0685825144300297E-2</v>
      </c>
      <c r="AO37" s="60"/>
    </row>
    <row r="38" spans="2:41" s="51" customFormat="1" ht="10.7" customHeight="1" x14ac:dyDescent="0.15">
      <c r="B38" s="57" t="s">
        <v>999</v>
      </c>
      <c r="C38" s="57"/>
      <c r="D38" s="57"/>
      <c r="E38" s="57"/>
      <c r="F38" s="57"/>
      <c r="G38" s="57"/>
      <c r="H38" s="57"/>
      <c r="I38" s="57"/>
      <c r="J38" s="57"/>
      <c r="K38" s="95">
        <v>1553223250.4100001</v>
      </c>
      <c r="L38" s="95"/>
      <c r="M38" s="95"/>
      <c r="N38" s="95"/>
      <c r="O38" s="95"/>
      <c r="P38" s="95"/>
      <c r="Q38" s="95"/>
      <c r="R38" s="95"/>
      <c r="S38" s="95"/>
      <c r="T38" s="95"/>
      <c r="U38" s="95"/>
      <c r="V38" s="60">
        <v>0.10402859953768701</v>
      </c>
      <c r="W38" s="60"/>
      <c r="X38" s="60"/>
      <c r="Y38" s="60"/>
      <c r="Z38" s="60"/>
      <c r="AA38" s="60"/>
      <c r="AB38" s="60"/>
      <c r="AC38" s="60"/>
      <c r="AD38" s="60"/>
      <c r="AE38" s="60"/>
      <c r="AF38" s="65">
        <v>31915</v>
      </c>
      <c r="AG38" s="65"/>
      <c r="AH38" s="65"/>
      <c r="AI38" s="65"/>
      <c r="AJ38" s="65"/>
      <c r="AK38" s="65"/>
      <c r="AL38" s="65"/>
      <c r="AM38" s="65"/>
      <c r="AN38" s="60">
        <v>0.139450238789145</v>
      </c>
      <c r="AO38" s="60"/>
    </row>
    <row r="39" spans="2:41" s="51" customFormat="1" ht="10.7" customHeight="1" x14ac:dyDescent="0.15">
      <c r="B39" s="57" t="s">
        <v>1018</v>
      </c>
      <c r="C39" s="57"/>
      <c r="D39" s="57"/>
      <c r="E39" s="57"/>
      <c r="F39" s="57"/>
      <c r="G39" s="57"/>
      <c r="H39" s="57"/>
      <c r="I39" s="57"/>
      <c r="J39" s="57"/>
      <c r="K39" s="95">
        <v>642359609.56999695</v>
      </c>
      <c r="L39" s="95"/>
      <c r="M39" s="95"/>
      <c r="N39" s="95"/>
      <c r="O39" s="95"/>
      <c r="P39" s="95"/>
      <c r="Q39" s="95"/>
      <c r="R39" s="95"/>
      <c r="S39" s="95"/>
      <c r="T39" s="95"/>
      <c r="U39" s="95"/>
      <c r="V39" s="60">
        <v>4.3022643760646198E-2</v>
      </c>
      <c r="W39" s="60"/>
      <c r="X39" s="60"/>
      <c r="Y39" s="60"/>
      <c r="Z39" s="60"/>
      <c r="AA39" s="60"/>
      <c r="AB39" s="60"/>
      <c r="AC39" s="60"/>
      <c r="AD39" s="60"/>
      <c r="AE39" s="60"/>
      <c r="AF39" s="65">
        <v>16581</v>
      </c>
      <c r="AG39" s="65"/>
      <c r="AH39" s="65"/>
      <c r="AI39" s="65"/>
      <c r="AJ39" s="65"/>
      <c r="AK39" s="65"/>
      <c r="AL39" s="65"/>
      <c r="AM39" s="65"/>
      <c r="AN39" s="60">
        <v>7.2449456661845699E-2</v>
      </c>
      <c r="AO39" s="60"/>
    </row>
    <row r="40" spans="2:41" s="51" customFormat="1" ht="10.7" customHeight="1" x14ac:dyDescent="0.15">
      <c r="B40" s="57" t="s">
        <v>1017</v>
      </c>
      <c r="C40" s="57"/>
      <c r="D40" s="57"/>
      <c r="E40" s="57"/>
      <c r="F40" s="57"/>
      <c r="G40" s="57"/>
      <c r="H40" s="57"/>
      <c r="I40" s="57"/>
      <c r="J40" s="57"/>
      <c r="K40" s="95">
        <v>356611016.13</v>
      </c>
      <c r="L40" s="95"/>
      <c r="M40" s="95"/>
      <c r="N40" s="95"/>
      <c r="O40" s="95"/>
      <c r="P40" s="95"/>
      <c r="Q40" s="95"/>
      <c r="R40" s="95"/>
      <c r="S40" s="95"/>
      <c r="T40" s="95"/>
      <c r="U40" s="95"/>
      <c r="V40" s="60">
        <v>2.3884360846338701E-2</v>
      </c>
      <c r="W40" s="60"/>
      <c r="X40" s="60"/>
      <c r="Y40" s="60"/>
      <c r="Z40" s="60"/>
      <c r="AA40" s="60"/>
      <c r="AB40" s="60"/>
      <c r="AC40" s="60"/>
      <c r="AD40" s="60"/>
      <c r="AE40" s="60"/>
      <c r="AF40" s="65">
        <v>10467</v>
      </c>
      <c r="AG40" s="65"/>
      <c r="AH40" s="65"/>
      <c r="AI40" s="65"/>
      <c r="AJ40" s="65"/>
      <c r="AK40" s="65"/>
      <c r="AL40" s="65"/>
      <c r="AM40" s="65"/>
      <c r="AN40" s="60">
        <v>4.5734784565438703E-2</v>
      </c>
      <c r="AO40" s="60"/>
    </row>
    <row r="41" spans="2:41" s="51" customFormat="1" ht="10.7" customHeight="1" x14ac:dyDescent="0.15">
      <c r="B41" s="57" t="s">
        <v>1016</v>
      </c>
      <c r="C41" s="57"/>
      <c r="D41" s="57"/>
      <c r="E41" s="57"/>
      <c r="F41" s="57"/>
      <c r="G41" s="57"/>
      <c r="H41" s="57"/>
      <c r="I41" s="57"/>
      <c r="J41" s="57"/>
      <c r="K41" s="95">
        <v>46347206.009999901</v>
      </c>
      <c r="L41" s="95"/>
      <c r="M41" s="95"/>
      <c r="N41" s="95"/>
      <c r="O41" s="95"/>
      <c r="P41" s="95"/>
      <c r="Q41" s="95"/>
      <c r="R41" s="95"/>
      <c r="S41" s="95"/>
      <c r="T41" s="95"/>
      <c r="U41" s="95"/>
      <c r="V41" s="60">
        <v>3.1041480562644598E-3</v>
      </c>
      <c r="W41" s="60"/>
      <c r="X41" s="60"/>
      <c r="Y41" s="60"/>
      <c r="Z41" s="60"/>
      <c r="AA41" s="60"/>
      <c r="AB41" s="60"/>
      <c r="AC41" s="60"/>
      <c r="AD41" s="60"/>
      <c r="AE41" s="60"/>
      <c r="AF41" s="65">
        <v>1225</v>
      </c>
      <c r="AG41" s="65"/>
      <c r="AH41" s="65"/>
      <c r="AI41" s="65"/>
      <c r="AJ41" s="65"/>
      <c r="AK41" s="65"/>
      <c r="AL41" s="65"/>
      <c r="AM41" s="65"/>
      <c r="AN41" s="60">
        <v>5.3525471570328104E-3</v>
      </c>
      <c r="AO41" s="60"/>
    </row>
    <row r="42" spans="2:41" s="51" customFormat="1" ht="10.7" customHeight="1" x14ac:dyDescent="0.15">
      <c r="B42" s="57" t="s">
        <v>1015</v>
      </c>
      <c r="C42" s="57"/>
      <c r="D42" s="57"/>
      <c r="E42" s="57"/>
      <c r="F42" s="57"/>
      <c r="G42" s="57"/>
      <c r="H42" s="57"/>
      <c r="I42" s="57"/>
      <c r="J42" s="57"/>
      <c r="K42" s="95">
        <v>46204564.360000104</v>
      </c>
      <c r="L42" s="95"/>
      <c r="M42" s="95"/>
      <c r="N42" s="95"/>
      <c r="O42" s="95"/>
      <c r="P42" s="95"/>
      <c r="Q42" s="95"/>
      <c r="R42" s="95"/>
      <c r="S42" s="95"/>
      <c r="T42" s="95"/>
      <c r="U42" s="95"/>
      <c r="V42" s="60">
        <v>3.09459449654192E-3</v>
      </c>
      <c r="W42" s="60"/>
      <c r="X42" s="60"/>
      <c r="Y42" s="60"/>
      <c r="Z42" s="60"/>
      <c r="AA42" s="60"/>
      <c r="AB42" s="60"/>
      <c r="AC42" s="60"/>
      <c r="AD42" s="60"/>
      <c r="AE42" s="60"/>
      <c r="AF42" s="65">
        <v>1380</v>
      </c>
      <c r="AG42" s="65"/>
      <c r="AH42" s="65"/>
      <c r="AI42" s="65"/>
      <c r="AJ42" s="65"/>
      <c r="AK42" s="65"/>
      <c r="AL42" s="65"/>
      <c r="AM42" s="65"/>
      <c r="AN42" s="60">
        <v>6.0298082258818603E-3</v>
      </c>
      <c r="AO42" s="60"/>
    </row>
    <row r="43" spans="2:41" s="51" customFormat="1" ht="10.7" customHeight="1" x14ac:dyDescent="0.15">
      <c r="B43" s="57" t="s">
        <v>1014</v>
      </c>
      <c r="C43" s="57"/>
      <c r="D43" s="57"/>
      <c r="E43" s="57"/>
      <c r="F43" s="57"/>
      <c r="G43" s="57"/>
      <c r="H43" s="57"/>
      <c r="I43" s="57"/>
      <c r="J43" s="57"/>
      <c r="K43" s="95">
        <v>72790916.120000005</v>
      </c>
      <c r="L43" s="95"/>
      <c r="M43" s="95"/>
      <c r="N43" s="95"/>
      <c r="O43" s="95"/>
      <c r="P43" s="95"/>
      <c r="Q43" s="95"/>
      <c r="R43" s="95"/>
      <c r="S43" s="95"/>
      <c r="T43" s="95"/>
      <c r="U43" s="95"/>
      <c r="V43" s="60">
        <v>4.8752406075752604E-3</v>
      </c>
      <c r="W43" s="60"/>
      <c r="X43" s="60"/>
      <c r="Y43" s="60"/>
      <c r="Z43" s="60"/>
      <c r="AA43" s="60"/>
      <c r="AB43" s="60"/>
      <c r="AC43" s="60"/>
      <c r="AD43" s="60"/>
      <c r="AE43" s="60"/>
      <c r="AF43" s="65">
        <v>3215</v>
      </c>
      <c r="AG43" s="65"/>
      <c r="AH43" s="65"/>
      <c r="AI43" s="65"/>
      <c r="AJ43" s="65"/>
      <c r="AK43" s="65"/>
      <c r="AL43" s="65"/>
      <c r="AM43" s="65"/>
      <c r="AN43" s="60">
        <v>1.4047705395804499E-2</v>
      </c>
      <c r="AO43" s="60"/>
    </row>
    <row r="44" spans="2:41" s="51" customFormat="1" ht="10.7" customHeight="1" x14ac:dyDescent="0.15">
      <c r="B44" s="57" t="s">
        <v>1013</v>
      </c>
      <c r="C44" s="57"/>
      <c r="D44" s="57"/>
      <c r="E44" s="57"/>
      <c r="F44" s="57"/>
      <c r="G44" s="57"/>
      <c r="H44" s="57"/>
      <c r="I44" s="57"/>
      <c r="J44" s="57"/>
      <c r="K44" s="95">
        <v>178940896.75</v>
      </c>
      <c r="L44" s="95"/>
      <c r="M44" s="95"/>
      <c r="N44" s="95"/>
      <c r="O44" s="95"/>
      <c r="P44" s="95"/>
      <c r="Q44" s="95"/>
      <c r="R44" s="95"/>
      <c r="S44" s="95"/>
      <c r="T44" s="95"/>
      <c r="U44" s="95"/>
      <c r="V44" s="60">
        <v>1.1984736182648999E-2</v>
      </c>
      <c r="W44" s="60"/>
      <c r="X44" s="60"/>
      <c r="Y44" s="60"/>
      <c r="Z44" s="60"/>
      <c r="AA44" s="60"/>
      <c r="AB44" s="60"/>
      <c r="AC44" s="60"/>
      <c r="AD44" s="60"/>
      <c r="AE44" s="60"/>
      <c r="AF44" s="65">
        <v>5700</v>
      </c>
      <c r="AG44" s="65"/>
      <c r="AH44" s="65"/>
      <c r="AI44" s="65"/>
      <c r="AJ44" s="65"/>
      <c r="AK44" s="65"/>
      <c r="AL44" s="65"/>
      <c r="AM44" s="65"/>
      <c r="AN44" s="60">
        <v>2.4905729628642501E-2</v>
      </c>
      <c r="AO44" s="60"/>
    </row>
    <row r="45" spans="2:41" s="51" customFormat="1" ht="10.7" customHeight="1" x14ac:dyDescent="0.15">
      <c r="B45" s="57" t="s">
        <v>1012</v>
      </c>
      <c r="C45" s="57"/>
      <c r="D45" s="57"/>
      <c r="E45" s="57"/>
      <c r="F45" s="57"/>
      <c r="G45" s="57"/>
      <c r="H45" s="57"/>
      <c r="I45" s="57"/>
      <c r="J45" s="57"/>
      <c r="K45" s="95">
        <v>164585551.84999999</v>
      </c>
      <c r="L45" s="95"/>
      <c r="M45" s="95"/>
      <c r="N45" s="95"/>
      <c r="O45" s="95"/>
      <c r="P45" s="95"/>
      <c r="Q45" s="95"/>
      <c r="R45" s="95"/>
      <c r="S45" s="95"/>
      <c r="T45" s="95"/>
      <c r="U45" s="95"/>
      <c r="V45" s="60">
        <v>1.1023273350159599E-2</v>
      </c>
      <c r="W45" s="60"/>
      <c r="X45" s="60"/>
      <c r="Y45" s="60"/>
      <c r="Z45" s="60"/>
      <c r="AA45" s="60"/>
      <c r="AB45" s="60"/>
      <c r="AC45" s="60"/>
      <c r="AD45" s="60"/>
      <c r="AE45" s="60"/>
      <c r="AF45" s="65">
        <v>4506</v>
      </c>
      <c r="AG45" s="65"/>
      <c r="AH45" s="65"/>
      <c r="AI45" s="65"/>
      <c r="AJ45" s="65"/>
      <c r="AK45" s="65"/>
      <c r="AL45" s="65"/>
      <c r="AM45" s="65"/>
      <c r="AN45" s="60">
        <v>1.96886346853795E-2</v>
      </c>
      <c r="AO45" s="60"/>
    </row>
    <row r="46" spans="2:41" s="51" customFormat="1" ht="10.7" customHeight="1" x14ac:dyDescent="0.15">
      <c r="B46" s="57" t="s">
        <v>1011</v>
      </c>
      <c r="C46" s="57"/>
      <c r="D46" s="57"/>
      <c r="E46" s="57"/>
      <c r="F46" s="57"/>
      <c r="G46" s="57"/>
      <c r="H46" s="57"/>
      <c r="I46" s="57"/>
      <c r="J46" s="57"/>
      <c r="K46" s="95">
        <v>29964880.760000002</v>
      </c>
      <c r="L46" s="95"/>
      <c r="M46" s="95"/>
      <c r="N46" s="95"/>
      <c r="O46" s="95"/>
      <c r="P46" s="95"/>
      <c r="Q46" s="95"/>
      <c r="R46" s="95"/>
      <c r="S46" s="95"/>
      <c r="T46" s="95"/>
      <c r="U46" s="95"/>
      <c r="V46" s="60">
        <v>2.0069262934055E-3</v>
      </c>
      <c r="W46" s="60"/>
      <c r="X46" s="60"/>
      <c r="Y46" s="60"/>
      <c r="Z46" s="60"/>
      <c r="AA46" s="60"/>
      <c r="AB46" s="60"/>
      <c r="AC46" s="60"/>
      <c r="AD46" s="60"/>
      <c r="AE46" s="60"/>
      <c r="AF46" s="65">
        <v>1182</v>
      </c>
      <c r="AG46" s="65"/>
      <c r="AH46" s="65"/>
      <c r="AI46" s="65"/>
      <c r="AJ46" s="65"/>
      <c r="AK46" s="65"/>
      <c r="AL46" s="65"/>
      <c r="AM46" s="65"/>
      <c r="AN46" s="60">
        <v>5.1646618282553299E-3</v>
      </c>
      <c r="AO46" s="60"/>
    </row>
    <row r="47" spans="2:41" s="51" customFormat="1" ht="10.7" customHeight="1" x14ac:dyDescent="0.15">
      <c r="B47" s="57" t="s">
        <v>1010</v>
      </c>
      <c r="C47" s="57"/>
      <c r="D47" s="57"/>
      <c r="E47" s="57"/>
      <c r="F47" s="57"/>
      <c r="G47" s="57"/>
      <c r="H47" s="57"/>
      <c r="I47" s="57"/>
      <c r="J47" s="57"/>
      <c r="K47" s="95">
        <v>13335980.09</v>
      </c>
      <c r="L47" s="95"/>
      <c r="M47" s="95"/>
      <c r="N47" s="95"/>
      <c r="O47" s="95"/>
      <c r="P47" s="95"/>
      <c r="Q47" s="95"/>
      <c r="R47" s="95"/>
      <c r="S47" s="95"/>
      <c r="T47" s="95"/>
      <c r="U47" s="95"/>
      <c r="V47" s="60">
        <v>8.93189908056664E-4</v>
      </c>
      <c r="W47" s="60"/>
      <c r="X47" s="60"/>
      <c r="Y47" s="60"/>
      <c r="Z47" s="60"/>
      <c r="AA47" s="60"/>
      <c r="AB47" s="60"/>
      <c r="AC47" s="60"/>
      <c r="AD47" s="60"/>
      <c r="AE47" s="60"/>
      <c r="AF47" s="65">
        <v>321</v>
      </c>
      <c r="AG47" s="65"/>
      <c r="AH47" s="65"/>
      <c r="AI47" s="65"/>
      <c r="AJ47" s="65"/>
      <c r="AK47" s="65"/>
      <c r="AL47" s="65"/>
      <c r="AM47" s="65"/>
      <c r="AN47" s="60">
        <v>1.4025858264551301E-3</v>
      </c>
      <c r="AO47" s="60"/>
    </row>
    <row r="48" spans="2:41" s="51" customFormat="1" ht="10.7" customHeight="1" x14ac:dyDescent="0.15">
      <c r="B48" s="57" t="s">
        <v>1009</v>
      </c>
      <c r="C48" s="57"/>
      <c r="D48" s="57"/>
      <c r="E48" s="57"/>
      <c r="F48" s="57"/>
      <c r="G48" s="57"/>
      <c r="H48" s="57"/>
      <c r="I48" s="57"/>
      <c r="J48" s="57"/>
      <c r="K48" s="95">
        <v>8763602.1300000008</v>
      </c>
      <c r="L48" s="95"/>
      <c r="M48" s="95"/>
      <c r="N48" s="95"/>
      <c r="O48" s="95"/>
      <c r="P48" s="95"/>
      <c r="Q48" s="95"/>
      <c r="R48" s="95"/>
      <c r="S48" s="95"/>
      <c r="T48" s="95"/>
      <c r="U48" s="95"/>
      <c r="V48" s="60">
        <v>5.8695055990743295E-4</v>
      </c>
      <c r="W48" s="60"/>
      <c r="X48" s="60"/>
      <c r="Y48" s="60"/>
      <c r="Z48" s="60"/>
      <c r="AA48" s="60"/>
      <c r="AB48" s="60"/>
      <c r="AC48" s="60"/>
      <c r="AD48" s="60"/>
      <c r="AE48" s="60"/>
      <c r="AF48" s="65">
        <v>389</v>
      </c>
      <c r="AG48" s="65"/>
      <c r="AH48" s="65"/>
      <c r="AI48" s="65"/>
      <c r="AJ48" s="65"/>
      <c r="AK48" s="65"/>
      <c r="AL48" s="65"/>
      <c r="AM48" s="65"/>
      <c r="AN48" s="60">
        <v>1.69970681149858E-3</v>
      </c>
      <c r="AO48" s="60"/>
    </row>
    <row r="49" spans="2:44" s="51" customFormat="1" ht="10.7" customHeight="1" x14ac:dyDescent="0.15">
      <c r="B49" s="57" t="s">
        <v>1124</v>
      </c>
      <c r="C49" s="57"/>
      <c r="D49" s="57"/>
      <c r="E49" s="57"/>
      <c r="F49" s="57"/>
      <c r="G49" s="57"/>
      <c r="H49" s="57"/>
      <c r="I49" s="57"/>
      <c r="J49" s="57"/>
      <c r="K49" s="95">
        <v>31564990.899999999</v>
      </c>
      <c r="L49" s="95"/>
      <c r="M49" s="95"/>
      <c r="N49" s="95"/>
      <c r="O49" s="95"/>
      <c r="P49" s="95"/>
      <c r="Q49" s="95"/>
      <c r="R49" s="95"/>
      <c r="S49" s="95"/>
      <c r="T49" s="95"/>
      <c r="U49" s="95"/>
      <c r="V49" s="60">
        <v>2.1140951868188099E-3</v>
      </c>
      <c r="W49" s="60"/>
      <c r="X49" s="60"/>
      <c r="Y49" s="60"/>
      <c r="Z49" s="60"/>
      <c r="AA49" s="60"/>
      <c r="AB49" s="60"/>
      <c r="AC49" s="60"/>
      <c r="AD49" s="60"/>
      <c r="AE49" s="60"/>
      <c r="AF49" s="65">
        <v>1266</v>
      </c>
      <c r="AG49" s="65"/>
      <c r="AH49" s="65"/>
      <c r="AI49" s="65"/>
      <c r="AJ49" s="65"/>
      <c r="AK49" s="65"/>
      <c r="AL49" s="65"/>
      <c r="AM49" s="65"/>
      <c r="AN49" s="60">
        <v>5.5316936333090101E-3</v>
      </c>
      <c r="AO49" s="60"/>
    </row>
    <row r="50" spans="2:44" s="51" customFormat="1" ht="10.7" customHeight="1" x14ac:dyDescent="0.15">
      <c r="B50" s="57" t="s">
        <v>1123</v>
      </c>
      <c r="C50" s="57"/>
      <c r="D50" s="57"/>
      <c r="E50" s="57"/>
      <c r="F50" s="57"/>
      <c r="G50" s="57"/>
      <c r="H50" s="57"/>
      <c r="I50" s="57"/>
      <c r="J50" s="57"/>
      <c r="K50" s="95">
        <v>25602133.77</v>
      </c>
      <c r="L50" s="95"/>
      <c r="M50" s="95"/>
      <c r="N50" s="95"/>
      <c r="O50" s="95"/>
      <c r="P50" s="95"/>
      <c r="Q50" s="95"/>
      <c r="R50" s="95"/>
      <c r="S50" s="95"/>
      <c r="T50" s="95"/>
      <c r="U50" s="95"/>
      <c r="V50" s="60">
        <v>1.7147271781867801E-3</v>
      </c>
      <c r="W50" s="60"/>
      <c r="X50" s="60"/>
      <c r="Y50" s="60"/>
      <c r="Z50" s="60"/>
      <c r="AA50" s="60"/>
      <c r="AB50" s="60"/>
      <c r="AC50" s="60"/>
      <c r="AD50" s="60"/>
      <c r="AE50" s="60"/>
      <c r="AF50" s="65">
        <v>1335</v>
      </c>
      <c r="AG50" s="65"/>
      <c r="AH50" s="65"/>
      <c r="AI50" s="65"/>
      <c r="AJ50" s="65"/>
      <c r="AK50" s="65"/>
      <c r="AL50" s="65"/>
      <c r="AM50" s="65"/>
      <c r="AN50" s="60">
        <v>5.8331840446030998E-3</v>
      </c>
      <c r="AO50" s="60"/>
    </row>
    <row r="51" spans="2:44" s="51" customFormat="1" ht="10.7" customHeight="1" x14ac:dyDescent="0.15">
      <c r="B51" s="57" t="s">
        <v>1122</v>
      </c>
      <c r="C51" s="57"/>
      <c r="D51" s="57"/>
      <c r="E51" s="57"/>
      <c r="F51" s="57"/>
      <c r="G51" s="57"/>
      <c r="H51" s="57"/>
      <c r="I51" s="57"/>
      <c r="J51" s="57"/>
      <c r="K51" s="95">
        <v>4594054.6399999997</v>
      </c>
      <c r="L51" s="95"/>
      <c r="M51" s="95"/>
      <c r="N51" s="95"/>
      <c r="O51" s="95"/>
      <c r="P51" s="95"/>
      <c r="Q51" s="95"/>
      <c r="R51" s="95"/>
      <c r="S51" s="95"/>
      <c r="T51" s="95"/>
      <c r="U51" s="95"/>
      <c r="V51" s="60">
        <v>3.0769116434013001E-4</v>
      </c>
      <c r="W51" s="60"/>
      <c r="X51" s="60"/>
      <c r="Y51" s="60"/>
      <c r="Z51" s="60"/>
      <c r="AA51" s="60"/>
      <c r="AB51" s="60"/>
      <c r="AC51" s="60"/>
      <c r="AD51" s="60"/>
      <c r="AE51" s="60"/>
      <c r="AF51" s="65">
        <v>212</v>
      </c>
      <c r="AG51" s="65"/>
      <c r="AH51" s="65"/>
      <c r="AI51" s="65"/>
      <c r="AJ51" s="65"/>
      <c r="AK51" s="65"/>
      <c r="AL51" s="65"/>
      <c r="AM51" s="65"/>
      <c r="AN51" s="60">
        <v>9.2631836513547402E-4</v>
      </c>
      <c r="AO51" s="60"/>
    </row>
    <row r="52" spans="2:44" s="51" customFormat="1" ht="10.7" customHeight="1" x14ac:dyDescent="0.15">
      <c r="B52" s="57" t="s">
        <v>1121</v>
      </c>
      <c r="C52" s="57"/>
      <c r="D52" s="57"/>
      <c r="E52" s="57"/>
      <c r="F52" s="57"/>
      <c r="G52" s="57"/>
      <c r="H52" s="57"/>
      <c r="I52" s="57"/>
      <c r="J52" s="57"/>
      <c r="K52" s="95">
        <v>1480195.23</v>
      </c>
      <c r="L52" s="95"/>
      <c r="M52" s="95"/>
      <c r="N52" s="95"/>
      <c r="O52" s="95"/>
      <c r="P52" s="95"/>
      <c r="Q52" s="95"/>
      <c r="R52" s="95"/>
      <c r="S52" s="95"/>
      <c r="T52" s="95"/>
      <c r="U52" s="95"/>
      <c r="V52" s="60">
        <v>9.9137478645531802E-5</v>
      </c>
      <c r="W52" s="60"/>
      <c r="X52" s="60"/>
      <c r="Y52" s="60"/>
      <c r="Z52" s="60"/>
      <c r="AA52" s="60"/>
      <c r="AB52" s="60"/>
      <c r="AC52" s="60"/>
      <c r="AD52" s="60"/>
      <c r="AE52" s="60"/>
      <c r="AF52" s="65">
        <v>78</v>
      </c>
      <c r="AG52" s="65"/>
      <c r="AH52" s="65"/>
      <c r="AI52" s="65"/>
      <c r="AJ52" s="65"/>
      <c r="AK52" s="65"/>
      <c r="AL52" s="65"/>
      <c r="AM52" s="65"/>
      <c r="AN52" s="60">
        <v>3.4081524754984402E-4</v>
      </c>
      <c r="AO52" s="60"/>
    </row>
    <row r="53" spans="2:44" s="51" customFormat="1" ht="10.7" customHeight="1" x14ac:dyDescent="0.15">
      <c r="B53" s="57" t="s">
        <v>1120</v>
      </c>
      <c r="C53" s="57"/>
      <c r="D53" s="57"/>
      <c r="E53" s="57"/>
      <c r="F53" s="57"/>
      <c r="G53" s="57"/>
      <c r="H53" s="57"/>
      <c r="I53" s="57"/>
      <c r="J53" s="57"/>
      <c r="K53" s="95">
        <v>200301.79</v>
      </c>
      <c r="L53" s="95"/>
      <c r="M53" s="95"/>
      <c r="N53" s="95"/>
      <c r="O53" s="95"/>
      <c r="P53" s="95"/>
      <c r="Q53" s="95"/>
      <c r="R53" s="95"/>
      <c r="S53" s="95"/>
      <c r="T53" s="95"/>
      <c r="U53" s="95"/>
      <c r="V53" s="60">
        <v>1.3415402256624501E-5</v>
      </c>
      <c r="W53" s="60"/>
      <c r="X53" s="60"/>
      <c r="Y53" s="60"/>
      <c r="Z53" s="60"/>
      <c r="AA53" s="60"/>
      <c r="AB53" s="60"/>
      <c r="AC53" s="60"/>
      <c r="AD53" s="60"/>
      <c r="AE53" s="60"/>
      <c r="AF53" s="65">
        <v>24</v>
      </c>
      <c r="AG53" s="65"/>
      <c r="AH53" s="65"/>
      <c r="AI53" s="65"/>
      <c r="AJ53" s="65"/>
      <c r="AK53" s="65"/>
      <c r="AL53" s="65"/>
      <c r="AM53" s="65"/>
      <c r="AN53" s="60">
        <v>1.04866230015337E-4</v>
      </c>
      <c r="AO53" s="60"/>
    </row>
    <row r="54" spans="2:44" s="51" customFormat="1" ht="10.7" customHeight="1" x14ac:dyDescent="0.15">
      <c r="B54" s="57" t="s">
        <v>1119</v>
      </c>
      <c r="C54" s="57"/>
      <c r="D54" s="57"/>
      <c r="E54" s="57"/>
      <c r="F54" s="57"/>
      <c r="G54" s="57"/>
      <c r="H54" s="57"/>
      <c r="I54" s="57"/>
      <c r="J54" s="57"/>
      <c r="K54" s="95">
        <v>232113.38</v>
      </c>
      <c r="L54" s="95"/>
      <c r="M54" s="95"/>
      <c r="N54" s="95"/>
      <c r="O54" s="95"/>
      <c r="P54" s="95"/>
      <c r="Q54" s="95"/>
      <c r="R54" s="95"/>
      <c r="S54" s="95"/>
      <c r="T54" s="95"/>
      <c r="U54" s="95"/>
      <c r="V54" s="60">
        <v>1.5546013651923599E-5</v>
      </c>
      <c r="W54" s="60"/>
      <c r="X54" s="60"/>
      <c r="Y54" s="60"/>
      <c r="Z54" s="60"/>
      <c r="AA54" s="60"/>
      <c r="AB54" s="60"/>
      <c r="AC54" s="60"/>
      <c r="AD54" s="60"/>
      <c r="AE54" s="60"/>
      <c r="AF54" s="65">
        <v>35</v>
      </c>
      <c r="AG54" s="65"/>
      <c r="AH54" s="65"/>
      <c r="AI54" s="65"/>
      <c r="AJ54" s="65"/>
      <c r="AK54" s="65"/>
      <c r="AL54" s="65"/>
      <c r="AM54" s="65"/>
      <c r="AN54" s="60">
        <v>1.5292991877236599E-4</v>
      </c>
      <c r="AO54" s="60"/>
    </row>
    <row r="55" spans="2:44" s="51" customFormat="1" ht="10.7" customHeight="1" x14ac:dyDescent="0.15">
      <c r="B55" s="57" t="s">
        <v>1118</v>
      </c>
      <c r="C55" s="57"/>
      <c r="D55" s="57"/>
      <c r="E55" s="57"/>
      <c r="F55" s="57"/>
      <c r="G55" s="57"/>
      <c r="H55" s="57"/>
      <c r="I55" s="57"/>
      <c r="J55" s="57"/>
      <c r="K55" s="95">
        <v>289790.99</v>
      </c>
      <c r="L55" s="95"/>
      <c r="M55" s="95"/>
      <c r="N55" s="95"/>
      <c r="O55" s="95"/>
      <c r="P55" s="95"/>
      <c r="Q55" s="95"/>
      <c r="R55" s="95"/>
      <c r="S55" s="95"/>
      <c r="T55" s="95"/>
      <c r="U55" s="95"/>
      <c r="V55" s="60">
        <v>1.9409026255808501E-5</v>
      </c>
      <c r="W55" s="60"/>
      <c r="X55" s="60"/>
      <c r="Y55" s="60"/>
      <c r="Z55" s="60"/>
      <c r="AA55" s="60"/>
      <c r="AB55" s="60"/>
      <c r="AC55" s="60"/>
      <c r="AD55" s="60"/>
      <c r="AE55" s="60"/>
      <c r="AF55" s="65">
        <v>76</v>
      </c>
      <c r="AG55" s="65"/>
      <c r="AH55" s="65"/>
      <c r="AI55" s="65"/>
      <c r="AJ55" s="65"/>
      <c r="AK55" s="65"/>
      <c r="AL55" s="65"/>
      <c r="AM55" s="65"/>
      <c r="AN55" s="60">
        <v>3.3207639504856601E-4</v>
      </c>
      <c r="AO55" s="60"/>
    </row>
    <row r="56" spans="2:44" s="51" customFormat="1" ht="10.7" customHeight="1" x14ac:dyDescent="0.15">
      <c r="B56" s="57" t="s">
        <v>1115</v>
      </c>
      <c r="C56" s="57"/>
      <c r="D56" s="57"/>
      <c r="E56" s="57"/>
      <c r="F56" s="57"/>
      <c r="G56" s="57"/>
      <c r="H56" s="57"/>
      <c r="I56" s="57"/>
      <c r="J56" s="57"/>
      <c r="K56" s="95">
        <v>37978.69</v>
      </c>
      <c r="L56" s="95"/>
      <c r="M56" s="95"/>
      <c r="N56" s="95"/>
      <c r="O56" s="95"/>
      <c r="P56" s="95"/>
      <c r="Q56" s="95"/>
      <c r="R56" s="95"/>
      <c r="S56" s="95"/>
      <c r="T56" s="95"/>
      <c r="U56" s="95"/>
      <c r="V56" s="60">
        <v>2.54365876375664E-6</v>
      </c>
      <c r="W56" s="60"/>
      <c r="X56" s="60"/>
      <c r="Y56" s="60"/>
      <c r="Z56" s="60"/>
      <c r="AA56" s="60"/>
      <c r="AB56" s="60"/>
      <c r="AC56" s="60"/>
      <c r="AD56" s="60"/>
      <c r="AE56" s="60"/>
      <c r="AF56" s="65">
        <v>2</v>
      </c>
      <c r="AG56" s="65"/>
      <c r="AH56" s="65"/>
      <c r="AI56" s="65"/>
      <c r="AJ56" s="65"/>
      <c r="AK56" s="65"/>
      <c r="AL56" s="65"/>
      <c r="AM56" s="65"/>
      <c r="AN56" s="60">
        <v>8.7388525012780596E-6</v>
      </c>
      <c r="AO56" s="60"/>
    </row>
    <row r="57" spans="2:44" s="51" customFormat="1" ht="10.7" customHeight="1" x14ac:dyDescent="0.15">
      <c r="B57" s="57" t="s">
        <v>1111</v>
      </c>
      <c r="C57" s="57"/>
      <c r="D57" s="57"/>
      <c r="E57" s="57"/>
      <c r="F57" s="57"/>
      <c r="G57" s="57"/>
      <c r="H57" s="57"/>
      <c r="I57" s="57"/>
      <c r="J57" s="57"/>
      <c r="K57" s="95">
        <v>18648.04</v>
      </c>
      <c r="L57" s="95"/>
      <c r="M57" s="95"/>
      <c r="N57" s="95"/>
      <c r="O57" s="95"/>
      <c r="P57" s="95"/>
      <c r="Q57" s="95"/>
      <c r="R57" s="95"/>
      <c r="S57" s="95"/>
      <c r="T57" s="95"/>
      <c r="U57" s="95"/>
      <c r="V57" s="60">
        <v>1.2489701559712701E-6</v>
      </c>
      <c r="W57" s="60"/>
      <c r="X57" s="60"/>
      <c r="Y57" s="60"/>
      <c r="Z57" s="60"/>
      <c r="AA57" s="60"/>
      <c r="AB57" s="60"/>
      <c r="AC57" s="60"/>
      <c r="AD57" s="60"/>
      <c r="AE57" s="60"/>
      <c r="AF57" s="65">
        <v>2</v>
      </c>
      <c r="AG57" s="65"/>
      <c r="AH57" s="65"/>
      <c r="AI57" s="65"/>
      <c r="AJ57" s="65"/>
      <c r="AK57" s="65"/>
      <c r="AL57" s="65"/>
      <c r="AM57" s="65"/>
      <c r="AN57" s="60">
        <v>8.7388525012780596E-6</v>
      </c>
      <c r="AO57" s="60"/>
    </row>
    <row r="58" spans="2:44" s="51" customFormat="1" ht="10.7" customHeight="1" x14ac:dyDescent="0.15">
      <c r="B58" s="57" t="s">
        <v>1117</v>
      </c>
      <c r="C58" s="57"/>
      <c r="D58" s="57"/>
      <c r="E58" s="57"/>
      <c r="F58" s="57"/>
      <c r="G58" s="57"/>
      <c r="H58" s="57"/>
      <c r="I58" s="57"/>
      <c r="J58" s="57"/>
      <c r="K58" s="95">
        <v>73867.89</v>
      </c>
      <c r="L58" s="95"/>
      <c r="M58" s="95"/>
      <c r="N58" s="95"/>
      <c r="O58" s="95"/>
      <c r="P58" s="95"/>
      <c r="Q58" s="95"/>
      <c r="R58" s="95"/>
      <c r="S58" s="95"/>
      <c r="T58" s="95"/>
      <c r="U58" s="95"/>
      <c r="V58" s="60">
        <v>4.9473719540803402E-6</v>
      </c>
      <c r="W58" s="60"/>
      <c r="X58" s="60"/>
      <c r="Y58" s="60"/>
      <c r="Z58" s="60"/>
      <c r="AA58" s="60"/>
      <c r="AB58" s="60"/>
      <c r="AC58" s="60"/>
      <c r="AD58" s="60"/>
      <c r="AE58" s="60"/>
      <c r="AF58" s="65">
        <v>7</v>
      </c>
      <c r="AG58" s="65"/>
      <c r="AH58" s="65"/>
      <c r="AI58" s="65"/>
      <c r="AJ58" s="65"/>
      <c r="AK58" s="65"/>
      <c r="AL58" s="65"/>
      <c r="AM58" s="65"/>
      <c r="AN58" s="60">
        <v>3.05859837544732E-5</v>
      </c>
      <c r="AO58" s="60"/>
    </row>
    <row r="59" spans="2:44" s="51" customFormat="1" ht="10.7" customHeight="1" x14ac:dyDescent="0.15">
      <c r="B59" s="57" t="s">
        <v>1114</v>
      </c>
      <c r="C59" s="57"/>
      <c r="D59" s="57"/>
      <c r="E59" s="57"/>
      <c r="F59" s="57"/>
      <c r="G59" s="57"/>
      <c r="H59" s="57"/>
      <c r="I59" s="57"/>
      <c r="J59" s="57"/>
      <c r="K59" s="95">
        <v>8221.48</v>
      </c>
      <c r="L59" s="95"/>
      <c r="M59" s="95"/>
      <c r="N59" s="95"/>
      <c r="O59" s="95"/>
      <c r="P59" s="95"/>
      <c r="Q59" s="95"/>
      <c r="R59" s="95"/>
      <c r="S59" s="95"/>
      <c r="T59" s="95"/>
      <c r="U59" s="95"/>
      <c r="V59" s="60">
        <v>5.5064141635875102E-7</v>
      </c>
      <c r="W59" s="60"/>
      <c r="X59" s="60"/>
      <c r="Y59" s="60"/>
      <c r="Z59" s="60"/>
      <c r="AA59" s="60"/>
      <c r="AB59" s="60"/>
      <c r="AC59" s="60"/>
      <c r="AD59" s="60"/>
      <c r="AE59" s="60"/>
      <c r="AF59" s="65">
        <v>1</v>
      </c>
      <c r="AG59" s="65"/>
      <c r="AH59" s="65"/>
      <c r="AI59" s="65"/>
      <c r="AJ59" s="65"/>
      <c r="AK59" s="65"/>
      <c r="AL59" s="65"/>
      <c r="AM59" s="65"/>
      <c r="AN59" s="60">
        <v>4.3694262506390298E-6</v>
      </c>
      <c r="AO59" s="60"/>
    </row>
    <row r="60" spans="2:44" s="51" customFormat="1" ht="10.7" customHeight="1" x14ac:dyDescent="0.15">
      <c r="B60" s="57" t="s">
        <v>1116</v>
      </c>
      <c r="C60" s="57"/>
      <c r="D60" s="57"/>
      <c r="E60" s="57"/>
      <c r="F60" s="57"/>
      <c r="G60" s="57"/>
      <c r="H60" s="57"/>
      <c r="I60" s="57"/>
      <c r="J60" s="57"/>
      <c r="K60" s="95">
        <v>114289.39</v>
      </c>
      <c r="L60" s="95"/>
      <c r="M60" s="95"/>
      <c r="N60" s="95"/>
      <c r="O60" s="95"/>
      <c r="P60" s="95"/>
      <c r="Q60" s="95"/>
      <c r="R60" s="95"/>
      <c r="S60" s="95"/>
      <c r="T60" s="95"/>
      <c r="U60" s="95"/>
      <c r="V60" s="60">
        <v>7.6546402331912999E-6</v>
      </c>
      <c r="W60" s="60"/>
      <c r="X60" s="60"/>
      <c r="Y60" s="60"/>
      <c r="Z60" s="60"/>
      <c r="AA60" s="60"/>
      <c r="AB60" s="60"/>
      <c r="AC60" s="60"/>
      <c r="AD60" s="60"/>
      <c r="AE60" s="60"/>
      <c r="AF60" s="65">
        <v>5</v>
      </c>
      <c r="AG60" s="65"/>
      <c r="AH60" s="65"/>
      <c r="AI60" s="65"/>
      <c r="AJ60" s="65"/>
      <c r="AK60" s="65"/>
      <c r="AL60" s="65"/>
      <c r="AM60" s="65"/>
      <c r="AN60" s="60">
        <v>2.18471312531951E-5</v>
      </c>
      <c r="AO60" s="60"/>
    </row>
    <row r="61" spans="2:44" s="51" customFormat="1" ht="12.75" customHeight="1" x14ac:dyDescent="0.15">
      <c r="B61" s="98"/>
      <c r="C61" s="98"/>
      <c r="D61" s="98"/>
      <c r="E61" s="98"/>
      <c r="F61" s="98"/>
      <c r="G61" s="98"/>
      <c r="H61" s="98"/>
      <c r="I61" s="98"/>
      <c r="J61" s="98"/>
      <c r="K61" s="93">
        <v>14930733061.030001</v>
      </c>
      <c r="L61" s="93"/>
      <c r="M61" s="93"/>
      <c r="N61" s="93"/>
      <c r="O61" s="93"/>
      <c r="P61" s="93"/>
      <c r="Q61" s="93"/>
      <c r="R61" s="93"/>
      <c r="S61" s="93"/>
      <c r="T61" s="93"/>
      <c r="U61" s="93"/>
      <c r="V61" s="91">
        <v>1</v>
      </c>
      <c r="W61" s="91"/>
      <c r="X61" s="91"/>
      <c r="Y61" s="91"/>
      <c r="Z61" s="91"/>
      <c r="AA61" s="91"/>
      <c r="AB61" s="91"/>
      <c r="AC61" s="91"/>
      <c r="AD61" s="91"/>
      <c r="AE61" s="91"/>
      <c r="AF61" s="92">
        <v>228863</v>
      </c>
      <c r="AG61" s="92"/>
      <c r="AH61" s="92"/>
      <c r="AI61" s="92"/>
      <c r="AJ61" s="92"/>
      <c r="AK61" s="92"/>
      <c r="AL61" s="92"/>
      <c r="AM61" s="92"/>
      <c r="AN61" s="91">
        <v>1</v>
      </c>
      <c r="AO61" s="91"/>
    </row>
    <row r="62" spans="2:44" s="51" customFormat="1" ht="7.9" customHeight="1" x14ac:dyDescent="0.15"/>
    <row r="63" spans="2:44" s="51" customFormat="1" ht="19.149999999999999" customHeight="1" x14ac:dyDescent="0.15">
      <c r="B63" s="54" t="s">
        <v>1128</v>
      </c>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row>
    <row r="64" spans="2:44" s="51" customFormat="1" ht="9.6" customHeight="1" x14ac:dyDescent="0.15"/>
    <row r="65" spans="2:43" s="51" customFormat="1" ht="13.35" customHeight="1" x14ac:dyDescent="0.15">
      <c r="B65" s="97" t="s">
        <v>1007</v>
      </c>
      <c r="C65" s="97"/>
      <c r="D65" s="97"/>
      <c r="E65" s="97"/>
      <c r="F65" s="97"/>
      <c r="G65" s="97"/>
      <c r="H65" s="97"/>
      <c r="I65" s="97"/>
      <c r="J65" s="97"/>
      <c r="K65" s="97"/>
      <c r="L65" s="97" t="s">
        <v>994</v>
      </c>
      <c r="M65" s="97"/>
      <c r="N65" s="97"/>
      <c r="O65" s="97"/>
      <c r="P65" s="97"/>
      <c r="Q65" s="97"/>
      <c r="R65" s="97"/>
      <c r="S65" s="97"/>
      <c r="T65" s="97"/>
      <c r="U65" s="97"/>
      <c r="V65" s="97" t="s">
        <v>992</v>
      </c>
      <c r="W65" s="97"/>
      <c r="X65" s="97"/>
      <c r="Y65" s="97"/>
      <c r="Z65" s="97"/>
      <c r="AA65" s="97"/>
      <c r="AB65" s="97"/>
      <c r="AC65" s="97"/>
      <c r="AD65" s="97"/>
      <c r="AE65" s="97"/>
      <c r="AF65" s="97" t="s">
        <v>993</v>
      </c>
      <c r="AG65" s="97"/>
      <c r="AH65" s="97"/>
      <c r="AI65" s="97"/>
      <c r="AJ65" s="97"/>
      <c r="AK65" s="97" t="s">
        <v>992</v>
      </c>
      <c r="AL65" s="97"/>
      <c r="AM65" s="97"/>
      <c r="AN65" s="97"/>
      <c r="AO65" s="97"/>
      <c r="AP65" s="97"/>
      <c r="AQ65" s="97"/>
    </row>
    <row r="66" spans="2:43" s="51" customFormat="1" ht="10.7" customHeight="1" x14ac:dyDescent="0.15">
      <c r="B66" s="57" t="s">
        <v>1127</v>
      </c>
      <c r="C66" s="57"/>
      <c r="D66" s="57"/>
      <c r="E66" s="57"/>
      <c r="F66" s="57"/>
      <c r="G66" s="57"/>
      <c r="H66" s="57"/>
      <c r="I66" s="57"/>
      <c r="J66" s="57"/>
      <c r="K66" s="57"/>
      <c r="L66" s="95">
        <v>2241353.54</v>
      </c>
      <c r="M66" s="95"/>
      <c r="N66" s="95"/>
      <c r="O66" s="95"/>
      <c r="P66" s="95"/>
      <c r="Q66" s="95"/>
      <c r="R66" s="95"/>
      <c r="S66" s="95"/>
      <c r="T66" s="95"/>
      <c r="U66" s="95"/>
      <c r="V66" s="60">
        <v>1.5011677797991399E-4</v>
      </c>
      <c r="W66" s="60"/>
      <c r="X66" s="60"/>
      <c r="Y66" s="60"/>
      <c r="Z66" s="60"/>
      <c r="AA66" s="60"/>
      <c r="AB66" s="60"/>
      <c r="AC66" s="60"/>
      <c r="AD66" s="60"/>
      <c r="AE66" s="60"/>
      <c r="AF66" s="65">
        <v>699</v>
      </c>
      <c r="AG66" s="65"/>
      <c r="AH66" s="65"/>
      <c r="AI66" s="65"/>
      <c r="AJ66" s="65"/>
      <c r="AK66" s="60">
        <v>3.05422894919668E-3</v>
      </c>
      <c r="AL66" s="60"/>
      <c r="AM66" s="60"/>
      <c r="AN66" s="60"/>
      <c r="AO66" s="60"/>
      <c r="AP66" s="60"/>
      <c r="AQ66" s="60"/>
    </row>
    <row r="67" spans="2:43" s="51" customFormat="1" ht="10.7" customHeight="1" x14ac:dyDescent="0.15">
      <c r="B67" s="57" t="s">
        <v>1125</v>
      </c>
      <c r="C67" s="57"/>
      <c r="D67" s="57"/>
      <c r="E67" s="57"/>
      <c r="F67" s="57"/>
      <c r="G67" s="57"/>
      <c r="H67" s="57"/>
      <c r="I67" s="57"/>
      <c r="J67" s="57"/>
      <c r="K67" s="57"/>
      <c r="L67" s="95">
        <v>155955961.13</v>
      </c>
      <c r="M67" s="95"/>
      <c r="N67" s="95"/>
      <c r="O67" s="95"/>
      <c r="P67" s="95"/>
      <c r="Q67" s="95"/>
      <c r="R67" s="95"/>
      <c r="S67" s="95"/>
      <c r="T67" s="95"/>
      <c r="U67" s="95"/>
      <c r="V67" s="60">
        <v>1.0445298331469999E-2</v>
      </c>
      <c r="W67" s="60"/>
      <c r="X67" s="60"/>
      <c r="Y67" s="60"/>
      <c r="Z67" s="60"/>
      <c r="AA67" s="60"/>
      <c r="AB67" s="60"/>
      <c r="AC67" s="60"/>
      <c r="AD67" s="60"/>
      <c r="AE67" s="60"/>
      <c r="AF67" s="65">
        <v>7556</v>
      </c>
      <c r="AG67" s="65"/>
      <c r="AH67" s="65"/>
      <c r="AI67" s="65"/>
      <c r="AJ67" s="65"/>
      <c r="AK67" s="60">
        <v>3.30153847498285E-2</v>
      </c>
      <c r="AL67" s="60"/>
      <c r="AM67" s="60"/>
      <c r="AN67" s="60"/>
      <c r="AO67" s="60"/>
      <c r="AP67" s="60"/>
      <c r="AQ67" s="60"/>
    </row>
    <row r="68" spans="2:43" s="51" customFormat="1" ht="10.7" customHeight="1" x14ac:dyDescent="0.15">
      <c r="B68" s="57" t="s">
        <v>1004</v>
      </c>
      <c r="C68" s="57"/>
      <c r="D68" s="57"/>
      <c r="E68" s="57"/>
      <c r="F68" s="57"/>
      <c r="G68" s="57"/>
      <c r="H68" s="57"/>
      <c r="I68" s="57"/>
      <c r="J68" s="57"/>
      <c r="K68" s="57"/>
      <c r="L68" s="95">
        <v>193796301.84999999</v>
      </c>
      <c r="M68" s="95"/>
      <c r="N68" s="95"/>
      <c r="O68" s="95"/>
      <c r="P68" s="95"/>
      <c r="Q68" s="95"/>
      <c r="R68" s="95"/>
      <c r="S68" s="95"/>
      <c r="T68" s="95"/>
      <c r="U68" s="95"/>
      <c r="V68" s="60">
        <v>1.29796910210537E-2</v>
      </c>
      <c r="W68" s="60"/>
      <c r="X68" s="60"/>
      <c r="Y68" s="60"/>
      <c r="Z68" s="60"/>
      <c r="AA68" s="60"/>
      <c r="AB68" s="60"/>
      <c r="AC68" s="60"/>
      <c r="AD68" s="60"/>
      <c r="AE68" s="60"/>
      <c r="AF68" s="65">
        <v>8536</v>
      </c>
      <c r="AG68" s="65"/>
      <c r="AH68" s="65"/>
      <c r="AI68" s="65"/>
      <c r="AJ68" s="65"/>
      <c r="AK68" s="60">
        <v>3.7297422475454797E-2</v>
      </c>
      <c r="AL68" s="60"/>
      <c r="AM68" s="60"/>
      <c r="AN68" s="60"/>
      <c r="AO68" s="60"/>
      <c r="AP68" s="60"/>
      <c r="AQ68" s="60"/>
    </row>
    <row r="69" spans="2:43" s="51" customFormat="1" ht="10.7" customHeight="1" x14ac:dyDescent="0.15">
      <c r="B69" s="57" t="s">
        <v>1003</v>
      </c>
      <c r="C69" s="57"/>
      <c r="D69" s="57"/>
      <c r="E69" s="57"/>
      <c r="F69" s="57"/>
      <c r="G69" s="57"/>
      <c r="H69" s="57"/>
      <c r="I69" s="57"/>
      <c r="J69" s="57"/>
      <c r="K69" s="57"/>
      <c r="L69" s="95">
        <v>256307625.28999999</v>
      </c>
      <c r="M69" s="95"/>
      <c r="N69" s="95"/>
      <c r="O69" s="95"/>
      <c r="P69" s="95"/>
      <c r="Q69" s="95"/>
      <c r="R69" s="95"/>
      <c r="S69" s="95"/>
      <c r="T69" s="95"/>
      <c r="U69" s="95"/>
      <c r="V69" s="60">
        <v>1.7166446164587599E-2</v>
      </c>
      <c r="W69" s="60"/>
      <c r="X69" s="60"/>
      <c r="Y69" s="60"/>
      <c r="Z69" s="60"/>
      <c r="AA69" s="60"/>
      <c r="AB69" s="60"/>
      <c r="AC69" s="60"/>
      <c r="AD69" s="60"/>
      <c r="AE69" s="60"/>
      <c r="AF69" s="65">
        <v>9593</v>
      </c>
      <c r="AG69" s="65"/>
      <c r="AH69" s="65"/>
      <c r="AI69" s="65"/>
      <c r="AJ69" s="65"/>
      <c r="AK69" s="60">
        <v>4.1915906022380198E-2</v>
      </c>
      <c r="AL69" s="60"/>
      <c r="AM69" s="60"/>
      <c r="AN69" s="60"/>
      <c r="AO69" s="60"/>
      <c r="AP69" s="60"/>
      <c r="AQ69" s="60"/>
    </row>
    <row r="70" spans="2:43" s="51" customFormat="1" ht="10.7" customHeight="1" x14ac:dyDescent="0.15">
      <c r="B70" s="57" t="s">
        <v>1002</v>
      </c>
      <c r="C70" s="57"/>
      <c r="D70" s="57"/>
      <c r="E70" s="57"/>
      <c r="F70" s="57"/>
      <c r="G70" s="57"/>
      <c r="H70" s="57"/>
      <c r="I70" s="57"/>
      <c r="J70" s="57"/>
      <c r="K70" s="57"/>
      <c r="L70" s="95">
        <v>243830439.09999999</v>
      </c>
      <c r="M70" s="95"/>
      <c r="N70" s="95"/>
      <c r="O70" s="95"/>
      <c r="P70" s="95"/>
      <c r="Q70" s="95"/>
      <c r="R70" s="95"/>
      <c r="S70" s="95"/>
      <c r="T70" s="95"/>
      <c r="U70" s="95"/>
      <c r="V70" s="60">
        <v>1.6330774792056999E-2</v>
      </c>
      <c r="W70" s="60"/>
      <c r="X70" s="60"/>
      <c r="Y70" s="60"/>
      <c r="Z70" s="60"/>
      <c r="AA70" s="60"/>
      <c r="AB70" s="60"/>
      <c r="AC70" s="60"/>
      <c r="AD70" s="60"/>
      <c r="AE70" s="60"/>
      <c r="AF70" s="65">
        <v>8407</v>
      </c>
      <c r="AG70" s="65"/>
      <c r="AH70" s="65"/>
      <c r="AI70" s="65"/>
      <c r="AJ70" s="65"/>
      <c r="AK70" s="60">
        <v>3.6733766489122299E-2</v>
      </c>
      <c r="AL70" s="60"/>
      <c r="AM70" s="60"/>
      <c r="AN70" s="60"/>
      <c r="AO70" s="60"/>
      <c r="AP70" s="60"/>
      <c r="AQ70" s="60"/>
    </row>
    <row r="71" spans="2:43" s="51" customFormat="1" ht="10.7" customHeight="1" x14ac:dyDescent="0.15">
      <c r="B71" s="57" t="s">
        <v>1001</v>
      </c>
      <c r="C71" s="57"/>
      <c r="D71" s="57"/>
      <c r="E71" s="57"/>
      <c r="F71" s="57"/>
      <c r="G71" s="57"/>
      <c r="H71" s="57"/>
      <c r="I71" s="57"/>
      <c r="J71" s="57"/>
      <c r="K71" s="57"/>
      <c r="L71" s="95">
        <v>302134132.36000001</v>
      </c>
      <c r="M71" s="95"/>
      <c r="N71" s="95"/>
      <c r="O71" s="95"/>
      <c r="P71" s="95"/>
      <c r="Q71" s="95"/>
      <c r="R71" s="95"/>
      <c r="S71" s="95"/>
      <c r="T71" s="95"/>
      <c r="U71" s="95"/>
      <c r="V71" s="60">
        <v>2.0235719915761299E-2</v>
      </c>
      <c r="W71" s="60"/>
      <c r="X71" s="60"/>
      <c r="Y71" s="60"/>
      <c r="Z71" s="60"/>
      <c r="AA71" s="60"/>
      <c r="AB71" s="60"/>
      <c r="AC71" s="60"/>
      <c r="AD71" s="60"/>
      <c r="AE71" s="60"/>
      <c r="AF71" s="65">
        <v>10381</v>
      </c>
      <c r="AG71" s="65"/>
      <c r="AH71" s="65"/>
      <c r="AI71" s="65"/>
      <c r="AJ71" s="65"/>
      <c r="AK71" s="60">
        <v>4.5359013907883799E-2</v>
      </c>
      <c r="AL71" s="60"/>
      <c r="AM71" s="60"/>
      <c r="AN71" s="60"/>
      <c r="AO71" s="60"/>
      <c r="AP71" s="60"/>
      <c r="AQ71" s="60"/>
    </row>
    <row r="72" spans="2:43" s="51" customFormat="1" ht="10.7" customHeight="1" x14ac:dyDescent="0.15">
      <c r="B72" s="57" t="s">
        <v>1000</v>
      </c>
      <c r="C72" s="57"/>
      <c r="D72" s="57"/>
      <c r="E72" s="57"/>
      <c r="F72" s="57"/>
      <c r="G72" s="57"/>
      <c r="H72" s="57"/>
      <c r="I72" s="57"/>
      <c r="J72" s="57"/>
      <c r="K72" s="57"/>
      <c r="L72" s="95">
        <v>487927156.85000002</v>
      </c>
      <c r="M72" s="95"/>
      <c r="N72" s="95"/>
      <c r="O72" s="95"/>
      <c r="P72" s="95"/>
      <c r="Q72" s="95"/>
      <c r="R72" s="95"/>
      <c r="S72" s="95"/>
      <c r="T72" s="95"/>
      <c r="U72" s="95"/>
      <c r="V72" s="60">
        <v>3.2679383849110198E-2</v>
      </c>
      <c r="W72" s="60"/>
      <c r="X72" s="60"/>
      <c r="Y72" s="60"/>
      <c r="Z72" s="60"/>
      <c r="AA72" s="60"/>
      <c r="AB72" s="60"/>
      <c r="AC72" s="60"/>
      <c r="AD72" s="60"/>
      <c r="AE72" s="60"/>
      <c r="AF72" s="65">
        <v>14272</v>
      </c>
      <c r="AG72" s="65"/>
      <c r="AH72" s="65"/>
      <c r="AI72" s="65"/>
      <c r="AJ72" s="65"/>
      <c r="AK72" s="60">
        <v>6.2360451449120197E-2</v>
      </c>
      <c r="AL72" s="60"/>
      <c r="AM72" s="60"/>
      <c r="AN72" s="60"/>
      <c r="AO72" s="60"/>
      <c r="AP72" s="60"/>
      <c r="AQ72" s="60"/>
    </row>
    <row r="73" spans="2:43" s="51" customFormat="1" ht="10.7" customHeight="1" x14ac:dyDescent="0.15">
      <c r="B73" s="57" t="s">
        <v>998</v>
      </c>
      <c r="C73" s="57"/>
      <c r="D73" s="57"/>
      <c r="E73" s="57"/>
      <c r="F73" s="57"/>
      <c r="G73" s="57"/>
      <c r="H73" s="57"/>
      <c r="I73" s="57"/>
      <c r="J73" s="57"/>
      <c r="K73" s="57"/>
      <c r="L73" s="95">
        <v>350966812.49000001</v>
      </c>
      <c r="M73" s="95"/>
      <c r="N73" s="95"/>
      <c r="O73" s="95"/>
      <c r="P73" s="95"/>
      <c r="Q73" s="95"/>
      <c r="R73" s="95"/>
      <c r="S73" s="95"/>
      <c r="T73" s="95"/>
      <c r="U73" s="95"/>
      <c r="V73" s="60">
        <v>2.3506334957259501E-2</v>
      </c>
      <c r="W73" s="60"/>
      <c r="X73" s="60"/>
      <c r="Y73" s="60"/>
      <c r="Z73" s="60"/>
      <c r="AA73" s="60"/>
      <c r="AB73" s="60"/>
      <c r="AC73" s="60"/>
      <c r="AD73" s="60"/>
      <c r="AE73" s="60"/>
      <c r="AF73" s="65">
        <v>9263</v>
      </c>
      <c r="AG73" s="65"/>
      <c r="AH73" s="65"/>
      <c r="AI73" s="65"/>
      <c r="AJ73" s="65"/>
      <c r="AK73" s="60">
        <v>4.04739953596693E-2</v>
      </c>
      <c r="AL73" s="60"/>
      <c r="AM73" s="60"/>
      <c r="AN73" s="60"/>
      <c r="AO73" s="60"/>
      <c r="AP73" s="60"/>
      <c r="AQ73" s="60"/>
    </row>
    <row r="74" spans="2:43" s="51" customFormat="1" ht="10.7" customHeight="1" x14ac:dyDescent="0.15">
      <c r="B74" s="57" t="s">
        <v>999</v>
      </c>
      <c r="C74" s="57"/>
      <c r="D74" s="57"/>
      <c r="E74" s="57"/>
      <c r="F74" s="57"/>
      <c r="G74" s="57"/>
      <c r="H74" s="57"/>
      <c r="I74" s="57"/>
      <c r="J74" s="57"/>
      <c r="K74" s="57"/>
      <c r="L74" s="95">
        <v>447615586.00999898</v>
      </c>
      <c r="M74" s="95"/>
      <c r="N74" s="95"/>
      <c r="O74" s="95"/>
      <c r="P74" s="95"/>
      <c r="Q74" s="95"/>
      <c r="R74" s="95"/>
      <c r="S74" s="95"/>
      <c r="T74" s="95"/>
      <c r="U74" s="95"/>
      <c r="V74" s="60">
        <v>2.9979478179694999E-2</v>
      </c>
      <c r="W74" s="60"/>
      <c r="X74" s="60"/>
      <c r="Y74" s="60"/>
      <c r="Z74" s="60"/>
      <c r="AA74" s="60"/>
      <c r="AB74" s="60"/>
      <c r="AC74" s="60"/>
      <c r="AD74" s="60"/>
      <c r="AE74" s="60"/>
      <c r="AF74" s="65">
        <v>9872</v>
      </c>
      <c r="AG74" s="65"/>
      <c r="AH74" s="65"/>
      <c r="AI74" s="65"/>
      <c r="AJ74" s="65"/>
      <c r="AK74" s="60">
        <v>4.3134975946308503E-2</v>
      </c>
      <c r="AL74" s="60"/>
      <c r="AM74" s="60"/>
      <c r="AN74" s="60"/>
      <c r="AO74" s="60"/>
      <c r="AP74" s="60"/>
      <c r="AQ74" s="60"/>
    </row>
    <row r="75" spans="2:43" s="51" customFormat="1" ht="10.7" customHeight="1" x14ac:dyDescent="0.15">
      <c r="B75" s="57" t="s">
        <v>1018</v>
      </c>
      <c r="C75" s="57"/>
      <c r="D75" s="57"/>
      <c r="E75" s="57"/>
      <c r="F75" s="57"/>
      <c r="G75" s="57"/>
      <c r="H75" s="57"/>
      <c r="I75" s="57"/>
      <c r="J75" s="57"/>
      <c r="K75" s="57"/>
      <c r="L75" s="95">
        <v>507420708.01999903</v>
      </c>
      <c r="M75" s="95"/>
      <c r="N75" s="95"/>
      <c r="O75" s="95"/>
      <c r="P75" s="95"/>
      <c r="Q75" s="95"/>
      <c r="R75" s="95"/>
      <c r="S75" s="95"/>
      <c r="T75" s="95"/>
      <c r="U75" s="95"/>
      <c r="V75" s="60">
        <v>3.3984982917174701E-2</v>
      </c>
      <c r="W75" s="60"/>
      <c r="X75" s="60"/>
      <c r="Y75" s="60"/>
      <c r="Z75" s="60"/>
      <c r="AA75" s="60"/>
      <c r="AB75" s="60"/>
      <c r="AC75" s="60"/>
      <c r="AD75" s="60"/>
      <c r="AE75" s="60"/>
      <c r="AF75" s="65">
        <v>9840</v>
      </c>
      <c r="AG75" s="65"/>
      <c r="AH75" s="65"/>
      <c r="AI75" s="65"/>
      <c r="AJ75" s="65"/>
      <c r="AK75" s="60">
        <v>4.2995154306288003E-2</v>
      </c>
      <c r="AL75" s="60"/>
      <c r="AM75" s="60"/>
      <c r="AN75" s="60"/>
      <c r="AO75" s="60"/>
      <c r="AP75" s="60"/>
      <c r="AQ75" s="60"/>
    </row>
    <row r="76" spans="2:43" s="51" customFormat="1" ht="10.7" customHeight="1" x14ac:dyDescent="0.15">
      <c r="B76" s="57" t="s">
        <v>1017</v>
      </c>
      <c r="C76" s="57"/>
      <c r="D76" s="57"/>
      <c r="E76" s="57"/>
      <c r="F76" s="57"/>
      <c r="G76" s="57"/>
      <c r="H76" s="57"/>
      <c r="I76" s="57"/>
      <c r="J76" s="57"/>
      <c r="K76" s="57"/>
      <c r="L76" s="95">
        <v>525316531.28000098</v>
      </c>
      <c r="M76" s="95"/>
      <c r="N76" s="95"/>
      <c r="O76" s="95"/>
      <c r="P76" s="95"/>
      <c r="Q76" s="95"/>
      <c r="R76" s="95"/>
      <c r="S76" s="95"/>
      <c r="T76" s="95"/>
      <c r="U76" s="95"/>
      <c r="V76" s="60">
        <v>3.5183572643938399E-2</v>
      </c>
      <c r="W76" s="60"/>
      <c r="X76" s="60"/>
      <c r="Y76" s="60"/>
      <c r="Z76" s="60"/>
      <c r="AA76" s="60"/>
      <c r="AB76" s="60"/>
      <c r="AC76" s="60"/>
      <c r="AD76" s="60"/>
      <c r="AE76" s="60"/>
      <c r="AF76" s="65">
        <v>9520</v>
      </c>
      <c r="AG76" s="65"/>
      <c r="AH76" s="65"/>
      <c r="AI76" s="65"/>
      <c r="AJ76" s="65"/>
      <c r="AK76" s="60">
        <v>4.1596937906083598E-2</v>
      </c>
      <c r="AL76" s="60"/>
      <c r="AM76" s="60"/>
      <c r="AN76" s="60"/>
      <c r="AO76" s="60"/>
      <c r="AP76" s="60"/>
      <c r="AQ76" s="60"/>
    </row>
    <row r="77" spans="2:43" s="51" customFormat="1" ht="10.7" customHeight="1" x14ac:dyDescent="0.15">
      <c r="B77" s="57" t="s">
        <v>1016</v>
      </c>
      <c r="C77" s="57"/>
      <c r="D77" s="57"/>
      <c r="E77" s="57"/>
      <c r="F77" s="57"/>
      <c r="G77" s="57"/>
      <c r="H77" s="57"/>
      <c r="I77" s="57"/>
      <c r="J77" s="57"/>
      <c r="K77" s="57"/>
      <c r="L77" s="95">
        <v>821841167.42000103</v>
      </c>
      <c r="M77" s="95"/>
      <c r="N77" s="95"/>
      <c r="O77" s="95"/>
      <c r="P77" s="95"/>
      <c r="Q77" s="95"/>
      <c r="R77" s="95"/>
      <c r="S77" s="95"/>
      <c r="T77" s="95"/>
      <c r="U77" s="95"/>
      <c r="V77" s="60">
        <v>5.50435912329751E-2</v>
      </c>
      <c r="W77" s="60"/>
      <c r="X77" s="60"/>
      <c r="Y77" s="60"/>
      <c r="Z77" s="60"/>
      <c r="AA77" s="60"/>
      <c r="AB77" s="60"/>
      <c r="AC77" s="60"/>
      <c r="AD77" s="60"/>
      <c r="AE77" s="60"/>
      <c r="AF77" s="65">
        <v>13973</v>
      </c>
      <c r="AG77" s="65"/>
      <c r="AH77" s="65"/>
      <c r="AI77" s="65"/>
      <c r="AJ77" s="65"/>
      <c r="AK77" s="60">
        <v>6.1053993000179198E-2</v>
      </c>
      <c r="AL77" s="60"/>
      <c r="AM77" s="60"/>
      <c r="AN77" s="60"/>
      <c r="AO77" s="60"/>
      <c r="AP77" s="60"/>
      <c r="AQ77" s="60"/>
    </row>
    <row r="78" spans="2:43" s="51" customFormat="1" ht="10.7" customHeight="1" x14ac:dyDescent="0.15">
      <c r="B78" s="57" t="s">
        <v>1015</v>
      </c>
      <c r="C78" s="57"/>
      <c r="D78" s="57"/>
      <c r="E78" s="57"/>
      <c r="F78" s="57"/>
      <c r="G78" s="57"/>
      <c r="H78" s="57"/>
      <c r="I78" s="57"/>
      <c r="J78" s="57"/>
      <c r="K78" s="57"/>
      <c r="L78" s="95">
        <v>579468320.69000006</v>
      </c>
      <c r="M78" s="95"/>
      <c r="N78" s="95"/>
      <c r="O78" s="95"/>
      <c r="P78" s="95"/>
      <c r="Q78" s="95"/>
      <c r="R78" s="95"/>
      <c r="S78" s="95"/>
      <c r="T78" s="95"/>
      <c r="U78" s="95"/>
      <c r="V78" s="60">
        <v>3.8810440071589201E-2</v>
      </c>
      <c r="W78" s="60"/>
      <c r="X78" s="60"/>
      <c r="Y78" s="60"/>
      <c r="Z78" s="60"/>
      <c r="AA78" s="60"/>
      <c r="AB78" s="60"/>
      <c r="AC78" s="60"/>
      <c r="AD78" s="60"/>
      <c r="AE78" s="60"/>
      <c r="AF78" s="65">
        <v>9344</v>
      </c>
      <c r="AG78" s="65"/>
      <c r="AH78" s="65"/>
      <c r="AI78" s="65"/>
      <c r="AJ78" s="65"/>
      <c r="AK78" s="60">
        <v>4.08279188859711E-2</v>
      </c>
      <c r="AL78" s="60"/>
      <c r="AM78" s="60"/>
      <c r="AN78" s="60"/>
      <c r="AO78" s="60"/>
      <c r="AP78" s="60"/>
      <c r="AQ78" s="60"/>
    </row>
    <row r="79" spans="2:43" s="51" customFormat="1" ht="10.7" customHeight="1" x14ac:dyDescent="0.15">
      <c r="B79" s="57" t="s">
        <v>1014</v>
      </c>
      <c r="C79" s="57"/>
      <c r="D79" s="57"/>
      <c r="E79" s="57"/>
      <c r="F79" s="57"/>
      <c r="G79" s="57"/>
      <c r="H79" s="57"/>
      <c r="I79" s="57"/>
      <c r="J79" s="57"/>
      <c r="K79" s="57"/>
      <c r="L79" s="95">
        <v>727302927.09999597</v>
      </c>
      <c r="M79" s="95"/>
      <c r="N79" s="95"/>
      <c r="O79" s="95"/>
      <c r="P79" s="95"/>
      <c r="Q79" s="95"/>
      <c r="R79" s="95"/>
      <c r="S79" s="95"/>
      <c r="T79" s="95"/>
      <c r="U79" s="95"/>
      <c r="V79" s="60">
        <v>4.87118029722396E-2</v>
      </c>
      <c r="W79" s="60"/>
      <c r="X79" s="60"/>
      <c r="Y79" s="60"/>
      <c r="Z79" s="60"/>
      <c r="AA79" s="60"/>
      <c r="AB79" s="60"/>
      <c r="AC79" s="60"/>
      <c r="AD79" s="60"/>
      <c r="AE79" s="60"/>
      <c r="AF79" s="65">
        <v>10436</v>
      </c>
      <c r="AG79" s="65"/>
      <c r="AH79" s="65"/>
      <c r="AI79" s="65"/>
      <c r="AJ79" s="65"/>
      <c r="AK79" s="60">
        <v>4.5599332351668902E-2</v>
      </c>
      <c r="AL79" s="60"/>
      <c r="AM79" s="60"/>
      <c r="AN79" s="60"/>
      <c r="AO79" s="60"/>
      <c r="AP79" s="60"/>
      <c r="AQ79" s="60"/>
    </row>
    <row r="80" spans="2:43" s="51" customFormat="1" ht="10.7" customHeight="1" x14ac:dyDescent="0.15">
      <c r="B80" s="57" t="s">
        <v>1013</v>
      </c>
      <c r="C80" s="57"/>
      <c r="D80" s="57"/>
      <c r="E80" s="57"/>
      <c r="F80" s="57"/>
      <c r="G80" s="57"/>
      <c r="H80" s="57"/>
      <c r="I80" s="57"/>
      <c r="J80" s="57"/>
      <c r="K80" s="57"/>
      <c r="L80" s="95">
        <v>709157105.52000201</v>
      </c>
      <c r="M80" s="95"/>
      <c r="N80" s="95"/>
      <c r="O80" s="95"/>
      <c r="P80" s="95"/>
      <c r="Q80" s="95"/>
      <c r="R80" s="95"/>
      <c r="S80" s="95"/>
      <c r="T80" s="95"/>
      <c r="U80" s="95"/>
      <c r="V80" s="60">
        <v>4.7496469371014302E-2</v>
      </c>
      <c r="W80" s="60"/>
      <c r="X80" s="60"/>
      <c r="Y80" s="60"/>
      <c r="Z80" s="60"/>
      <c r="AA80" s="60"/>
      <c r="AB80" s="60"/>
      <c r="AC80" s="60"/>
      <c r="AD80" s="60"/>
      <c r="AE80" s="60"/>
      <c r="AF80" s="65">
        <v>9785</v>
      </c>
      <c r="AG80" s="65"/>
      <c r="AH80" s="65"/>
      <c r="AI80" s="65"/>
      <c r="AJ80" s="65"/>
      <c r="AK80" s="60">
        <v>4.27548358625029E-2</v>
      </c>
      <c r="AL80" s="60"/>
      <c r="AM80" s="60"/>
      <c r="AN80" s="60"/>
      <c r="AO80" s="60"/>
      <c r="AP80" s="60"/>
      <c r="AQ80" s="60"/>
    </row>
    <row r="81" spans="2:43" s="51" customFormat="1" ht="10.7" customHeight="1" x14ac:dyDescent="0.15">
      <c r="B81" s="57" t="s">
        <v>1012</v>
      </c>
      <c r="C81" s="57"/>
      <c r="D81" s="57"/>
      <c r="E81" s="57"/>
      <c r="F81" s="57"/>
      <c r="G81" s="57"/>
      <c r="H81" s="57"/>
      <c r="I81" s="57"/>
      <c r="J81" s="57"/>
      <c r="K81" s="57"/>
      <c r="L81" s="95">
        <v>752502900.62999594</v>
      </c>
      <c r="M81" s="95"/>
      <c r="N81" s="95"/>
      <c r="O81" s="95"/>
      <c r="P81" s="95"/>
      <c r="Q81" s="95"/>
      <c r="R81" s="95"/>
      <c r="S81" s="95"/>
      <c r="T81" s="95"/>
      <c r="U81" s="95"/>
      <c r="V81" s="60">
        <v>5.0399595087134E-2</v>
      </c>
      <c r="W81" s="60"/>
      <c r="X81" s="60"/>
      <c r="Y81" s="60"/>
      <c r="Z81" s="60"/>
      <c r="AA81" s="60"/>
      <c r="AB81" s="60"/>
      <c r="AC81" s="60"/>
      <c r="AD81" s="60"/>
      <c r="AE81" s="60"/>
      <c r="AF81" s="65">
        <v>9804</v>
      </c>
      <c r="AG81" s="65"/>
      <c r="AH81" s="65"/>
      <c r="AI81" s="65"/>
      <c r="AJ81" s="65"/>
      <c r="AK81" s="60">
        <v>4.2837854961265E-2</v>
      </c>
      <c r="AL81" s="60"/>
      <c r="AM81" s="60"/>
      <c r="AN81" s="60"/>
      <c r="AO81" s="60"/>
      <c r="AP81" s="60"/>
      <c r="AQ81" s="60"/>
    </row>
    <row r="82" spans="2:43" s="51" customFormat="1" ht="10.7" customHeight="1" x14ac:dyDescent="0.15">
      <c r="B82" s="57" t="s">
        <v>1011</v>
      </c>
      <c r="C82" s="57"/>
      <c r="D82" s="57"/>
      <c r="E82" s="57"/>
      <c r="F82" s="57"/>
      <c r="G82" s="57"/>
      <c r="H82" s="57"/>
      <c r="I82" s="57"/>
      <c r="J82" s="57"/>
      <c r="K82" s="57"/>
      <c r="L82" s="95">
        <v>1424106012.0699899</v>
      </c>
      <c r="M82" s="95"/>
      <c r="N82" s="95"/>
      <c r="O82" s="95"/>
      <c r="P82" s="95"/>
      <c r="Q82" s="95"/>
      <c r="R82" s="95"/>
      <c r="S82" s="95"/>
      <c r="T82" s="95"/>
      <c r="U82" s="95"/>
      <c r="V82" s="60">
        <v>9.5380850106213805E-2</v>
      </c>
      <c r="W82" s="60"/>
      <c r="X82" s="60"/>
      <c r="Y82" s="60"/>
      <c r="Z82" s="60"/>
      <c r="AA82" s="60"/>
      <c r="AB82" s="60"/>
      <c r="AC82" s="60"/>
      <c r="AD82" s="60"/>
      <c r="AE82" s="60"/>
      <c r="AF82" s="65">
        <v>17306</v>
      </c>
      <c r="AG82" s="65"/>
      <c r="AH82" s="65"/>
      <c r="AI82" s="65"/>
      <c r="AJ82" s="65"/>
      <c r="AK82" s="60">
        <v>7.5617290693559006E-2</v>
      </c>
      <c r="AL82" s="60"/>
      <c r="AM82" s="60"/>
      <c r="AN82" s="60"/>
      <c r="AO82" s="60"/>
      <c r="AP82" s="60"/>
      <c r="AQ82" s="60"/>
    </row>
    <row r="83" spans="2:43" s="51" customFormat="1" ht="10.7" customHeight="1" x14ac:dyDescent="0.15">
      <c r="B83" s="57" t="s">
        <v>1010</v>
      </c>
      <c r="C83" s="57"/>
      <c r="D83" s="57"/>
      <c r="E83" s="57"/>
      <c r="F83" s="57"/>
      <c r="G83" s="57"/>
      <c r="H83" s="57"/>
      <c r="I83" s="57"/>
      <c r="J83" s="57"/>
      <c r="K83" s="57"/>
      <c r="L83" s="95">
        <v>887917532.22000003</v>
      </c>
      <c r="M83" s="95"/>
      <c r="N83" s="95"/>
      <c r="O83" s="95"/>
      <c r="P83" s="95"/>
      <c r="Q83" s="95"/>
      <c r="R83" s="95"/>
      <c r="S83" s="95"/>
      <c r="T83" s="95"/>
      <c r="U83" s="95"/>
      <c r="V83" s="60">
        <v>5.9469118400992102E-2</v>
      </c>
      <c r="W83" s="60"/>
      <c r="X83" s="60"/>
      <c r="Y83" s="60"/>
      <c r="Z83" s="60"/>
      <c r="AA83" s="60"/>
      <c r="AB83" s="60"/>
      <c r="AC83" s="60"/>
      <c r="AD83" s="60"/>
      <c r="AE83" s="60"/>
      <c r="AF83" s="65">
        <v>10491</v>
      </c>
      <c r="AG83" s="65"/>
      <c r="AH83" s="65"/>
      <c r="AI83" s="65"/>
      <c r="AJ83" s="65"/>
      <c r="AK83" s="60">
        <v>4.5839650795454101E-2</v>
      </c>
      <c r="AL83" s="60"/>
      <c r="AM83" s="60"/>
      <c r="AN83" s="60"/>
      <c r="AO83" s="60"/>
      <c r="AP83" s="60"/>
      <c r="AQ83" s="60"/>
    </row>
    <row r="84" spans="2:43" s="51" customFormat="1" ht="10.7" customHeight="1" x14ac:dyDescent="0.15">
      <c r="B84" s="57" t="s">
        <v>1009</v>
      </c>
      <c r="C84" s="57"/>
      <c r="D84" s="57"/>
      <c r="E84" s="57"/>
      <c r="F84" s="57"/>
      <c r="G84" s="57"/>
      <c r="H84" s="57"/>
      <c r="I84" s="57"/>
      <c r="J84" s="57"/>
      <c r="K84" s="57"/>
      <c r="L84" s="95">
        <v>1025810777.33</v>
      </c>
      <c r="M84" s="95"/>
      <c r="N84" s="95"/>
      <c r="O84" s="95"/>
      <c r="P84" s="95"/>
      <c r="Q84" s="95"/>
      <c r="R84" s="95"/>
      <c r="S84" s="95"/>
      <c r="T84" s="95"/>
      <c r="U84" s="95"/>
      <c r="V84" s="60">
        <v>6.8704649204895704E-2</v>
      </c>
      <c r="W84" s="60"/>
      <c r="X84" s="60"/>
      <c r="Y84" s="60"/>
      <c r="Z84" s="60"/>
      <c r="AA84" s="60"/>
      <c r="AB84" s="60"/>
      <c r="AC84" s="60"/>
      <c r="AD84" s="60"/>
      <c r="AE84" s="60"/>
      <c r="AF84" s="65">
        <v>10875</v>
      </c>
      <c r="AG84" s="65"/>
      <c r="AH84" s="65"/>
      <c r="AI84" s="65"/>
      <c r="AJ84" s="65"/>
      <c r="AK84" s="60">
        <v>4.7517510475699402E-2</v>
      </c>
      <c r="AL84" s="60"/>
      <c r="AM84" s="60"/>
      <c r="AN84" s="60"/>
      <c r="AO84" s="60"/>
      <c r="AP84" s="60"/>
      <c r="AQ84" s="60"/>
    </row>
    <row r="85" spans="2:43" s="51" customFormat="1" ht="10.7" customHeight="1" x14ac:dyDescent="0.15">
      <c r="B85" s="57" t="s">
        <v>1124</v>
      </c>
      <c r="C85" s="57"/>
      <c r="D85" s="57"/>
      <c r="E85" s="57"/>
      <c r="F85" s="57"/>
      <c r="G85" s="57"/>
      <c r="H85" s="57"/>
      <c r="I85" s="57"/>
      <c r="J85" s="57"/>
      <c r="K85" s="57"/>
      <c r="L85" s="95">
        <v>592565453.12</v>
      </c>
      <c r="M85" s="95"/>
      <c r="N85" s="95"/>
      <c r="O85" s="95"/>
      <c r="P85" s="95"/>
      <c r="Q85" s="95"/>
      <c r="R85" s="95"/>
      <c r="S85" s="95"/>
      <c r="T85" s="95"/>
      <c r="U85" s="95"/>
      <c r="V85" s="60">
        <v>3.9687632931207403E-2</v>
      </c>
      <c r="W85" s="60"/>
      <c r="X85" s="60"/>
      <c r="Y85" s="60"/>
      <c r="Z85" s="60"/>
      <c r="AA85" s="60"/>
      <c r="AB85" s="60"/>
      <c r="AC85" s="60"/>
      <c r="AD85" s="60"/>
      <c r="AE85" s="60"/>
      <c r="AF85" s="65">
        <v>6386</v>
      </c>
      <c r="AG85" s="65"/>
      <c r="AH85" s="65"/>
      <c r="AI85" s="65"/>
      <c r="AJ85" s="65"/>
      <c r="AK85" s="60">
        <v>2.7903156036580799E-2</v>
      </c>
      <c r="AL85" s="60"/>
      <c r="AM85" s="60"/>
      <c r="AN85" s="60"/>
      <c r="AO85" s="60"/>
      <c r="AP85" s="60"/>
      <c r="AQ85" s="60"/>
    </row>
    <row r="86" spans="2:43" s="51" customFormat="1" ht="10.7" customHeight="1" x14ac:dyDescent="0.15">
      <c r="B86" s="57" t="s">
        <v>1123</v>
      </c>
      <c r="C86" s="57"/>
      <c r="D86" s="57"/>
      <c r="E86" s="57"/>
      <c r="F86" s="57"/>
      <c r="G86" s="57"/>
      <c r="H86" s="57"/>
      <c r="I86" s="57"/>
      <c r="J86" s="57"/>
      <c r="K86" s="57"/>
      <c r="L86" s="95">
        <v>588319858.46000004</v>
      </c>
      <c r="M86" s="95"/>
      <c r="N86" s="95"/>
      <c r="O86" s="95"/>
      <c r="P86" s="95"/>
      <c r="Q86" s="95"/>
      <c r="R86" s="95"/>
      <c r="S86" s="95"/>
      <c r="T86" s="95"/>
      <c r="U86" s="95"/>
      <c r="V86" s="60">
        <v>3.9403280204342202E-2</v>
      </c>
      <c r="W86" s="60"/>
      <c r="X86" s="60"/>
      <c r="Y86" s="60"/>
      <c r="Z86" s="60"/>
      <c r="AA86" s="60"/>
      <c r="AB86" s="60"/>
      <c r="AC86" s="60"/>
      <c r="AD86" s="60"/>
      <c r="AE86" s="60"/>
      <c r="AF86" s="65">
        <v>5994</v>
      </c>
      <c r="AG86" s="65"/>
      <c r="AH86" s="65"/>
      <c r="AI86" s="65"/>
      <c r="AJ86" s="65"/>
      <c r="AK86" s="60">
        <v>2.6190340946330298E-2</v>
      </c>
      <c r="AL86" s="60"/>
      <c r="AM86" s="60"/>
      <c r="AN86" s="60"/>
      <c r="AO86" s="60"/>
      <c r="AP86" s="60"/>
      <c r="AQ86" s="60"/>
    </row>
    <row r="87" spans="2:43" s="51" customFormat="1" ht="10.7" customHeight="1" x14ac:dyDescent="0.15">
      <c r="B87" s="57" t="s">
        <v>1122</v>
      </c>
      <c r="C87" s="57"/>
      <c r="D87" s="57"/>
      <c r="E87" s="57"/>
      <c r="F87" s="57"/>
      <c r="G87" s="57"/>
      <c r="H87" s="57"/>
      <c r="I87" s="57"/>
      <c r="J87" s="57"/>
      <c r="K87" s="57"/>
      <c r="L87" s="95">
        <v>1296117848.5899999</v>
      </c>
      <c r="M87" s="95"/>
      <c r="N87" s="95"/>
      <c r="O87" s="95"/>
      <c r="P87" s="95"/>
      <c r="Q87" s="95"/>
      <c r="R87" s="95"/>
      <c r="S87" s="95"/>
      <c r="T87" s="95"/>
      <c r="U87" s="95"/>
      <c r="V87" s="60">
        <v>8.6808721533769798E-2</v>
      </c>
      <c r="W87" s="60"/>
      <c r="X87" s="60"/>
      <c r="Y87" s="60"/>
      <c r="Z87" s="60"/>
      <c r="AA87" s="60"/>
      <c r="AB87" s="60"/>
      <c r="AC87" s="60"/>
      <c r="AD87" s="60"/>
      <c r="AE87" s="60"/>
      <c r="AF87" s="65">
        <v>11630</v>
      </c>
      <c r="AG87" s="65"/>
      <c r="AH87" s="65"/>
      <c r="AI87" s="65"/>
      <c r="AJ87" s="65"/>
      <c r="AK87" s="60">
        <v>5.0816427294931903E-2</v>
      </c>
      <c r="AL87" s="60"/>
      <c r="AM87" s="60"/>
      <c r="AN87" s="60"/>
      <c r="AO87" s="60"/>
      <c r="AP87" s="60"/>
      <c r="AQ87" s="60"/>
    </row>
    <row r="88" spans="2:43" s="51" customFormat="1" ht="10.7" customHeight="1" x14ac:dyDescent="0.15">
      <c r="B88" s="57" t="s">
        <v>1121</v>
      </c>
      <c r="C88" s="57"/>
      <c r="D88" s="57"/>
      <c r="E88" s="57"/>
      <c r="F88" s="57"/>
      <c r="G88" s="57"/>
      <c r="H88" s="57"/>
      <c r="I88" s="57"/>
      <c r="J88" s="57"/>
      <c r="K88" s="57"/>
      <c r="L88" s="95">
        <v>918314334.349998</v>
      </c>
      <c r="M88" s="95"/>
      <c r="N88" s="95"/>
      <c r="O88" s="95"/>
      <c r="P88" s="95"/>
      <c r="Q88" s="95"/>
      <c r="R88" s="95"/>
      <c r="S88" s="95"/>
      <c r="T88" s="95"/>
      <c r="U88" s="95"/>
      <c r="V88" s="60">
        <v>6.1504973037582997E-2</v>
      </c>
      <c r="W88" s="60"/>
      <c r="X88" s="60"/>
      <c r="Y88" s="60"/>
      <c r="Z88" s="60"/>
      <c r="AA88" s="60"/>
      <c r="AB88" s="60"/>
      <c r="AC88" s="60"/>
      <c r="AD88" s="60"/>
      <c r="AE88" s="60"/>
      <c r="AF88" s="65">
        <v>6862</v>
      </c>
      <c r="AG88" s="65"/>
      <c r="AH88" s="65"/>
      <c r="AI88" s="65"/>
      <c r="AJ88" s="65"/>
      <c r="AK88" s="60">
        <v>2.9983002931885001E-2</v>
      </c>
      <c r="AL88" s="60"/>
      <c r="AM88" s="60"/>
      <c r="AN88" s="60"/>
      <c r="AO88" s="60"/>
      <c r="AP88" s="60"/>
      <c r="AQ88" s="60"/>
    </row>
    <row r="89" spans="2:43" s="51" customFormat="1" ht="10.7" customHeight="1" x14ac:dyDescent="0.15">
      <c r="B89" s="57" t="s">
        <v>1120</v>
      </c>
      <c r="C89" s="57"/>
      <c r="D89" s="57"/>
      <c r="E89" s="57"/>
      <c r="F89" s="57"/>
      <c r="G89" s="57"/>
      <c r="H89" s="57"/>
      <c r="I89" s="57"/>
      <c r="J89" s="57"/>
      <c r="K89" s="57"/>
      <c r="L89" s="95">
        <v>656804783.02999794</v>
      </c>
      <c r="M89" s="95"/>
      <c r="N89" s="95"/>
      <c r="O89" s="95"/>
      <c r="P89" s="95"/>
      <c r="Q89" s="95"/>
      <c r="R89" s="95"/>
      <c r="S89" s="95"/>
      <c r="T89" s="95"/>
      <c r="U89" s="95"/>
      <c r="V89" s="60">
        <v>4.3990122946092503E-2</v>
      </c>
      <c r="W89" s="60"/>
      <c r="X89" s="60"/>
      <c r="Y89" s="60"/>
      <c r="Z89" s="60"/>
      <c r="AA89" s="60"/>
      <c r="AB89" s="60"/>
      <c r="AC89" s="60"/>
      <c r="AD89" s="60"/>
      <c r="AE89" s="60"/>
      <c r="AF89" s="65">
        <v>4528</v>
      </c>
      <c r="AG89" s="65"/>
      <c r="AH89" s="65"/>
      <c r="AI89" s="65"/>
      <c r="AJ89" s="65"/>
      <c r="AK89" s="60">
        <v>1.97847620628935E-2</v>
      </c>
      <c r="AL89" s="60"/>
      <c r="AM89" s="60"/>
      <c r="AN89" s="60"/>
      <c r="AO89" s="60"/>
      <c r="AP89" s="60"/>
      <c r="AQ89" s="60"/>
    </row>
    <row r="90" spans="2:43" s="51" customFormat="1" ht="10.7" customHeight="1" x14ac:dyDescent="0.15">
      <c r="B90" s="57" t="s">
        <v>1119</v>
      </c>
      <c r="C90" s="57"/>
      <c r="D90" s="57"/>
      <c r="E90" s="57"/>
      <c r="F90" s="57"/>
      <c r="G90" s="57"/>
      <c r="H90" s="57"/>
      <c r="I90" s="57"/>
      <c r="J90" s="57"/>
      <c r="K90" s="57"/>
      <c r="L90" s="95">
        <v>243124520</v>
      </c>
      <c r="M90" s="95"/>
      <c r="N90" s="95"/>
      <c r="O90" s="95"/>
      <c r="P90" s="95"/>
      <c r="Q90" s="95"/>
      <c r="R90" s="95"/>
      <c r="S90" s="95"/>
      <c r="T90" s="95"/>
      <c r="U90" s="95"/>
      <c r="V90" s="60">
        <v>1.6283495191175001E-2</v>
      </c>
      <c r="W90" s="60"/>
      <c r="X90" s="60"/>
      <c r="Y90" s="60"/>
      <c r="Z90" s="60"/>
      <c r="AA90" s="60"/>
      <c r="AB90" s="60"/>
      <c r="AC90" s="60"/>
      <c r="AD90" s="60"/>
      <c r="AE90" s="60"/>
      <c r="AF90" s="65">
        <v>1817</v>
      </c>
      <c r="AG90" s="65"/>
      <c r="AH90" s="65"/>
      <c r="AI90" s="65"/>
      <c r="AJ90" s="65"/>
      <c r="AK90" s="60">
        <v>7.9392474974111192E-3</v>
      </c>
      <c r="AL90" s="60"/>
      <c r="AM90" s="60"/>
      <c r="AN90" s="60"/>
      <c r="AO90" s="60"/>
      <c r="AP90" s="60"/>
      <c r="AQ90" s="60"/>
    </row>
    <row r="91" spans="2:43" s="51" customFormat="1" ht="10.7" customHeight="1" x14ac:dyDescent="0.15">
      <c r="B91" s="57" t="s">
        <v>1118</v>
      </c>
      <c r="C91" s="57"/>
      <c r="D91" s="57"/>
      <c r="E91" s="57"/>
      <c r="F91" s="57"/>
      <c r="G91" s="57"/>
      <c r="H91" s="57"/>
      <c r="I91" s="57"/>
      <c r="J91" s="57"/>
      <c r="K91" s="57"/>
      <c r="L91" s="95">
        <v>139602237.03999999</v>
      </c>
      <c r="M91" s="95"/>
      <c r="N91" s="95"/>
      <c r="O91" s="95"/>
      <c r="P91" s="95"/>
      <c r="Q91" s="95"/>
      <c r="R91" s="95"/>
      <c r="S91" s="95"/>
      <c r="T91" s="95"/>
      <c r="U91" s="95"/>
      <c r="V91" s="60">
        <v>9.3499921584137904E-3</v>
      </c>
      <c r="W91" s="60"/>
      <c r="X91" s="60"/>
      <c r="Y91" s="60"/>
      <c r="Z91" s="60"/>
      <c r="AA91" s="60"/>
      <c r="AB91" s="60"/>
      <c r="AC91" s="60"/>
      <c r="AD91" s="60"/>
      <c r="AE91" s="60"/>
      <c r="AF91" s="65">
        <v>988</v>
      </c>
      <c r="AG91" s="65"/>
      <c r="AH91" s="65"/>
      <c r="AI91" s="65"/>
      <c r="AJ91" s="65"/>
      <c r="AK91" s="60">
        <v>4.3169931356313602E-3</v>
      </c>
      <c r="AL91" s="60"/>
      <c r="AM91" s="60"/>
      <c r="AN91" s="60"/>
      <c r="AO91" s="60"/>
      <c r="AP91" s="60"/>
      <c r="AQ91" s="60"/>
    </row>
    <row r="92" spans="2:43" s="51" customFormat="1" ht="10.7" customHeight="1" x14ac:dyDescent="0.15">
      <c r="B92" s="57" t="s">
        <v>1117</v>
      </c>
      <c r="C92" s="57"/>
      <c r="D92" s="57"/>
      <c r="E92" s="57"/>
      <c r="F92" s="57"/>
      <c r="G92" s="57"/>
      <c r="H92" s="57"/>
      <c r="I92" s="57"/>
      <c r="J92" s="57"/>
      <c r="K92" s="57"/>
      <c r="L92" s="95">
        <v>15889127.199999999</v>
      </c>
      <c r="M92" s="95"/>
      <c r="N92" s="95"/>
      <c r="O92" s="95"/>
      <c r="P92" s="95"/>
      <c r="Q92" s="95"/>
      <c r="R92" s="95"/>
      <c r="S92" s="95"/>
      <c r="T92" s="95"/>
      <c r="U92" s="95"/>
      <c r="V92" s="60">
        <v>1.06418935594472E-3</v>
      </c>
      <c r="W92" s="60"/>
      <c r="X92" s="60"/>
      <c r="Y92" s="60"/>
      <c r="Z92" s="60"/>
      <c r="AA92" s="60"/>
      <c r="AB92" s="60"/>
      <c r="AC92" s="60"/>
      <c r="AD92" s="60"/>
      <c r="AE92" s="60"/>
      <c r="AF92" s="65">
        <v>135</v>
      </c>
      <c r="AG92" s="65"/>
      <c r="AH92" s="65"/>
      <c r="AI92" s="65"/>
      <c r="AJ92" s="65"/>
      <c r="AK92" s="60">
        <v>5.8987254383626895E-4</v>
      </c>
      <c r="AL92" s="60"/>
      <c r="AM92" s="60"/>
      <c r="AN92" s="60"/>
      <c r="AO92" s="60"/>
      <c r="AP92" s="60"/>
      <c r="AQ92" s="60"/>
    </row>
    <row r="93" spans="2:43" s="51" customFormat="1" ht="10.7" customHeight="1" x14ac:dyDescent="0.15">
      <c r="B93" s="57" t="s">
        <v>1116</v>
      </c>
      <c r="C93" s="57"/>
      <c r="D93" s="57"/>
      <c r="E93" s="57"/>
      <c r="F93" s="57"/>
      <c r="G93" s="57"/>
      <c r="H93" s="57"/>
      <c r="I93" s="57"/>
      <c r="J93" s="57"/>
      <c r="K93" s="57"/>
      <c r="L93" s="95">
        <v>15304389.84</v>
      </c>
      <c r="M93" s="95"/>
      <c r="N93" s="95"/>
      <c r="O93" s="95"/>
      <c r="P93" s="95"/>
      <c r="Q93" s="95"/>
      <c r="R93" s="95"/>
      <c r="S93" s="95"/>
      <c r="T93" s="95"/>
      <c r="U93" s="95"/>
      <c r="V93" s="60">
        <v>1.0250260169706799E-3</v>
      </c>
      <c r="W93" s="60"/>
      <c r="X93" s="60"/>
      <c r="Y93" s="60"/>
      <c r="Z93" s="60"/>
      <c r="AA93" s="60"/>
      <c r="AB93" s="60"/>
      <c r="AC93" s="60"/>
      <c r="AD93" s="60"/>
      <c r="AE93" s="60"/>
      <c r="AF93" s="65">
        <v>120</v>
      </c>
      <c r="AG93" s="65"/>
      <c r="AH93" s="65"/>
      <c r="AI93" s="65"/>
      <c r="AJ93" s="65"/>
      <c r="AK93" s="60">
        <v>5.2433115007668302E-4</v>
      </c>
      <c r="AL93" s="60"/>
      <c r="AM93" s="60"/>
      <c r="AN93" s="60"/>
      <c r="AO93" s="60"/>
      <c r="AP93" s="60"/>
      <c r="AQ93" s="60"/>
    </row>
    <row r="94" spans="2:43" s="51" customFormat="1" ht="10.7" customHeight="1" x14ac:dyDescent="0.15">
      <c r="B94" s="57" t="s">
        <v>1115</v>
      </c>
      <c r="C94" s="57"/>
      <c r="D94" s="57"/>
      <c r="E94" s="57"/>
      <c r="F94" s="57"/>
      <c r="G94" s="57"/>
      <c r="H94" s="57"/>
      <c r="I94" s="57"/>
      <c r="J94" s="57"/>
      <c r="K94" s="57"/>
      <c r="L94" s="95">
        <v>53718411.770000003</v>
      </c>
      <c r="M94" s="95"/>
      <c r="N94" s="95"/>
      <c r="O94" s="95"/>
      <c r="P94" s="95"/>
      <c r="Q94" s="95"/>
      <c r="R94" s="95"/>
      <c r="S94" s="95"/>
      <c r="T94" s="95"/>
      <c r="U94" s="95"/>
      <c r="V94" s="60">
        <v>3.5978415494017399E-3</v>
      </c>
      <c r="W94" s="60"/>
      <c r="X94" s="60"/>
      <c r="Y94" s="60"/>
      <c r="Z94" s="60"/>
      <c r="AA94" s="60"/>
      <c r="AB94" s="60"/>
      <c r="AC94" s="60"/>
      <c r="AD94" s="60"/>
      <c r="AE94" s="60"/>
      <c r="AF94" s="65">
        <v>372</v>
      </c>
      <c r="AG94" s="65"/>
      <c r="AH94" s="65"/>
      <c r="AI94" s="65"/>
      <c r="AJ94" s="65"/>
      <c r="AK94" s="60">
        <v>1.62542656523772E-3</v>
      </c>
      <c r="AL94" s="60"/>
      <c r="AM94" s="60"/>
      <c r="AN94" s="60"/>
      <c r="AO94" s="60"/>
      <c r="AP94" s="60"/>
      <c r="AQ94" s="60"/>
    </row>
    <row r="95" spans="2:43" s="51" customFormat="1" ht="10.7" customHeight="1" x14ac:dyDescent="0.15">
      <c r="B95" s="57" t="s">
        <v>1114</v>
      </c>
      <c r="C95" s="57"/>
      <c r="D95" s="57"/>
      <c r="E95" s="57"/>
      <c r="F95" s="57"/>
      <c r="G95" s="57"/>
      <c r="H95" s="57"/>
      <c r="I95" s="57"/>
      <c r="J95" s="57"/>
      <c r="K95" s="57"/>
      <c r="L95" s="95">
        <v>7647453.8499999996</v>
      </c>
      <c r="M95" s="95"/>
      <c r="N95" s="95"/>
      <c r="O95" s="95"/>
      <c r="P95" s="95"/>
      <c r="Q95" s="95"/>
      <c r="R95" s="95"/>
      <c r="S95" s="95"/>
      <c r="T95" s="95"/>
      <c r="U95" s="95"/>
      <c r="V95" s="60">
        <v>5.1219547082790304E-4</v>
      </c>
      <c r="W95" s="60"/>
      <c r="X95" s="60"/>
      <c r="Y95" s="60"/>
      <c r="Z95" s="60"/>
      <c r="AA95" s="60"/>
      <c r="AB95" s="60"/>
      <c r="AC95" s="60"/>
      <c r="AD95" s="60"/>
      <c r="AE95" s="60"/>
      <c r="AF95" s="65">
        <v>68</v>
      </c>
      <c r="AG95" s="65"/>
      <c r="AH95" s="65"/>
      <c r="AI95" s="65"/>
      <c r="AJ95" s="65"/>
      <c r="AK95" s="60">
        <v>2.9712098504345398E-4</v>
      </c>
      <c r="AL95" s="60"/>
      <c r="AM95" s="60"/>
      <c r="AN95" s="60"/>
      <c r="AO95" s="60"/>
      <c r="AP95" s="60"/>
      <c r="AQ95" s="60"/>
    </row>
    <row r="96" spans="2:43" s="51" customFormat="1" ht="10.7" customHeight="1" x14ac:dyDescent="0.15">
      <c r="B96" s="57" t="s">
        <v>1113</v>
      </c>
      <c r="C96" s="57"/>
      <c r="D96" s="57"/>
      <c r="E96" s="57"/>
      <c r="F96" s="57"/>
      <c r="G96" s="57"/>
      <c r="H96" s="57"/>
      <c r="I96" s="57"/>
      <c r="J96" s="57"/>
      <c r="K96" s="57"/>
      <c r="L96" s="95">
        <v>1705292.88</v>
      </c>
      <c r="M96" s="95"/>
      <c r="N96" s="95"/>
      <c r="O96" s="95"/>
      <c r="P96" s="95"/>
      <c r="Q96" s="95"/>
      <c r="R96" s="95"/>
      <c r="S96" s="95"/>
      <c r="T96" s="95"/>
      <c r="U96" s="95"/>
      <c r="V96" s="60">
        <v>1.14213607130309E-4</v>
      </c>
      <c r="W96" s="60"/>
      <c r="X96" s="60"/>
      <c r="Y96" s="60"/>
      <c r="Z96" s="60"/>
      <c r="AA96" s="60"/>
      <c r="AB96" s="60"/>
      <c r="AC96" s="60"/>
      <c r="AD96" s="60"/>
      <c r="AE96" s="60"/>
      <c r="AF96" s="65">
        <v>10</v>
      </c>
      <c r="AG96" s="65"/>
      <c r="AH96" s="65"/>
      <c r="AI96" s="65"/>
      <c r="AJ96" s="65"/>
      <c r="AK96" s="60">
        <v>4.3694262506390301E-5</v>
      </c>
      <c r="AL96" s="60"/>
      <c r="AM96" s="60"/>
      <c r="AN96" s="60"/>
      <c r="AO96" s="60"/>
      <c r="AP96" s="60"/>
      <c r="AQ96" s="60"/>
    </row>
    <row r="97" spans="2:44" s="51" customFormat="1" ht="13.35" customHeight="1" x14ac:dyDescent="0.15">
      <c r="B97" s="98"/>
      <c r="C97" s="98"/>
      <c r="D97" s="98"/>
      <c r="E97" s="98"/>
      <c r="F97" s="98"/>
      <c r="G97" s="98"/>
      <c r="H97" s="98"/>
      <c r="I97" s="98"/>
      <c r="J97" s="98"/>
      <c r="K97" s="98"/>
      <c r="L97" s="93">
        <v>14930733061.030001</v>
      </c>
      <c r="M97" s="93"/>
      <c r="N97" s="93"/>
      <c r="O97" s="93"/>
      <c r="P97" s="93"/>
      <c r="Q97" s="93"/>
      <c r="R97" s="93"/>
      <c r="S97" s="93"/>
      <c r="T97" s="93"/>
      <c r="U97" s="93"/>
      <c r="V97" s="91">
        <v>1</v>
      </c>
      <c r="W97" s="91"/>
      <c r="X97" s="91"/>
      <c r="Y97" s="91"/>
      <c r="Z97" s="91"/>
      <c r="AA97" s="91"/>
      <c r="AB97" s="91"/>
      <c r="AC97" s="91"/>
      <c r="AD97" s="91"/>
      <c r="AE97" s="91"/>
      <c r="AF97" s="92">
        <v>228863</v>
      </c>
      <c r="AG97" s="92"/>
      <c r="AH97" s="92"/>
      <c r="AI97" s="92"/>
      <c r="AJ97" s="92"/>
      <c r="AK97" s="91">
        <v>1</v>
      </c>
      <c r="AL97" s="91"/>
      <c r="AM97" s="91"/>
      <c r="AN97" s="91"/>
      <c r="AO97" s="91"/>
      <c r="AP97" s="91"/>
      <c r="AQ97" s="91"/>
    </row>
    <row r="98" spans="2:44" s="51" customFormat="1" ht="9" customHeight="1" x14ac:dyDescent="0.15"/>
    <row r="99" spans="2:44" s="51" customFormat="1" ht="19.149999999999999" customHeight="1" x14ac:dyDescent="0.15">
      <c r="B99" s="54" t="s">
        <v>1126</v>
      </c>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row>
    <row r="100" spans="2:44" s="51" customFormat="1" ht="9" customHeight="1" x14ac:dyDescent="0.15"/>
    <row r="101" spans="2:44" s="51" customFormat="1" ht="12.75" customHeight="1" x14ac:dyDescent="0.15">
      <c r="B101" s="97" t="s">
        <v>1007</v>
      </c>
      <c r="C101" s="97"/>
      <c r="D101" s="97"/>
      <c r="E101" s="97"/>
      <c r="F101" s="97"/>
      <c r="G101" s="97"/>
      <c r="H101" s="97"/>
      <c r="I101" s="97"/>
      <c r="J101" s="97"/>
      <c r="K101" s="97" t="s">
        <v>994</v>
      </c>
      <c r="L101" s="97"/>
      <c r="M101" s="97"/>
      <c r="N101" s="97"/>
      <c r="O101" s="97"/>
      <c r="P101" s="97"/>
      <c r="Q101" s="97"/>
      <c r="R101" s="97"/>
      <c r="S101" s="97"/>
      <c r="T101" s="97"/>
      <c r="U101" s="97"/>
      <c r="V101" s="97" t="s">
        <v>992</v>
      </c>
      <c r="W101" s="97"/>
      <c r="X101" s="97"/>
      <c r="Y101" s="97"/>
      <c r="Z101" s="97"/>
      <c r="AA101" s="97"/>
      <c r="AB101" s="97"/>
      <c r="AC101" s="97"/>
      <c r="AD101" s="97"/>
      <c r="AE101" s="97"/>
      <c r="AF101" s="97" t="s">
        <v>993</v>
      </c>
      <c r="AG101" s="97"/>
      <c r="AH101" s="97"/>
      <c r="AI101" s="97"/>
      <c r="AJ101" s="97"/>
      <c r="AK101" s="97" t="s">
        <v>992</v>
      </c>
      <c r="AL101" s="97"/>
      <c r="AM101" s="97"/>
      <c r="AN101" s="97"/>
      <c r="AO101" s="97"/>
    </row>
    <row r="102" spans="2:44" s="51" customFormat="1" ht="10.7" customHeight="1" x14ac:dyDescent="0.15">
      <c r="B102" s="57" t="s">
        <v>1125</v>
      </c>
      <c r="C102" s="57"/>
      <c r="D102" s="57"/>
      <c r="E102" s="57"/>
      <c r="F102" s="57"/>
      <c r="G102" s="57"/>
      <c r="H102" s="57"/>
      <c r="I102" s="57"/>
      <c r="J102" s="57"/>
      <c r="K102" s="95">
        <v>1086800</v>
      </c>
      <c r="L102" s="95"/>
      <c r="M102" s="95"/>
      <c r="N102" s="95"/>
      <c r="O102" s="95"/>
      <c r="P102" s="95"/>
      <c r="Q102" s="95"/>
      <c r="R102" s="95"/>
      <c r="S102" s="95"/>
      <c r="T102" s="95"/>
      <c r="U102" s="95"/>
      <c r="V102" s="60">
        <v>7.2789460206518995E-5</v>
      </c>
      <c r="W102" s="60"/>
      <c r="X102" s="60"/>
      <c r="Y102" s="60"/>
      <c r="Z102" s="60"/>
      <c r="AA102" s="60"/>
      <c r="AB102" s="60"/>
      <c r="AC102" s="60"/>
      <c r="AD102" s="60"/>
      <c r="AE102" s="60"/>
      <c r="AF102" s="65">
        <v>11</v>
      </c>
      <c r="AG102" s="65"/>
      <c r="AH102" s="65"/>
      <c r="AI102" s="65"/>
      <c r="AJ102" s="65"/>
      <c r="AK102" s="60">
        <v>4.8063688757029299E-5</v>
      </c>
      <c r="AL102" s="60"/>
      <c r="AM102" s="60"/>
      <c r="AN102" s="60"/>
      <c r="AO102" s="60"/>
    </row>
    <row r="103" spans="2:44" s="51" customFormat="1" ht="10.7" customHeight="1" x14ac:dyDescent="0.15">
      <c r="B103" s="57" t="s">
        <v>1004</v>
      </c>
      <c r="C103" s="57"/>
      <c r="D103" s="57"/>
      <c r="E103" s="57"/>
      <c r="F103" s="57"/>
      <c r="G103" s="57"/>
      <c r="H103" s="57"/>
      <c r="I103" s="57"/>
      <c r="J103" s="57"/>
      <c r="K103" s="95">
        <v>11121179.41</v>
      </c>
      <c r="L103" s="95"/>
      <c r="M103" s="95"/>
      <c r="N103" s="95"/>
      <c r="O103" s="95"/>
      <c r="P103" s="95"/>
      <c r="Q103" s="95"/>
      <c r="R103" s="95"/>
      <c r="S103" s="95"/>
      <c r="T103" s="95"/>
      <c r="U103" s="95"/>
      <c r="V103" s="60">
        <v>7.44851533045412E-4</v>
      </c>
      <c r="W103" s="60"/>
      <c r="X103" s="60"/>
      <c r="Y103" s="60"/>
      <c r="Z103" s="60"/>
      <c r="AA103" s="60"/>
      <c r="AB103" s="60"/>
      <c r="AC103" s="60"/>
      <c r="AD103" s="60"/>
      <c r="AE103" s="60"/>
      <c r="AF103" s="65">
        <v>92</v>
      </c>
      <c r="AG103" s="65"/>
      <c r="AH103" s="65"/>
      <c r="AI103" s="65"/>
      <c r="AJ103" s="65"/>
      <c r="AK103" s="60">
        <v>4.0198721505879101E-4</v>
      </c>
      <c r="AL103" s="60"/>
      <c r="AM103" s="60"/>
      <c r="AN103" s="60"/>
      <c r="AO103" s="60"/>
    </row>
    <row r="104" spans="2:44" s="51" customFormat="1" ht="10.7" customHeight="1" x14ac:dyDescent="0.15">
      <c r="B104" s="57" t="s">
        <v>1003</v>
      </c>
      <c r="C104" s="57"/>
      <c r="D104" s="57"/>
      <c r="E104" s="57"/>
      <c r="F104" s="57"/>
      <c r="G104" s="57"/>
      <c r="H104" s="57"/>
      <c r="I104" s="57"/>
      <c r="J104" s="57"/>
      <c r="K104" s="95">
        <v>23159166.489999998</v>
      </c>
      <c r="L104" s="95"/>
      <c r="M104" s="95"/>
      <c r="N104" s="95"/>
      <c r="O104" s="95"/>
      <c r="P104" s="95"/>
      <c r="Q104" s="95"/>
      <c r="R104" s="95"/>
      <c r="S104" s="95"/>
      <c r="T104" s="95"/>
      <c r="U104" s="95"/>
      <c r="V104" s="60">
        <v>1.5511071288553599E-3</v>
      </c>
      <c r="W104" s="60"/>
      <c r="X104" s="60"/>
      <c r="Y104" s="60"/>
      <c r="Z104" s="60"/>
      <c r="AA104" s="60"/>
      <c r="AB104" s="60"/>
      <c r="AC104" s="60"/>
      <c r="AD104" s="60"/>
      <c r="AE104" s="60"/>
      <c r="AF104" s="65">
        <v>171</v>
      </c>
      <c r="AG104" s="65"/>
      <c r="AH104" s="65"/>
      <c r="AI104" s="65"/>
      <c r="AJ104" s="65"/>
      <c r="AK104" s="60">
        <v>7.4717188885927398E-4</v>
      </c>
      <c r="AL104" s="60"/>
      <c r="AM104" s="60"/>
      <c r="AN104" s="60"/>
      <c r="AO104" s="60"/>
    </row>
    <row r="105" spans="2:44" s="51" customFormat="1" ht="10.7" customHeight="1" x14ac:dyDescent="0.15">
      <c r="B105" s="57" t="s">
        <v>1002</v>
      </c>
      <c r="C105" s="57"/>
      <c r="D105" s="57"/>
      <c r="E105" s="57"/>
      <c r="F105" s="57"/>
      <c r="G105" s="57"/>
      <c r="H105" s="57"/>
      <c r="I105" s="57"/>
      <c r="J105" s="57"/>
      <c r="K105" s="95">
        <v>15356872.859999999</v>
      </c>
      <c r="L105" s="95"/>
      <c r="M105" s="95"/>
      <c r="N105" s="95"/>
      <c r="O105" s="95"/>
      <c r="P105" s="95"/>
      <c r="Q105" s="95"/>
      <c r="R105" s="95"/>
      <c r="S105" s="95"/>
      <c r="T105" s="95"/>
      <c r="U105" s="95"/>
      <c r="V105" s="60">
        <v>1.0285411169852199E-3</v>
      </c>
      <c r="W105" s="60"/>
      <c r="X105" s="60"/>
      <c r="Y105" s="60"/>
      <c r="Z105" s="60"/>
      <c r="AA105" s="60"/>
      <c r="AB105" s="60"/>
      <c r="AC105" s="60"/>
      <c r="AD105" s="60"/>
      <c r="AE105" s="60"/>
      <c r="AF105" s="65">
        <v>164</v>
      </c>
      <c r="AG105" s="65"/>
      <c r="AH105" s="65"/>
      <c r="AI105" s="65"/>
      <c r="AJ105" s="65"/>
      <c r="AK105" s="60">
        <v>7.1658590510480095E-4</v>
      </c>
      <c r="AL105" s="60"/>
      <c r="AM105" s="60"/>
      <c r="AN105" s="60"/>
      <c r="AO105" s="60"/>
    </row>
    <row r="106" spans="2:44" s="51" customFormat="1" ht="10.7" customHeight="1" x14ac:dyDescent="0.15">
      <c r="B106" s="57" t="s">
        <v>1001</v>
      </c>
      <c r="C106" s="57"/>
      <c r="D106" s="57"/>
      <c r="E106" s="57"/>
      <c r="F106" s="57"/>
      <c r="G106" s="57"/>
      <c r="H106" s="57"/>
      <c r="I106" s="57"/>
      <c r="J106" s="57"/>
      <c r="K106" s="95">
        <v>287845503.82999998</v>
      </c>
      <c r="L106" s="95"/>
      <c r="M106" s="95"/>
      <c r="N106" s="95"/>
      <c r="O106" s="95"/>
      <c r="P106" s="95"/>
      <c r="Q106" s="95"/>
      <c r="R106" s="95"/>
      <c r="S106" s="95"/>
      <c r="T106" s="95"/>
      <c r="U106" s="95"/>
      <c r="V106" s="60">
        <v>1.9278725475394901E-2</v>
      </c>
      <c r="W106" s="60"/>
      <c r="X106" s="60"/>
      <c r="Y106" s="60"/>
      <c r="Z106" s="60"/>
      <c r="AA106" s="60"/>
      <c r="AB106" s="60"/>
      <c r="AC106" s="60"/>
      <c r="AD106" s="60"/>
      <c r="AE106" s="60"/>
      <c r="AF106" s="65">
        <v>1970</v>
      </c>
      <c r="AG106" s="65"/>
      <c r="AH106" s="65"/>
      <c r="AI106" s="65"/>
      <c r="AJ106" s="65"/>
      <c r="AK106" s="60">
        <v>8.60776971375889E-3</v>
      </c>
      <c r="AL106" s="60"/>
      <c r="AM106" s="60"/>
      <c r="AN106" s="60"/>
      <c r="AO106" s="60"/>
    </row>
    <row r="107" spans="2:44" s="51" customFormat="1" ht="10.7" customHeight="1" x14ac:dyDescent="0.15">
      <c r="B107" s="57" t="s">
        <v>1000</v>
      </c>
      <c r="C107" s="57"/>
      <c r="D107" s="57"/>
      <c r="E107" s="57"/>
      <c r="F107" s="57"/>
      <c r="G107" s="57"/>
      <c r="H107" s="57"/>
      <c r="I107" s="57"/>
      <c r="J107" s="57"/>
      <c r="K107" s="95">
        <v>18080627.760000002</v>
      </c>
      <c r="L107" s="95"/>
      <c r="M107" s="95"/>
      <c r="N107" s="95"/>
      <c r="O107" s="95"/>
      <c r="P107" s="95"/>
      <c r="Q107" s="95"/>
      <c r="R107" s="95"/>
      <c r="S107" s="95"/>
      <c r="T107" s="95"/>
      <c r="U107" s="95"/>
      <c r="V107" s="60">
        <v>1.2109671833321701E-3</v>
      </c>
      <c r="W107" s="60"/>
      <c r="X107" s="60"/>
      <c r="Y107" s="60"/>
      <c r="Z107" s="60"/>
      <c r="AA107" s="60"/>
      <c r="AB107" s="60"/>
      <c r="AC107" s="60"/>
      <c r="AD107" s="60"/>
      <c r="AE107" s="60"/>
      <c r="AF107" s="65">
        <v>590</v>
      </c>
      <c r="AG107" s="65"/>
      <c r="AH107" s="65"/>
      <c r="AI107" s="65"/>
      <c r="AJ107" s="65"/>
      <c r="AK107" s="60">
        <v>2.5779614878770301E-3</v>
      </c>
      <c r="AL107" s="60"/>
      <c r="AM107" s="60"/>
      <c r="AN107" s="60"/>
      <c r="AO107" s="60"/>
    </row>
    <row r="108" spans="2:44" s="51" customFormat="1" ht="10.7" customHeight="1" x14ac:dyDescent="0.15">
      <c r="B108" s="57" t="s">
        <v>998</v>
      </c>
      <c r="C108" s="57"/>
      <c r="D108" s="57"/>
      <c r="E108" s="57"/>
      <c r="F108" s="57"/>
      <c r="G108" s="57"/>
      <c r="H108" s="57"/>
      <c r="I108" s="57"/>
      <c r="J108" s="57"/>
      <c r="K108" s="95">
        <v>35059975.840000004</v>
      </c>
      <c r="L108" s="95"/>
      <c r="M108" s="95"/>
      <c r="N108" s="95"/>
      <c r="O108" s="95"/>
      <c r="P108" s="95"/>
      <c r="Q108" s="95"/>
      <c r="R108" s="95"/>
      <c r="S108" s="95"/>
      <c r="T108" s="95"/>
      <c r="U108" s="95"/>
      <c r="V108" s="60">
        <v>2.34817511616415E-3</v>
      </c>
      <c r="W108" s="60"/>
      <c r="X108" s="60"/>
      <c r="Y108" s="60"/>
      <c r="Z108" s="60"/>
      <c r="AA108" s="60"/>
      <c r="AB108" s="60"/>
      <c r="AC108" s="60"/>
      <c r="AD108" s="60"/>
      <c r="AE108" s="60"/>
      <c r="AF108" s="65">
        <v>949</v>
      </c>
      <c r="AG108" s="65"/>
      <c r="AH108" s="65"/>
      <c r="AI108" s="65"/>
      <c r="AJ108" s="65"/>
      <c r="AK108" s="60">
        <v>4.1465855118564404E-3</v>
      </c>
      <c r="AL108" s="60"/>
      <c r="AM108" s="60"/>
      <c r="AN108" s="60"/>
      <c r="AO108" s="60"/>
    </row>
    <row r="109" spans="2:44" s="51" customFormat="1" ht="10.7" customHeight="1" x14ac:dyDescent="0.15">
      <c r="B109" s="57" t="s">
        <v>999</v>
      </c>
      <c r="C109" s="57"/>
      <c r="D109" s="57"/>
      <c r="E109" s="57"/>
      <c r="F109" s="57"/>
      <c r="G109" s="57"/>
      <c r="H109" s="57"/>
      <c r="I109" s="57"/>
      <c r="J109" s="57"/>
      <c r="K109" s="95">
        <v>46776038.920000002</v>
      </c>
      <c r="L109" s="95"/>
      <c r="M109" s="95"/>
      <c r="N109" s="95"/>
      <c r="O109" s="95"/>
      <c r="P109" s="95"/>
      <c r="Q109" s="95"/>
      <c r="R109" s="95"/>
      <c r="S109" s="95"/>
      <c r="T109" s="95"/>
      <c r="U109" s="95"/>
      <c r="V109" s="60">
        <v>3.1328695469138002E-3</v>
      </c>
      <c r="W109" s="60"/>
      <c r="X109" s="60"/>
      <c r="Y109" s="60"/>
      <c r="Z109" s="60"/>
      <c r="AA109" s="60"/>
      <c r="AB109" s="60"/>
      <c r="AC109" s="60"/>
      <c r="AD109" s="60"/>
      <c r="AE109" s="60"/>
      <c r="AF109" s="65">
        <v>1625</v>
      </c>
      <c r="AG109" s="65"/>
      <c r="AH109" s="65"/>
      <c r="AI109" s="65"/>
      <c r="AJ109" s="65"/>
      <c r="AK109" s="60">
        <v>7.10031765728842E-3</v>
      </c>
      <c r="AL109" s="60"/>
      <c r="AM109" s="60"/>
      <c r="AN109" s="60"/>
      <c r="AO109" s="60"/>
    </row>
    <row r="110" spans="2:44" s="51" customFormat="1" ht="10.7" customHeight="1" x14ac:dyDescent="0.15">
      <c r="B110" s="57" t="s">
        <v>1018</v>
      </c>
      <c r="C110" s="57"/>
      <c r="D110" s="57"/>
      <c r="E110" s="57"/>
      <c r="F110" s="57"/>
      <c r="G110" s="57"/>
      <c r="H110" s="57"/>
      <c r="I110" s="57"/>
      <c r="J110" s="57"/>
      <c r="K110" s="95">
        <v>57592683.240000002</v>
      </c>
      <c r="L110" s="95"/>
      <c r="M110" s="95"/>
      <c r="N110" s="95"/>
      <c r="O110" s="95"/>
      <c r="P110" s="95"/>
      <c r="Q110" s="95"/>
      <c r="R110" s="95"/>
      <c r="S110" s="95"/>
      <c r="T110" s="95"/>
      <c r="U110" s="95"/>
      <c r="V110" s="60">
        <v>3.8573245536295902E-3</v>
      </c>
      <c r="W110" s="60"/>
      <c r="X110" s="60"/>
      <c r="Y110" s="60"/>
      <c r="Z110" s="60"/>
      <c r="AA110" s="60"/>
      <c r="AB110" s="60"/>
      <c r="AC110" s="60"/>
      <c r="AD110" s="60"/>
      <c r="AE110" s="60"/>
      <c r="AF110" s="65">
        <v>2536</v>
      </c>
      <c r="AG110" s="65"/>
      <c r="AH110" s="65"/>
      <c r="AI110" s="65"/>
      <c r="AJ110" s="65"/>
      <c r="AK110" s="60">
        <v>1.1080864971620599E-2</v>
      </c>
      <c r="AL110" s="60"/>
      <c r="AM110" s="60"/>
      <c r="AN110" s="60"/>
      <c r="AO110" s="60"/>
    </row>
    <row r="111" spans="2:44" s="51" customFormat="1" ht="10.7" customHeight="1" x14ac:dyDescent="0.15">
      <c r="B111" s="57" t="s">
        <v>1017</v>
      </c>
      <c r="C111" s="57"/>
      <c r="D111" s="57"/>
      <c r="E111" s="57"/>
      <c r="F111" s="57"/>
      <c r="G111" s="57"/>
      <c r="H111" s="57"/>
      <c r="I111" s="57"/>
      <c r="J111" s="57"/>
      <c r="K111" s="95">
        <v>892167152.34999502</v>
      </c>
      <c r="L111" s="95"/>
      <c r="M111" s="95"/>
      <c r="N111" s="95"/>
      <c r="O111" s="95"/>
      <c r="P111" s="95"/>
      <c r="Q111" s="95"/>
      <c r="R111" s="95"/>
      <c r="S111" s="95"/>
      <c r="T111" s="95"/>
      <c r="U111" s="95"/>
      <c r="V111" s="60">
        <v>5.9753740737526102E-2</v>
      </c>
      <c r="W111" s="60"/>
      <c r="X111" s="60"/>
      <c r="Y111" s="60"/>
      <c r="Z111" s="60"/>
      <c r="AA111" s="60"/>
      <c r="AB111" s="60"/>
      <c r="AC111" s="60"/>
      <c r="AD111" s="60"/>
      <c r="AE111" s="60"/>
      <c r="AF111" s="65">
        <v>31917</v>
      </c>
      <c r="AG111" s="65"/>
      <c r="AH111" s="65"/>
      <c r="AI111" s="65"/>
      <c r="AJ111" s="65"/>
      <c r="AK111" s="60">
        <v>0.139458977641646</v>
      </c>
      <c r="AL111" s="60"/>
      <c r="AM111" s="60"/>
      <c r="AN111" s="60"/>
      <c r="AO111" s="60"/>
    </row>
    <row r="112" spans="2:44" s="51" customFormat="1" ht="10.7" customHeight="1" x14ac:dyDescent="0.15">
      <c r="B112" s="57" t="s">
        <v>1016</v>
      </c>
      <c r="C112" s="57"/>
      <c r="D112" s="57"/>
      <c r="E112" s="57"/>
      <c r="F112" s="57"/>
      <c r="G112" s="57"/>
      <c r="H112" s="57"/>
      <c r="I112" s="57"/>
      <c r="J112" s="57"/>
      <c r="K112" s="95">
        <v>89426053.640000001</v>
      </c>
      <c r="L112" s="95"/>
      <c r="M112" s="95"/>
      <c r="N112" s="95"/>
      <c r="O112" s="95"/>
      <c r="P112" s="95"/>
      <c r="Q112" s="95"/>
      <c r="R112" s="95"/>
      <c r="S112" s="95"/>
      <c r="T112" s="95"/>
      <c r="U112" s="95"/>
      <c r="V112" s="60">
        <v>5.9893947118649397E-3</v>
      </c>
      <c r="W112" s="60"/>
      <c r="X112" s="60"/>
      <c r="Y112" s="60"/>
      <c r="Z112" s="60"/>
      <c r="AA112" s="60"/>
      <c r="AB112" s="60"/>
      <c r="AC112" s="60"/>
      <c r="AD112" s="60"/>
      <c r="AE112" s="60"/>
      <c r="AF112" s="65">
        <v>4386</v>
      </c>
      <c r="AG112" s="65"/>
      <c r="AH112" s="65"/>
      <c r="AI112" s="65"/>
      <c r="AJ112" s="65"/>
      <c r="AK112" s="60">
        <v>1.9164303535302799E-2</v>
      </c>
      <c r="AL112" s="60"/>
      <c r="AM112" s="60"/>
      <c r="AN112" s="60"/>
      <c r="AO112" s="60"/>
    </row>
    <row r="113" spans="2:41" s="51" customFormat="1" ht="10.7" customHeight="1" x14ac:dyDescent="0.15">
      <c r="B113" s="57" t="s">
        <v>1015</v>
      </c>
      <c r="C113" s="57"/>
      <c r="D113" s="57"/>
      <c r="E113" s="57"/>
      <c r="F113" s="57"/>
      <c r="G113" s="57"/>
      <c r="H113" s="57"/>
      <c r="I113" s="57"/>
      <c r="J113" s="57"/>
      <c r="K113" s="95">
        <v>178339643.80000001</v>
      </c>
      <c r="L113" s="95"/>
      <c r="M113" s="95"/>
      <c r="N113" s="95"/>
      <c r="O113" s="95"/>
      <c r="P113" s="95"/>
      <c r="Q113" s="95"/>
      <c r="R113" s="95"/>
      <c r="S113" s="95"/>
      <c r="T113" s="95"/>
      <c r="U113" s="95"/>
      <c r="V113" s="60">
        <v>1.19444666963792E-2</v>
      </c>
      <c r="W113" s="60"/>
      <c r="X113" s="60"/>
      <c r="Y113" s="60"/>
      <c r="Z113" s="60"/>
      <c r="AA113" s="60"/>
      <c r="AB113" s="60"/>
      <c r="AC113" s="60"/>
      <c r="AD113" s="60"/>
      <c r="AE113" s="60"/>
      <c r="AF113" s="65">
        <v>4721</v>
      </c>
      <c r="AG113" s="65"/>
      <c r="AH113" s="65"/>
      <c r="AI113" s="65"/>
      <c r="AJ113" s="65"/>
      <c r="AK113" s="60">
        <v>2.0628061329266902E-2</v>
      </c>
      <c r="AL113" s="60"/>
      <c r="AM113" s="60"/>
      <c r="AN113" s="60"/>
      <c r="AO113" s="60"/>
    </row>
    <row r="114" spans="2:41" s="51" customFormat="1" ht="10.7" customHeight="1" x14ac:dyDescent="0.15">
      <c r="B114" s="57" t="s">
        <v>1014</v>
      </c>
      <c r="C114" s="57"/>
      <c r="D114" s="57"/>
      <c r="E114" s="57"/>
      <c r="F114" s="57"/>
      <c r="G114" s="57"/>
      <c r="H114" s="57"/>
      <c r="I114" s="57"/>
      <c r="J114" s="57"/>
      <c r="K114" s="95">
        <v>561479533.05999804</v>
      </c>
      <c r="L114" s="95"/>
      <c r="M114" s="95"/>
      <c r="N114" s="95"/>
      <c r="O114" s="95"/>
      <c r="P114" s="95"/>
      <c r="Q114" s="95"/>
      <c r="R114" s="95"/>
      <c r="S114" s="95"/>
      <c r="T114" s="95"/>
      <c r="U114" s="95"/>
      <c r="V114" s="60">
        <v>3.7605623968021397E-2</v>
      </c>
      <c r="W114" s="60"/>
      <c r="X114" s="60"/>
      <c r="Y114" s="60"/>
      <c r="Z114" s="60"/>
      <c r="AA114" s="60"/>
      <c r="AB114" s="60"/>
      <c r="AC114" s="60"/>
      <c r="AD114" s="60"/>
      <c r="AE114" s="60"/>
      <c r="AF114" s="65">
        <v>13471</v>
      </c>
      <c r="AG114" s="65"/>
      <c r="AH114" s="65"/>
      <c r="AI114" s="65"/>
      <c r="AJ114" s="65"/>
      <c r="AK114" s="60">
        <v>5.8860541022358402E-2</v>
      </c>
      <c r="AL114" s="60"/>
      <c r="AM114" s="60"/>
      <c r="AN114" s="60"/>
      <c r="AO114" s="60"/>
    </row>
    <row r="115" spans="2:41" s="51" customFormat="1" ht="10.7" customHeight="1" x14ac:dyDescent="0.15">
      <c r="B115" s="57" t="s">
        <v>1013</v>
      </c>
      <c r="C115" s="57"/>
      <c r="D115" s="57"/>
      <c r="E115" s="57"/>
      <c r="F115" s="57"/>
      <c r="G115" s="57"/>
      <c r="H115" s="57"/>
      <c r="I115" s="57"/>
      <c r="J115" s="57"/>
      <c r="K115" s="95">
        <v>113196503.17</v>
      </c>
      <c r="L115" s="95"/>
      <c r="M115" s="95"/>
      <c r="N115" s="95"/>
      <c r="O115" s="95"/>
      <c r="P115" s="95"/>
      <c r="Q115" s="95"/>
      <c r="R115" s="95"/>
      <c r="S115" s="95"/>
      <c r="T115" s="95"/>
      <c r="U115" s="95"/>
      <c r="V115" s="60">
        <v>7.5814431017756896E-3</v>
      </c>
      <c r="W115" s="60"/>
      <c r="X115" s="60"/>
      <c r="Y115" s="60"/>
      <c r="Z115" s="60"/>
      <c r="AA115" s="60"/>
      <c r="AB115" s="60"/>
      <c r="AC115" s="60"/>
      <c r="AD115" s="60"/>
      <c r="AE115" s="60"/>
      <c r="AF115" s="65">
        <v>2594</v>
      </c>
      <c r="AG115" s="65"/>
      <c r="AH115" s="65"/>
      <c r="AI115" s="65"/>
      <c r="AJ115" s="65"/>
      <c r="AK115" s="60">
        <v>1.1334291694157599E-2</v>
      </c>
      <c r="AL115" s="60"/>
      <c r="AM115" s="60"/>
      <c r="AN115" s="60"/>
      <c r="AO115" s="60"/>
    </row>
    <row r="116" spans="2:41" s="51" customFormat="1" ht="10.7" customHeight="1" x14ac:dyDescent="0.15">
      <c r="B116" s="57" t="s">
        <v>1012</v>
      </c>
      <c r="C116" s="57"/>
      <c r="D116" s="57"/>
      <c r="E116" s="57"/>
      <c r="F116" s="57"/>
      <c r="G116" s="57"/>
      <c r="H116" s="57"/>
      <c r="I116" s="57"/>
      <c r="J116" s="57"/>
      <c r="K116" s="95">
        <v>1589078022.1300001</v>
      </c>
      <c r="L116" s="95"/>
      <c r="M116" s="95"/>
      <c r="N116" s="95"/>
      <c r="O116" s="95"/>
      <c r="P116" s="95"/>
      <c r="Q116" s="95"/>
      <c r="R116" s="95"/>
      <c r="S116" s="95"/>
      <c r="T116" s="95"/>
      <c r="U116" s="95"/>
      <c r="V116" s="60">
        <v>0.10643000686132199</v>
      </c>
      <c r="W116" s="60"/>
      <c r="X116" s="60"/>
      <c r="Y116" s="60"/>
      <c r="Z116" s="60"/>
      <c r="AA116" s="60"/>
      <c r="AB116" s="60"/>
      <c r="AC116" s="60"/>
      <c r="AD116" s="60"/>
      <c r="AE116" s="60"/>
      <c r="AF116" s="65">
        <v>31003</v>
      </c>
      <c r="AG116" s="65"/>
      <c r="AH116" s="65"/>
      <c r="AI116" s="65"/>
      <c r="AJ116" s="65"/>
      <c r="AK116" s="60">
        <v>0.13546532204856199</v>
      </c>
      <c r="AL116" s="60"/>
      <c r="AM116" s="60"/>
      <c r="AN116" s="60"/>
      <c r="AO116" s="60"/>
    </row>
    <row r="117" spans="2:41" s="51" customFormat="1" ht="10.7" customHeight="1" x14ac:dyDescent="0.15">
      <c r="B117" s="57" t="s">
        <v>1011</v>
      </c>
      <c r="C117" s="57"/>
      <c r="D117" s="57"/>
      <c r="E117" s="57"/>
      <c r="F117" s="57"/>
      <c r="G117" s="57"/>
      <c r="H117" s="57"/>
      <c r="I117" s="57"/>
      <c r="J117" s="57"/>
      <c r="K117" s="95">
        <v>163183305.16999999</v>
      </c>
      <c r="L117" s="95"/>
      <c r="M117" s="95"/>
      <c r="N117" s="95"/>
      <c r="O117" s="95"/>
      <c r="P117" s="95"/>
      <c r="Q117" s="95"/>
      <c r="R117" s="95"/>
      <c r="S117" s="95"/>
      <c r="T117" s="95"/>
      <c r="U117" s="95"/>
      <c r="V117" s="60">
        <v>1.0929356549539899E-2</v>
      </c>
      <c r="W117" s="60"/>
      <c r="X117" s="60"/>
      <c r="Y117" s="60"/>
      <c r="Z117" s="60"/>
      <c r="AA117" s="60"/>
      <c r="AB117" s="60"/>
      <c r="AC117" s="60"/>
      <c r="AD117" s="60"/>
      <c r="AE117" s="60"/>
      <c r="AF117" s="65">
        <v>3099</v>
      </c>
      <c r="AG117" s="65"/>
      <c r="AH117" s="65"/>
      <c r="AI117" s="65"/>
      <c r="AJ117" s="65"/>
      <c r="AK117" s="60">
        <v>1.35408519507304E-2</v>
      </c>
      <c r="AL117" s="60"/>
      <c r="AM117" s="60"/>
      <c r="AN117" s="60"/>
      <c r="AO117" s="60"/>
    </row>
    <row r="118" spans="2:41" s="51" customFormat="1" ht="10.7" customHeight="1" x14ac:dyDescent="0.15">
      <c r="B118" s="57" t="s">
        <v>1010</v>
      </c>
      <c r="C118" s="57"/>
      <c r="D118" s="57"/>
      <c r="E118" s="57"/>
      <c r="F118" s="57"/>
      <c r="G118" s="57"/>
      <c r="H118" s="57"/>
      <c r="I118" s="57"/>
      <c r="J118" s="57"/>
      <c r="K118" s="95">
        <v>225852637.83000001</v>
      </c>
      <c r="L118" s="95"/>
      <c r="M118" s="95"/>
      <c r="N118" s="95"/>
      <c r="O118" s="95"/>
      <c r="P118" s="95"/>
      <c r="Q118" s="95"/>
      <c r="R118" s="95"/>
      <c r="S118" s="95"/>
      <c r="T118" s="95"/>
      <c r="U118" s="95"/>
      <c r="V118" s="60">
        <v>1.51266945103645E-2</v>
      </c>
      <c r="W118" s="60"/>
      <c r="X118" s="60"/>
      <c r="Y118" s="60"/>
      <c r="Z118" s="60"/>
      <c r="AA118" s="60"/>
      <c r="AB118" s="60"/>
      <c r="AC118" s="60"/>
      <c r="AD118" s="60"/>
      <c r="AE118" s="60"/>
      <c r="AF118" s="65">
        <v>3688</v>
      </c>
      <c r="AG118" s="65"/>
      <c r="AH118" s="65"/>
      <c r="AI118" s="65"/>
      <c r="AJ118" s="65"/>
      <c r="AK118" s="60">
        <v>1.6114444012356701E-2</v>
      </c>
      <c r="AL118" s="60"/>
      <c r="AM118" s="60"/>
      <c r="AN118" s="60"/>
      <c r="AO118" s="60"/>
    </row>
    <row r="119" spans="2:41" s="51" customFormat="1" ht="10.7" customHeight="1" x14ac:dyDescent="0.15">
      <c r="B119" s="57" t="s">
        <v>1009</v>
      </c>
      <c r="C119" s="57"/>
      <c r="D119" s="57"/>
      <c r="E119" s="57"/>
      <c r="F119" s="57"/>
      <c r="G119" s="57"/>
      <c r="H119" s="57"/>
      <c r="I119" s="57"/>
      <c r="J119" s="57"/>
      <c r="K119" s="95">
        <v>835850330.87999904</v>
      </c>
      <c r="L119" s="95"/>
      <c r="M119" s="95"/>
      <c r="N119" s="95"/>
      <c r="O119" s="95"/>
      <c r="P119" s="95"/>
      <c r="Q119" s="95"/>
      <c r="R119" s="95"/>
      <c r="S119" s="95"/>
      <c r="T119" s="95"/>
      <c r="U119" s="95"/>
      <c r="V119" s="60">
        <v>5.5981868235365703E-2</v>
      </c>
      <c r="W119" s="60"/>
      <c r="X119" s="60"/>
      <c r="Y119" s="60"/>
      <c r="Z119" s="60"/>
      <c r="AA119" s="60"/>
      <c r="AB119" s="60"/>
      <c r="AC119" s="60"/>
      <c r="AD119" s="60"/>
      <c r="AE119" s="60"/>
      <c r="AF119" s="65">
        <v>12934</v>
      </c>
      <c r="AG119" s="65"/>
      <c r="AH119" s="65"/>
      <c r="AI119" s="65"/>
      <c r="AJ119" s="65"/>
      <c r="AK119" s="60">
        <v>5.6514159125765198E-2</v>
      </c>
      <c r="AL119" s="60"/>
      <c r="AM119" s="60"/>
      <c r="AN119" s="60"/>
      <c r="AO119" s="60"/>
    </row>
    <row r="120" spans="2:41" s="51" customFormat="1" ht="10.7" customHeight="1" x14ac:dyDescent="0.15">
      <c r="B120" s="57" t="s">
        <v>1124</v>
      </c>
      <c r="C120" s="57"/>
      <c r="D120" s="57"/>
      <c r="E120" s="57"/>
      <c r="F120" s="57"/>
      <c r="G120" s="57"/>
      <c r="H120" s="57"/>
      <c r="I120" s="57"/>
      <c r="J120" s="57"/>
      <c r="K120" s="95">
        <v>170039270.93000001</v>
      </c>
      <c r="L120" s="95"/>
      <c r="M120" s="95"/>
      <c r="N120" s="95"/>
      <c r="O120" s="95"/>
      <c r="P120" s="95"/>
      <c r="Q120" s="95"/>
      <c r="R120" s="95"/>
      <c r="S120" s="95"/>
      <c r="T120" s="95"/>
      <c r="U120" s="95"/>
      <c r="V120" s="60">
        <v>1.13885413552675E-2</v>
      </c>
      <c r="W120" s="60"/>
      <c r="X120" s="60"/>
      <c r="Y120" s="60"/>
      <c r="Z120" s="60"/>
      <c r="AA120" s="60"/>
      <c r="AB120" s="60"/>
      <c r="AC120" s="60"/>
      <c r="AD120" s="60"/>
      <c r="AE120" s="60"/>
      <c r="AF120" s="65">
        <v>2803</v>
      </c>
      <c r="AG120" s="65"/>
      <c r="AH120" s="65"/>
      <c r="AI120" s="65"/>
      <c r="AJ120" s="65"/>
      <c r="AK120" s="60">
        <v>1.22475017805412E-2</v>
      </c>
      <c r="AL120" s="60"/>
      <c r="AM120" s="60"/>
      <c r="AN120" s="60"/>
      <c r="AO120" s="60"/>
    </row>
    <row r="121" spans="2:41" s="51" customFormat="1" ht="10.7" customHeight="1" x14ac:dyDescent="0.15">
      <c r="B121" s="57" t="s">
        <v>1123</v>
      </c>
      <c r="C121" s="57"/>
      <c r="D121" s="57"/>
      <c r="E121" s="57"/>
      <c r="F121" s="57"/>
      <c r="G121" s="57"/>
      <c r="H121" s="57"/>
      <c r="I121" s="57"/>
      <c r="J121" s="57"/>
      <c r="K121" s="95">
        <v>3760831262.7399802</v>
      </c>
      <c r="L121" s="95"/>
      <c r="M121" s="95"/>
      <c r="N121" s="95"/>
      <c r="O121" s="95"/>
      <c r="P121" s="95"/>
      <c r="Q121" s="95"/>
      <c r="R121" s="95"/>
      <c r="S121" s="95"/>
      <c r="T121" s="95"/>
      <c r="U121" s="95"/>
      <c r="V121" s="60">
        <v>0.25188523881362201</v>
      </c>
      <c r="W121" s="60"/>
      <c r="X121" s="60"/>
      <c r="Y121" s="60"/>
      <c r="Z121" s="60"/>
      <c r="AA121" s="60"/>
      <c r="AB121" s="60"/>
      <c r="AC121" s="60"/>
      <c r="AD121" s="60"/>
      <c r="AE121" s="60"/>
      <c r="AF121" s="65">
        <v>49358</v>
      </c>
      <c r="AG121" s="65"/>
      <c r="AH121" s="65"/>
      <c r="AI121" s="65"/>
      <c r="AJ121" s="65"/>
      <c r="AK121" s="60">
        <v>0.21566614087904101</v>
      </c>
      <c r="AL121" s="60"/>
      <c r="AM121" s="60"/>
      <c r="AN121" s="60"/>
      <c r="AO121" s="60"/>
    </row>
    <row r="122" spans="2:41" s="51" customFormat="1" ht="10.7" customHeight="1" x14ac:dyDescent="0.15">
      <c r="B122" s="57" t="s">
        <v>1122</v>
      </c>
      <c r="C122" s="57"/>
      <c r="D122" s="57"/>
      <c r="E122" s="57"/>
      <c r="F122" s="57"/>
      <c r="G122" s="57"/>
      <c r="H122" s="57"/>
      <c r="I122" s="57"/>
      <c r="J122" s="57"/>
      <c r="K122" s="95">
        <v>291961858.25</v>
      </c>
      <c r="L122" s="95"/>
      <c r="M122" s="95"/>
      <c r="N122" s="95"/>
      <c r="O122" s="95"/>
      <c r="P122" s="95"/>
      <c r="Q122" s="95"/>
      <c r="R122" s="95"/>
      <c r="S122" s="95"/>
      <c r="T122" s="95"/>
      <c r="U122" s="95"/>
      <c r="V122" s="60">
        <v>1.95544222146759E-2</v>
      </c>
      <c r="W122" s="60"/>
      <c r="X122" s="60"/>
      <c r="Y122" s="60"/>
      <c r="Z122" s="60"/>
      <c r="AA122" s="60"/>
      <c r="AB122" s="60"/>
      <c r="AC122" s="60"/>
      <c r="AD122" s="60"/>
      <c r="AE122" s="60"/>
      <c r="AF122" s="65">
        <v>4243</v>
      </c>
      <c r="AG122" s="65"/>
      <c r="AH122" s="65"/>
      <c r="AI122" s="65"/>
      <c r="AJ122" s="65"/>
      <c r="AK122" s="60">
        <v>1.85394755814614E-2</v>
      </c>
      <c r="AL122" s="60"/>
      <c r="AM122" s="60"/>
      <c r="AN122" s="60"/>
      <c r="AO122" s="60"/>
    </row>
    <row r="123" spans="2:41" s="51" customFormat="1" ht="10.7" customHeight="1" x14ac:dyDescent="0.15">
      <c r="B123" s="57" t="s">
        <v>1121</v>
      </c>
      <c r="C123" s="57"/>
      <c r="D123" s="57"/>
      <c r="E123" s="57"/>
      <c r="F123" s="57"/>
      <c r="G123" s="57"/>
      <c r="H123" s="57"/>
      <c r="I123" s="57"/>
      <c r="J123" s="57"/>
      <c r="K123" s="95">
        <v>166401087.08000001</v>
      </c>
      <c r="L123" s="95"/>
      <c r="M123" s="95"/>
      <c r="N123" s="95"/>
      <c r="O123" s="95"/>
      <c r="P123" s="95"/>
      <c r="Q123" s="95"/>
      <c r="R123" s="95"/>
      <c r="S123" s="95"/>
      <c r="T123" s="95"/>
      <c r="U123" s="95"/>
      <c r="V123" s="60">
        <v>1.1144870543182901E-2</v>
      </c>
      <c r="W123" s="60"/>
      <c r="X123" s="60"/>
      <c r="Y123" s="60"/>
      <c r="Z123" s="60"/>
      <c r="AA123" s="60"/>
      <c r="AB123" s="60"/>
      <c r="AC123" s="60"/>
      <c r="AD123" s="60"/>
      <c r="AE123" s="60"/>
      <c r="AF123" s="65">
        <v>2584</v>
      </c>
      <c r="AG123" s="65"/>
      <c r="AH123" s="65"/>
      <c r="AI123" s="65"/>
      <c r="AJ123" s="65"/>
      <c r="AK123" s="60">
        <v>1.1290597431651299E-2</v>
      </c>
      <c r="AL123" s="60"/>
      <c r="AM123" s="60"/>
      <c r="AN123" s="60"/>
      <c r="AO123" s="60"/>
    </row>
    <row r="124" spans="2:41" s="51" customFormat="1" ht="10.7" customHeight="1" x14ac:dyDescent="0.15">
      <c r="B124" s="57" t="s">
        <v>1120</v>
      </c>
      <c r="C124" s="57"/>
      <c r="D124" s="57"/>
      <c r="E124" s="57"/>
      <c r="F124" s="57"/>
      <c r="G124" s="57"/>
      <c r="H124" s="57"/>
      <c r="I124" s="57"/>
      <c r="J124" s="57"/>
      <c r="K124" s="95">
        <v>187711760.03999999</v>
      </c>
      <c r="L124" s="95"/>
      <c r="M124" s="95"/>
      <c r="N124" s="95"/>
      <c r="O124" s="95"/>
      <c r="P124" s="95"/>
      <c r="Q124" s="95"/>
      <c r="R124" s="95"/>
      <c r="S124" s="95"/>
      <c r="T124" s="95"/>
      <c r="U124" s="95"/>
      <c r="V124" s="60">
        <v>1.25721730656305E-2</v>
      </c>
      <c r="W124" s="60"/>
      <c r="X124" s="60"/>
      <c r="Y124" s="60"/>
      <c r="Z124" s="60"/>
      <c r="AA124" s="60"/>
      <c r="AB124" s="60"/>
      <c r="AC124" s="60"/>
      <c r="AD124" s="60"/>
      <c r="AE124" s="60"/>
      <c r="AF124" s="65">
        <v>2635</v>
      </c>
      <c r="AG124" s="65"/>
      <c r="AH124" s="65"/>
      <c r="AI124" s="65"/>
      <c r="AJ124" s="65"/>
      <c r="AK124" s="60">
        <v>1.15134381704338E-2</v>
      </c>
      <c r="AL124" s="60"/>
      <c r="AM124" s="60"/>
      <c r="AN124" s="60"/>
      <c r="AO124" s="60"/>
    </row>
    <row r="125" spans="2:41" s="51" customFormat="1" ht="10.7" customHeight="1" x14ac:dyDescent="0.15">
      <c r="B125" s="57" t="s">
        <v>1119</v>
      </c>
      <c r="C125" s="57"/>
      <c r="D125" s="57"/>
      <c r="E125" s="57"/>
      <c r="F125" s="57"/>
      <c r="G125" s="57"/>
      <c r="H125" s="57"/>
      <c r="I125" s="57"/>
      <c r="J125" s="57"/>
      <c r="K125" s="95">
        <v>116023132.40000001</v>
      </c>
      <c r="L125" s="95"/>
      <c r="M125" s="95"/>
      <c r="N125" s="95"/>
      <c r="O125" s="95"/>
      <c r="P125" s="95"/>
      <c r="Q125" s="95"/>
      <c r="R125" s="95"/>
      <c r="S125" s="95"/>
      <c r="T125" s="95"/>
      <c r="U125" s="95"/>
      <c r="V125" s="60">
        <v>7.7707592738916901E-3</v>
      </c>
      <c r="W125" s="60"/>
      <c r="X125" s="60"/>
      <c r="Y125" s="60"/>
      <c r="Z125" s="60"/>
      <c r="AA125" s="60"/>
      <c r="AB125" s="60"/>
      <c r="AC125" s="60"/>
      <c r="AD125" s="60"/>
      <c r="AE125" s="60"/>
      <c r="AF125" s="65">
        <v>1666</v>
      </c>
      <c r="AG125" s="65"/>
      <c r="AH125" s="65"/>
      <c r="AI125" s="65"/>
      <c r="AJ125" s="65"/>
      <c r="AK125" s="60">
        <v>7.2794641335646197E-3</v>
      </c>
      <c r="AL125" s="60"/>
      <c r="AM125" s="60"/>
      <c r="AN125" s="60"/>
      <c r="AO125" s="60"/>
    </row>
    <row r="126" spans="2:41" s="51" customFormat="1" ht="10.7" customHeight="1" x14ac:dyDescent="0.15">
      <c r="B126" s="57" t="s">
        <v>1118</v>
      </c>
      <c r="C126" s="57"/>
      <c r="D126" s="57"/>
      <c r="E126" s="57"/>
      <c r="F126" s="57"/>
      <c r="G126" s="57"/>
      <c r="H126" s="57"/>
      <c r="I126" s="57"/>
      <c r="J126" s="57"/>
      <c r="K126" s="95">
        <v>4240082823.0300102</v>
      </c>
      <c r="L126" s="95"/>
      <c r="M126" s="95"/>
      <c r="N126" s="95"/>
      <c r="O126" s="95"/>
      <c r="P126" s="95"/>
      <c r="Q126" s="95"/>
      <c r="R126" s="95"/>
      <c r="S126" s="95"/>
      <c r="T126" s="95"/>
      <c r="U126" s="95"/>
      <c r="V126" s="60">
        <v>0.283983566359301</v>
      </c>
      <c r="W126" s="60"/>
      <c r="X126" s="60"/>
      <c r="Y126" s="60"/>
      <c r="Z126" s="60"/>
      <c r="AA126" s="60"/>
      <c r="AB126" s="60"/>
      <c r="AC126" s="60"/>
      <c r="AD126" s="60"/>
      <c r="AE126" s="60"/>
      <c r="AF126" s="65">
        <v>39827</v>
      </c>
      <c r="AG126" s="65"/>
      <c r="AH126" s="65"/>
      <c r="AI126" s="65"/>
      <c r="AJ126" s="65"/>
      <c r="AK126" s="60">
        <v>0.17402113928420099</v>
      </c>
      <c r="AL126" s="60"/>
      <c r="AM126" s="60"/>
      <c r="AN126" s="60"/>
      <c r="AO126" s="60"/>
    </row>
    <row r="127" spans="2:41" s="51" customFormat="1" ht="10.7" customHeight="1" x14ac:dyDescent="0.15">
      <c r="B127" s="57" t="s">
        <v>1117</v>
      </c>
      <c r="C127" s="57"/>
      <c r="D127" s="57"/>
      <c r="E127" s="57"/>
      <c r="F127" s="57"/>
      <c r="G127" s="57"/>
      <c r="H127" s="57"/>
      <c r="I127" s="57"/>
      <c r="J127" s="57"/>
      <c r="K127" s="95">
        <v>435948775.52999902</v>
      </c>
      <c r="L127" s="95"/>
      <c r="M127" s="95"/>
      <c r="N127" s="95"/>
      <c r="O127" s="95"/>
      <c r="P127" s="95"/>
      <c r="Q127" s="95"/>
      <c r="R127" s="95"/>
      <c r="S127" s="95"/>
      <c r="T127" s="95"/>
      <c r="U127" s="95"/>
      <c r="V127" s="60">
        <v>2.9198082488518198E-2</v>
      </c>
      <c r="W127" s="60"/>
      <c r="X127" s="60"/>
      <c r="Y127" s="60"/>
      <c r="Z127" s="60"/>
      <c r="AA127" s="60"/>
      <c r="AB127" s="60"/>
      <c r="AC127" s="60"/>
      <c r="AD127" s="60"/>
      <c r="AE127" s="60"/>
      <c r="AF127" s="65">
        <v>4722</v>
      </c>
      <c r="AG127" s="65"/>
      <c r="AH127" s="65"/>
      <c r="AI127" s="65"/>
      <c r="AJ127" s="65"/>
      <c r="AK127" s="60">
        <v>2.0632430755517499E-2</v>
      </c>
      <c r="AL127" s="60"/>
      <c r="AM127" s="60"/>
      <c r="AN127" s="60"/>
      <c r="AO127" s="60"/>
    </row>
    <row r="128" spans="2:41" s="51" customFormat="1" ht="10.7" customHeight="1" x14ac:dyDescent="0.15">
      <c r="B128" s="57" t="s">
        <v>1116</v>
      </c>
      <c r="C128" s="57"/>
      <c r="D128" s="57"/>
      <c r="E128" s="57"/>
      <c r="F128" s="57"/>
      <c r="G128" s="57"/>
      <c r="H128" s="57"/>
      <c r="I128" s="57"/>
      <c r="J128" s="57"/>
      <c r="K128" s="95">
        <v>35847150.420000002</v>
      </c>
      <c r="L128" s="95"/>
      <c r="M128" s="95"/>
      <c r="N128" s="95"/>
      <c r="O128" s="95"/>
      <c r="P128" s="95"/>
      <c r="Q128" s="95"/>
      <c r="R128" s="95"/>
      <c r="S128" s="95"/>
      <c r="T128" s="95"/>
      <c r="U128" s="95"/>
      <c r="V128" s="60">
        <v>2.4008968798432998E-3</v>
      </c>
      <c r="W128" s="60"/>
      <c r="X128" s="60"/>
      <c r="Y128" s="60"/>
      <c r="Z128" s="60"/>
      <c r="AA128" s="60"/>
      <c r="AB128" s="60"/>
      <c r="AC128" s="60"/>
      <c r="AD128" s="60"/>
      <c r="AE128" s="60"/>
      <c r="AF128" s="65">
        <v>389</v>
      </c>
      <c r="AG128" s="65"/>
      <c r="AH128" s="65"/>
      <c r="AI128" s="65"/>
      <c r="AJ128" s="65"/>
      <c r="AK128" s="60">
        <v>1.69970681149858E-3</v>
      </c>
      <c r="AL128" s="60"/>
      <c r="AM128" s="60"/>
      <c r="AN128" s="60"/>
      <c r="AO128" s="60"/>
    </row>
    <row r="129" spans="2:44" s="51" customFormat="1" ht="10.7" customHeight="1" x14ac:dyDescent="0.15">
      <c r="B129" s="57" t="s">
        <v>1115</v>
      </c>
      <c r="C129" s="57"/>
      <c r="D129" s="57"/>
      <c r="E129" s="57"/>
      <c r="F129" s="57"/>
      <c r="G129" s="57"/>
      <c r="H129" s="57"/>
      <c r="I129" s="57"/>
      <c r="J129" s="57"/>
      <c r="K129" s="95">
        <v>12980989.439999999</v>
      </c>
      <c r="L129" s="95"/>
      <c r="M129" s="95"/>
      <c r="N129" s="95"/>
      <c r="O129" s="95"/>
      <c r="P129" s="95"/>
      <c r="Q129" s="95"/>
      <c r="R129" s="95"/>
      <c r="S129" s="95"/>
      <c r="T129" s="95"/>
      <c r="U129" s="95"/>
      <c r="V129" s="60">
        <v>8.6941407276787299E-4</v>
      </c>
      <c r="W129" s="60"/>
      <c r="X129" s="60"/>
      <c r="Y129" s="60"/>
      <c r="Z129" s="60"/>
      <c r="AA129" s="60"/>
      <c r="AB129" s="60"/>
      <c r="AC129" s="60"/>
      <c r="AD129" s="60"/>
      <c r="AE129" s="60"/>
      <c r="AF129" s="65">
        <v>163</v>
      </c>
      <c r="AG129" s="65"/>
      <c r="AH129" s="65"/>
      <c r="AI129" s="65"/>
      <c r="AJ129" s="65"/>
      <c r="AK129" s="60">
        <v>7.1221647885416205E-4</v>
      </c>
      <c r="AL129" s="60"/>
      <c r="AM129" s="60"/>
      <c r="AN129" s="60"/>
      <c r="AO129" s="60"/>
    </row>
    <row r="130" spans="2:44" s="51" customFormat="1" ht="10.7" customHeight="1" x14ac:dyDescent="0.15">
      <c r="B130" s="57" t="s">
        <v>1114</v>
      </c>
      <c r="C130" s="57"/>
      <c r="D130" s="57"/>
      <c r="E130" s="57"/>
      <c r="F130" s="57"/>
      <c r="G130" s="57"/>
      <c r="H130" s="57"/>
      <c r="I130" s="57"/>
      <c r="J130" s="57"/>
      <c r="K130" s="95">
        <v>43263941.090000004</v>
      </c>
      <c r="L130" s="95"/>
      <c r="M130" s="95"/>
      <c r="N130" s="95"/>
      <c r="O130" s="95"/>
      <c r="P130" s="95"/>
      <c r="Q130" s="95"/>
      <c r="R130" s="95"/>
      <c r="S130" s="95"/>
      <c r="T130" s="95"/>
      <c r="U130" s="95"/>
      <c r="V130" s="60">
        <v>2.8976434655389599E-3</v>
      </c>
      <c r="W130" s="60"/>
      <c r="X130" s="60"/>
      <c r="Y130" s="60"/>
      <c r="Z130" s="60"/>
      <c r="AA130" s="60"/>
      <c r="AB130" s="60"/>
      <c r="AC130" s="60"/>
      <c r="AD130" s="60"/>
      <c r="AE130" s="60"/>
      <c r="AF130" s="65">
        <v>407</v>
      </c>
      <c r="AG130" s="65"/>
      <c r="AH130" s="65"/>
      <c r="AI130" s="65"/>
      <c r="AJ130" s="65"/>
      <c r="AK130" s="60">
        <v>1.7783564840100801E-3</v>
      </c>
      <c r="AL130" s="60"/>
      <c r="AM130" s="60"/>
      <c r="AN130" s="60"/>
      <c r="AO130" s="60"/>
    </row>
    <row r="131" spans="2:44" s="51" customFormat="1" ht="10.7" customHeight="1" x14ac:dyDescent="0.15">
      <c r="B131" s="57" t="s">
        <v>1113</v>
      </c>
      <c r="C131" s="57"/>
      <c r="D131" s="57"/>
      <c r="E131" s="57"/>
      <c r="F131" s="57"/>
      <c r="G131" s="57"/>
      <c r="H131" s="57"/>
      <c r="I131" s="57"/>
      <c r="J131" s="57"/>
      <c r="K131" s="95">
        <v>296642723.65000099</v>
      </c>
      <c r="L131" s="95"/>
      <c r="M131" s="95"/>
      <c r="N131" s="95"/>
      <c r="O131" s="95"/>
      <c r="P131" s="95"/>
      <c r="Q131" s="95"/>
      <c r="R131" s="95"/>
      <c r="S131" s="95"/>
      <c r="T131" s="95"/>
      <c r="U131" s="95"/>
      <c r="V131" s="60">
        <v>1.9867927611957301E-2</v>
      </c>
      <c r="W131" s="60"/>
      <c r="X131" s="60"/>
      <c r="Y131" s="60"/>
      <c r="Z131" s="60"/>
      <c r="AA131" s="60"/>
      <c r="AB131" s="60"/>
      <c r="AC131" s="60"/>
      <c r="AD131" s="60"/>
      <c r="AE131" s="60"/>
      <c r="AF131" s="65">
        <v>3759</v>
      </c>
      <c r="AG131" s="65"/>
      <c r="AH131" s="65"/>
      <c r="AI131" s="65"/>
      <c r="AJ131" s="65"/>
      <c r="AK131" s="60">
        <v>1.6424673276152098E-2</v>
      </c>
      <c r="AL131" s="60"/>
      <c r="AM131" s="60"/>
      <c r="AN131" s="60"/>
      <c r="AO131" s="60"/>
    </row>
    <row r="132" spans="2:44" s="51" customFormat="1" ht="10.7" customHeight="1" x14ac:dyDescent="0.15">
      <c r="B132" s="57" t="s">
        <v>1112</v>
      </c>
      <c r="C132" s="57"/>
      <c r="D132" s="57"/>
      <c r="E132" s="57"/>
      <c r="F132" s="57"/>
      <c r="G132" s="57"/>
      <c r="H132" s="57"/>
      <c r="I132" s="57"/>
      <c r="J132" s="57"/>
      <c r="K132" s="95">
        <v>24500708.199999999</v>
      </c>
      <c r="L132" s="95"/>
      <c r="M132" s="95"/>
      <c r="N132" s="95"/>
      <c r="O132" s="95"/>
      <c r="P132" s="95"/>
      <c r="Q132" s="95"/>
      <c r="R132" s="95"/>
      <c r="S132" s="95"/>
      <c r="T132" s="95"/>
      <c r="U132" s="95"/>
      <c r="V132" s="60">
        <v>1.6409581565655501E-3</v>
      </c>
      <c r="W132" s="60"/>
      <c r="X132" s="60"/>
      <c r="Y132" s="60"/>
      <c r="Z132" s="60"/>
      <c r="AA132" s="60"/>
      <c r="AB132" s="60"/>
      <c r="AC132" s="60"/>
      <c r="AD132" s="60"/>
      <c r="AE132" s="60"/>
      <c r="AF132" s="65">
        <v>330</v>
      </c>
      <c r="AG132" s="65"/>
      <c r="AH132" s="65"/>
      <c r="AI132" s="65"/>
      <c r="AJ132" s="65"/>
      <c r="AK132" s="60">
        <v>1.4419106627108799E-3</v>
      </c>
      <c r="AL132" s="60"/>
      <c r="AM132" s="60"/>
      <c r="AN132" s="60"/>
      <c r="AO132" s="60"/>
    </row>
    <row r="133" spans="2:44" s="51" customFormat="1" ht="10.7" customHeight="1" x14ac:dyDescent="0.15">
      <c r="B133" s="57" t="s">
        <v>1111</v>
      </c>
      <c r="C133" s="57"/>
      <c r="D133" s="57"/>
      <c r="E133" s="57"/>
      <c r="F133" s="57"/>
      <c r="G133" s="57"/>
      <c r="H133" s="57"/>
      <c r="I133" s="57"/>
      <c r="J133" s="57"/>
      <c r="K133" s="95">
        <v>184922.05</v>
      </c>
      <c r="L133" s="95"/>
      <c r="M133" s="95"/>
      <c r="N133" s="95"/>
      <c r="O133" s="95"/>
      <c r="P133" s="95"/>
      <c r="Q133" s="95"/>
      <c r="R133" s="95"/>
      <c r="S133" s="95"/>
      <c r="T133" s="95"/>
      <c r="U133" s="95"/>
      <c r="V133" s="60">
        <v>1.23853295912614E-5</v>
      </c>
      <c r="W133" s="60"/>
      <c r="X133" s="60"/>
      <c r="Y133" s="60"/>
      <c r="Z133" s="60"/>
      <c r="AA133" s="60"/>
      <c r="AB133" s="60"/>
      <c r="AC133" s="60"/>
      <c r="AD133" s="60"/>
      <c r="AE133" s="60"/>
      <c r="AF133" s="65">
        <v>2</v>
      </c>
      <c r="AG133" s="65"/>
      <c r="AH133" s="65"/>
      <c r="AI133" s="65"/>
      <c r="AJ133" s="65"/>
      <c r="AK133" s="60">
        <v>8.7388525012780596E-6</v>
      </c>
      <c r="AL133" s="60"/>
      <c r="AM133" s="60"/>
      <c r="AN133" s="60"/>
      <c r="AO133" s="60"/>
    </row>
    <row r="134" spans="2:44" s="51" customFormat="1" ht="10.7" customHeight="1" x14ac:dyDescent="0.15">
      <c r="B134" s="57" t="s">
        <v>1110</v>
      </c>
      <c r="C134" s="57"/>
      <c r="D134" s="57"/>
      <c r="E134" s="57"/>
      <c r="F134" s="57"/>
      <c r="G134" s="57"/>
      <c r="H134" s="57"/>
      <c r="I134" s="57"/>
      <c r="J134" s="57"/>
      <c r="K134" s="95">
        <v>98401.37</v>
      </c>
      <c r="L134" s="95"/>
      <c r="M134" s="95"/>
      <c r="N134" s="95"/>
      <c r="O134" s="95"/>
      <c r="P134" s="95"/>
      <c r="Q134" s="95"/>
      <c r="R134" s="95"/>
      <c r="S134" s="95"/>
      <c r="T134" s="95"/>
      <c r="U134" s="95"/>
      <c r="V134" s="60">
        <v>6.5905250330161499E-6</v>
      </c>
      <c r="W134" s="60"/>
      <c r="X134" s="60"/>
      <c r="Y134" s="60"/>
      <c r="Z134" s="60"/>
      <c r="AA134" s="60"/>
      <c r="AB134" s="60"/>
      <c r="AC134" s="60"/>
      <c r="AD134" s="60"/>
      <c r="AE134" s="60"/>
      <c r="AF134" s="65">
        <v>2</v>
      </c>
      <c r="AG134" s="65"/>
      <c r="AH134" s="65"/>
      <c r="AI134" s="65"/>
      <c r="AJ134" s="65"/>
      <c r="AK134" s="60">
        <v>8.7388525012780596E-6</v>
      </c>
      <c r="AL134" s="60"/>
      <c r="AM134" s="60"/>
      <c r="AN134" s="60"/>
      <c r="AO134" s="60"/>
    </row>
    <row r="135" spans="2:44" s="51" customFormat="1" ht="10.7" customHeight="1" x14ac:dyDescent="0.15">
      <c r="B135" s="57" t="s">
        <v>1109</v>
      </c>
      <c r="C135" s="57"/>
      <c r="D135" s="57"/>
      <c r="E135" s="57"/>
      <c r="F135" s="57"/>
      <c r="G135" s="57"/>
      <c r="H135" s="57"/>
      <c r="I135" s="57"/>
      <c r="J135" s="57"/>
      <c r="K135" s="95">
        <v>106236.69</v>
      </c>
      <c r="L135" s="95"/>
      <c r="M135" s="95"/>
      <c r="N135" s="95"/>
      <c r="O135" s="95"/>
      <c r="P135" s="95"/>
      <c r="Q135" s="95"/>
      <c r="R135" s="95"/>
      <c r="S135" s="95"/>
      <c r="T135" s="95"/>
      <c r="U135" s="95"/>
      <c r="V135" s="60">
        <v>7.1153030173236103E-6</v>
      </c>
      <c r="W135" s="60"/>
      <c r="X135" s="60"/>
      <c r="Y135" s="60"/>
      <c r="Z135" s="60"/>
      <c r="AA135" s="60"/>
      <c r="AB135" s="60"/>
      <c r="AC135" s="60"/>
      <c r="AD135" s="60"/>
      <c r="AE135" s="60"/>
      <c r="AF135" s="65">
        <v>1</v>
      </c>
      <c r="AG135" s="65"/>
      <c r="AH135" s="65"/>
      <c r="AI135" s="65"/>
      <c r="AJ135" s="65"/>
      <c r="AK135" s="60">
        <v>4.3694262506390298E-6</v>
      </c>
      <c r="AL135" s="60"/>
      <c r="AM135" s="60"/>
      <c r="AN135" s="60"/>
      <c r="AO135" s="60"/>
    </row>
    <row r="136" spans="2:44" s="51" customFormat="1" ht="10.7" customHeight="1" x14ac:dyDescent="0.15">
      <c r="B136" s="57" t="s">
        <v>1108</v>
      </c>
      <c r="C136" s="57"/>
      <c r="D136" s="57"/>
      <c r="E136" s="57"/>
      <c r="F136" s="57"/>
      <c r="G136" s="57"/>
      <c r="H136" s="57"/>
      <c r="I136" s="57"/>
      <c r="J136" s="57"/>
      <c r="K136" s="95">
        <v>333381.73</v>
      </c>
      <c r="L136" s="95"/>
      <c r="M136" s="95"/>
      <c r="N136" s="95"/>
      <c r="O136" s="95"/>
      <c r="P136" s="95"/>
      <c r="Q136" s="95"/>
      <c r="R136" s="95"/>
      <c r="S136" s="95"/>
      <c r="T136" s="95"/>
      <c r="U136" s="95"/>
      <c r="V136" s="60">
        <v>2.2328557388126099E-5</v>
      </c>
      <c r="W136" s="60"/>
      <c r="X136" s="60"/>
      <c r="Y136" s="60"/>
      <c r="Z136" s="60"/>
      <c r="AA136" s="60"/>
      <c r="AB136" s="60"/>
      <c r="AC136" s="60"/>
      <c r="AD136" s="60"/>
      <c r="AE136" s="60"/>
      <c r="AF136" s="65">
        <v>5</v>
      </c>
      <c r="AG136" s="65"/>
      <c r="AH136" s="65"/>
      <c r="AI136" s="65"/>
      <c r="AJ136" s="65"/>
      <c r="AK136" s="60">
        <v>2.18471312531951E-5</v>
      </c>
      <c r="AL136" s="60"/>
      <c r="AM136" s="60"/>
      <c r="AN136" s="60"/>
      <c r="AO136" s="60"/>
    </row>
    <row r="137" spans="2:44" s="51" customFormat="1" ht="10.7" customHeight="1" x14ac:dyDescent="0.15">
      <c r="B137" s="57" t="s">
        <v>1107</v>
      </c>
      <c r="C137" s="57"/>
      <c r="D137" s="57"/>
      <c r="E137" s="57"/>
      <c r="F137" s="57"/>
      <c r="G137" s="57"/>
      <c r="H137" s="57"/>
      <c r="I137" s="57"/>
      <c r="J137" s="57"/>
      <c r="K137" s="95">
        <v>3033366.49</v>
      </c>
      <c r="L137" s="95"/>
      <c r="M137" s="95"/>
      <c r="N137" s="95"/>
      <c r="O137" s="95"/>
      <c r="P137" s="95"/>
      <c r="Q137" s="95"/>
      <c r="R137" s="95"/>
      <c r="S137" s="95"/>
      <c r="T137" s="95"/>
      <c r="U137" s="95"/>
      <c r="V137" s="60">
        <v>2.0316259607622701E-4</v>
      </c>
      <c r="W137" s="60"/>
      <c r="X137" s="60"/>
      <c r="Y137" s="60"/>
      <c r="Z137" s="60"/>
      <c r="AA137" s="60"/>
      <c r="AB137" s="60"/>
      <c r="AC137" s="60"/>
      <c r="AD137" s="60"/>
      <c r="AE137" s="60"/>
      <c r="AF137" s="65">
        <v>41</v>
      </c>
      <c r="AG137" s="65"/>
      <c r="AH137" s="65"/>
      <c r="AI137" s="65"/>
      <c r="AJ137" s="65"/>
      <c r="AK137" s="60">
        <v>1.7914647627619999E-4</v>
      </c>
      <c r="AL137" s="60"/>
      <c r="AM137" s="60"/>
      <c r="AN137" s="60"/>
      <c r="AO137" s="60"/>
    </row>
    <row r="138" spans="2:44" s="51" customFormat="1" ht="10.7" customHeight="1" x14ac:dyDescent="0.15">
      <c r="B138" s="57" t="s">
        <v>1106</v>
      </c>
      <c r="C138" s="57"/>
      <c r="D138" s="57"/>
      <c r="E138" s="57"/>
      <c r="F138" s="57"/>
      <c r="G138" s="57"/>
      <c r="H138" s="57"/>
      <c r="I138" s="57"/>
      <c r="J138" s="57"/>
      <c r="K138" s="95">
        <v>85465.09</v>
      </c>
      <c r="L138" s="95"/>
      <c r="M138" s="95"/>
      <c r="N138" s="95"/>
      <c r="O138" s="95"/>
      <c r="P138" s="95"/>
      <c r="Q138" s="95"/>
      <c r="R138" s="95"/>
      <c r="S138" s="95"/>
      <c r="T138" s="95"/>
      <c r="U138" s="95"/>
      <c r="V138" s="60">
        <v>5.7241054173735403E-6</v>
      </c>
      <c r="W138" s="60"/>
      <c r="X138" s="60"/>
      <c r="Y138" s="60"/>
      <c r="Z138" s="60"/>
      <c r="AA138" s="60"/>
      <c r="AB138" s="60"/>
      <c r="AC138" s="60"/>
      <c r="AD138" s="60"/>
      <c r="AE138" s="60"/>
      <c r="AF138" s="65">
        <v>4</v>
      </c>
      <c r="AG138" s="65"/>
      <c r="AH138" s="65"/>
      <c r="AI138" s="65"/>
      <c r="AJ138" s="65"/>
      <c r="AK138" s="60">
        <v>1.7477705002556099E-5</v>
      </c>
      <c r="AL138" s="60"/>
      <c r="AM138" s="60"/>
      <c r="AN138" s="60"/>
      <c r="AO138" s="60"/>
    </row>
    <row r="139" spans="2:44" s="51" customFormat="1" ht="10.7" customHeight="1" x14ac:dyDescent="0.15">
      <c r="B139" s="57" t="s">
        <v>1105</v>
      </c>
      <c r="C139" s="57"/>
      <c r="D139" s="57"/>
      <c r="E139" s="57"/>
      <c r="F139" s="57"/>
      <c r="G139" s="57"/>
      <c r="H139" s="57"/>
      <c r="I139" s="57"/>
      <c r="J139" s="57"/>
      <c r="K139" s="95">
        <v>3774.43</v>
      </c>
      <c r="L139" s="95"/>
      <c r="M139" s="95"/>
      <c r="N139" s="95"/>
      <c r="O139" s="95"/>
      <c r="P139" s="95"/>
      <c r="Q139" s="95"/>
      <c r="R139" s="95"/>
      <c r="S139" s="95"/>
      <c r="T139" s="95"/>
      <c r="U139" s="95"/>
      <c r="V139" s="60">
        <v>2.5279602713221499E-7</v>
      </c>
      <c r="W139" s="60"/>
      <c r="X139" s="60"/>
      <c r="Y139" s="60"/>
      <c r="Z139" s="60"/>
      <c r="AA139" s="60"/>
      <c r="AB139" s="60"/>
      <c r="AC139" s="60"/>
      <c r="AD139" s="60"/>
      <c r="AE139" s="60"/>
      <c r="AF139" s="65">
        <v>1</v>
      </c>
      <c r="AG139" s="65"/>
      <c r="AH139" s="65"/>
      <c r="AI139" s="65"/>
      <c r="AJ139" s="65"/>
      <c r="AK139" s="60">
        <v>4.3694262506390298E-6</v>
      </c>
      <c r="AL139" s="60"/>
      <c r="AM139" s="60"/>
      <c r="AN139" s="60"/>
      <c r="AO139" s="60"/>
    </row>
    <row r="140" spans="2:44" s="51" customFormat="1" ht="12.75" customHeight="1" x14ac:dyDescent="0.15">
      <c r="B140" s="98"/>
      <c r="C140" s="98"/>
      <c r="D140" s="98"/>
      <c r="E140" s="98"/>
      <c r="F140" s="98"/>
      <c r="G140" s="98"/>
      <c r="H140" s="98"/>
      <c r="I140" s="98"/>
      <c r="J140" s="98"/>
      <c r="K140" s="93">
        <v>14930733061.030001</v>
      </c>
      <c r="L140" s="93"/>
      <c r="M140" s="93"/>
      <c r="N140" s="93"/>
      <c r="O140" s="93"/>
      <c r="P140" s="93"/>
      <c r="Q140" s="93"/>
      <c r="R140" s="93"/>
      <c r="S140" s="93"/>
      <c r="T140" s="93"/>
      <c r="U140" s="93"/>
      <c r="V140" s="91">
        <v>1</v>
      </c>
      <c r="W140" s="91"/>
      <c r="X140" s="91"/>
      <c r="Y140" s="91"/>
      <c r="Z140" s="91"/>
      <c r="AA140" s="91"/>
      <c r="AB140" s="91"/>
      <c r="AC140" s="91"/>
      <c r="AD140" s="91"/>
      <c r="AE140" s="91"/>
      <c r="AF140" s="92">
        <v>228863</v>
      </c>
      <c r="AG140" s="92"/>
      <c r="AH140" s="92"/>
      <c r="AI140" s="92"/>
      <c r="AJ140" s="92"/>
      <c r="AK140" s="91">
        <v>1</v>
      </c>
      <c r="AL140" s="91"/>
      <c r="AM140" s="91"/>
      <c r="AN140" s="91"/>
      <c r="AO140" s="91"/>
    </row>
    <row r="141" spans="2:44" s="51" customFormat="1" ht="9" customHeight="1" x14ac:dyDescent="0.15"/>
    <row r="142" spans="2:44" s="51" customFormat="1" ht="19.149999999999999" customHeight="1" x14ac:dyDescent="0.15">
      <c r="B142" s="54" t="s">
        <v>1104</v>
      </c>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54"/>
      <c r="AM142" s="54"/>
      <c r="AN142" s="54"/>
      <c r="AO142" s="54"/>
      <c r="AP142" s="54"/>
      <c r="AQ142" s="54"/>
      <c r="AR142" s="54"/>
    </row>
    <row r="143" spans="2:44" s="51" customFormat="1" ht="7.9" customHeight="1" x14ac:dyDescent="0.15"/>
    <row r="144" spans="2:44" s="51" customFormat="1" ht="12.75" customHeight="1" x14ac:dyDescent="0.15">
      <c r="B144" s="97" t="s">
        <v>1103</v>
      </c>
      <c r="C144" s="97"/>
      <c r="D144" s="97"/>
      <c r="E144" s="97"/>
      <c r="F144" s="97"/>
      <c r="G144" s="97"/>
      <c r="H144" s="97"/>
      <c r="I144" s="97"/>
      <c r="J144" s="97"/>
      <c r="K144" s="97" t="s">
        <v>994</v>
      </c>
      <c r="L144" s="97"/>
      <c r="M144" s="97"/>
      <c r="N144" s="97"/>
      <c r="O144" s="97"/>
      <c r="P144" s="97"/>
      <c r="Q144" s="97"/>
      <c r="R144" s="97"/>
      <c r="S144" s="97"/>
      <c r="T144" s="97" t="s">
        <v>992</v>
      </c>
      <c r="U144" s="97"/>
      <c r="V144" s="97"/>
      <c r="W144" s="97"/>
      <c r="X144" s="97"/>
      <c r="Y144" s="97"/>
      <c r="Z144" s="97"/>
      <c r="AA144" s="97"/>
      <c r="AB144" s="97"/>
      <c r="AC144" s="97"/>
      <c r="AD144" s="97"/>
      <c r="AE144" s="97" t="s">
        <v>993</v>
      </c>
      <c r="AF144" s="97"/>
      <c r="AG144" s="97"/>
      <c r="AH144" s="97"/>
      <c r="AI144" s="97" t="s">
        <v>992</v>
      </c>
      <c r="AJ144" s="97"/>
      <c r="AK144" s="97"/>
      <c r="AL144" s="97"/>
      <c r="AM144" s="97"/>
      <c r="AN144" s="97"/>
      <c r="AO144" s="97"/>
      <c r="AP144" s="97"/>
    </row>
    <row r="145" spans="2:42" s="51" customFormat="1" ht="12.2" customHeight="1" x14ac:dyDescent="0.15">
      <c r="B145" s="104">
        <v>1990</v>
      </c>
      <c r="C145" s="104"/>
      <c r="D145" s="104"/>
      <c r="E145" s="104"/>
      <c r="F145" s="104"/>
      <c r="G145" s="104"/>
      <c r="H145" s="104"/>
      <c r="I145" s="104"/>
      <c r="J145" s="104"/>
      <c r="K145" s="95">
        <v>18648.04</v>
      </c>
      <c r="L145" s="95"/>
      <c r="M145" s="95"/>
      <c r="N145" s="95"/>
      <c r="O145" s="95"/>
      <c r="P145" s="95"/>
      <c r="Q145" s="95"/>
      <c r="R145" s="95"/>
      <c r="S145" s="95"/>
      <c r="T145" s="60">
        <v>1.2489701559712701E-6</v>
      </c>
      <c r="U145" s="60"/>
      <c r="V145" s="60"/>
      <c r="W145" s="60"/>
      <c r="X145" s="60"/>
      <c r="Y145" s="60"/>
      <c r="Z145" s="60"/>
      <c r="AA145" s="60"/>
      <c r="AB145" s="60"/>
      <c r="AC145" s="60"/>
      <c r="AD145" s="60"/>
      <c r="AE145" s="65">
        <v>2</v>
      </c>
      <c r="AF145" s="65"/>
      <c r="AG145" s="65"/>
      <c r="AH145" s="65"/>
      <c r="AI145" s="60">
        <v>8.7388525012780596E-6</v>
      </c>
      <c r="AJ145" s="60"/>
      <c r="AK145" s="60"/>
      <c r="AL145" s="60"/>
      <c r="AM145" s="60"/>
      <c r="AN145" s="60"/>
      <c r="AO145" s="60"/>
      <c r="AP145" s="60"/>
    </row>
    <row r="146" spans="2:42" s="51" customFormat="1" ht="12.2" customHeight="1" x14ac:dyDescent="0.15">
      <c r="B146" s="104">
        <v>1996</v>
      </c>
      <c r="C146" s="104"/>
      <c r="D146" s="104"/>
      <c r="E146" s="104"/>
      <c r="F146" s="104"/>
      <c r="G146" s="104"/>
      <c r="H146" s="104"/>
      <c r="I146" s="104"/>
      <c r="J146" s="104"/>
      <c r="K146" s="95">
        <v>18201.32</v>
      </c>
      <c r="L146" s="95"/>
      <c r="M146" s="95"/>
      <c r="N146" s="95"/>
      <c r="O146" s="95"/>
      <c r="P146" s="95"/>
      <c r="Q146" s="95"/>
      <c r="R146" s="95"/>
      <c r="S146" s="95"/>
      <c r="T146" s="60">
        <v>1.21905066051354E-6</v>
      </c>
      <c r="U146" s="60"/>
      <c r="V146" s="60"/>
      <c r="W146" s="60"/>
      <c r="X146" s="60"/>
      <c r="Y146" s="60"/>
      <c r="Z146" s="60"/>
      <c r="AA146" s="60"/>
      <c r="AB146" s="60"/>
      <c r="AC146" s="60"/>
      <c r="AD146" s="60"/>
      <c r="AE146" s="65">
        <v>2</v>
      </c>
      <c r="AF146" s="65"/>
      <c r="AG146" s="65"/>
      <c r="AH146" s="65"/>
      <c r="AI146" s="60">
        <v>8.7388525012780596E-6</v>
      </c>
      <c r="AJ146" s="60"/>
      <c r="AK146" s="60"/>
      <c r="AL146" s="60"/>
      <c r="AM146" s="60"/>
      <c r="AN146" s="60"/>
      <c r="AO146" s="60"/>
      <c r="AP146" s="60"/>
    </row>
    <row r="147" spans="2:42" s="51" customFormat="1" ht="12.2" customHeight="1" x14ac:dyDescent="0.15">
      <c r="B147" s="104">
        <v>1997</v>
      </c>
      <c r="C147" s="104"/>
      <c r="D147" s="104"/>
      <c r="E147" s="104"/>
      <c r="F147" s="104"/>
      <c r="G147" s="104"/>
      <c r="H147" s="104"/>
      <c r="I147" s="104"/>
      <c r="J147" s="104"/>
      <c r="K147" s="95">
        <v>90622.04</v>
      </c>
      <c r="L147" s="95"/>
      <c r="M147" s="95"/>
      <c r="N147" s="95"/>
      <c r="O147" s="95"/>
      <c r="P147" s="95"/>
      <c r="Q147" s="95"/>
      <c r="R147" s="95"/>
      <c r="S147" s="95"/>
      <c r="T147" s="60">
        <v>6.0694970320330897E-6</v>
      </c>
      <c r="U147" s="60"/>
      <c r="V147" s="60"/>
      <c r="W147" s="60"/>
      <c r="X147" s="60"/>
      <c r="Y147" s="60"/>
      <c r="Z147" s="60"/>
      <c r="AA147" s="60"/>
      <c r="AB147" s="60"/>
      <c r="AC147" s="60"/>
      <c r="AD147" s="60"/>
      <c r="AE147" s="65">
        <v>4</v>
      </c>
      <c r="AF147" s="65"/>
      <c r="AG147" s="65"/>
      <c r="AH147" s="65"/>
      <c r="AI147" s="60">
        <v>1.7477705002556099E-5</v>
      </c>
      <c r="AJ147" s="60"/>
      <c r="AK147" s="60"/>
      <c r="AL147" s="60"/>
      <c r="AM147" s="60"/>
      <c r="AN147" s="60"/>
      <c r="AO147" s="60"/>
      <c r="AP147" s="60"/>
    </row>
    <row r="148" spans="2:42" s="51" customFormat="1" ht="12.2" customHeight="1" x14ac:dyDescent="0.15">
      <c r="B148" s="104">
        <v>1998</v>
      </c>
      <c r="C148" s="104"/>
      <c r="D148" s="104"/>
      <c r="E148" s="104"/>
      <c r="F148" s="104"/>
      <c r="G148" s="104"/>
      <c r="H148" s="104"/>
      <c r="I148" s="104"/>
      <c r="J148" s="104"/>
      <c r="K148" s="95">
        <v>51666.2</v>
      </c>
      <c r="L148" s="95"/>
      <c r="M148" s="95"/>
      <c r="N148" s="95"/>
      <c r="O148" s="95"/>
      <c r="P148" s="95"/>
      <c r="Q148" s="95"/>
      <c r="R148" s="95"/>
      <c r="S148" s="95"/>
      <c r="T148" s="60">
        <v>3.46039272076007E-6</v>
      </c>
      <c r="U148" s="60"/>
      <c r="V148" s="60"/>
      <c r="W148" s="60"/>
      <c r="X148" s="60"/>
      <c r="Y148" s="60"/>
      <c r="Z148" s="60"/>
      <c r="AA148" s="60"/>
      <c r="AB148" s="60"/>
      <c r="AC148" s="60"/>
      <c r="AD148" s="60"/>
      <c r="AE148" s="65">
        <v>2</v>
      </c>
      <c r="AF148" s="65"/>
      <c r="AG148" s="65"/>
      <c r="AH148" s="65"/>
      <c r="AI148" s="60">
        <v>8.7388525012780596E-6</v>
      </c>
      <c r="AJ148" s="60"/>
      <c r="AK148" s="60"/>
      <c r="AL148" s="60"/>
      <c r="AM148" s="60"/>
      <c r="AN148" s="60"/>
      <c r="AO148" s="60"/>
      <c r="AP148" s="60"/>
    </row>
    <row r="149" spans="2:42" s="51" customFormat="1" ht="12.2" customHeight="1" x14ac:dyDescent="0.15">
      <c r="B149" s="104">
        <v>1999</v>
      </c>
      <c r="C149" s="104"/>
      <c r="D149" s="104"/>
      <c r="E149" s="104"/>
      <c r="F149" s="104"/>
      <c r="G149" s="104"/>
      <c r="H149" s="104"/>
      <c r="I149" s="104"/>
      <c r="J149" s="104"/>
      <c r="K149" s="95">
        <v>285116.08</v>
      </c>
      <c r="L149" s="95"/>
      <c r="M149" s="95"/>
      <c r="N149" s="95"/>
      <c r="O149" s="95"/>
      <c r="P149" s="95"/>
      <c r="Q149" s="95"/>
      <c r="R149" s="95"/>
      <c r="S149" s="95"/>
      <c r="T149" s="60">
        <v>1.9095919727087502E-5</v>
      </c>
      <c r="U149" s="60"/>
      <c r="V149" s="60"/>
      <c r="W149" s="60"/>
      <c r="X149" s="60"/>
      <c r="Y149" s="60"/>
      <c r="Z149" s="60"/>
      <c r="AA149" s="60"/>
      <c r="AB149" s="60"/>
      <c r="AC149" s="60"/>
      <c r="AD149" s="60"/>
      <c r="AE149" s="65">
        <v>67</v>
      </c>
      <c r="AF149" s="65"/>
      <c r="AG149" s="65"/>
      <c r="AH149" s="65"/>
      <c r="AI149" s="60">
        <v>2.9275155879281497E-4</v>
      </c>
      <c r="AJ149" s="60"/>
      <c r="AK149" s="60"/>
      <c r="AL149" s="60"/>
      <c r="AM149" s="60"/>
      <c r="AN149" s="60"/>
      <c r="AO149" s="60"/>
      <c r="AP149" s="60"/>
    </row>
    <row r="150" spans="2:42" s="51" customFormat="1" ht="12.2" customHeight="1" x14ac:dyDescent="0.15">
      <c r="B150" s="104">
        <v>2000</v>
      </c>
      <c r="C150" s="104"/>
      <c r="D150" s="104"/>
      <c r="E150" s="104"/>
      <c r="F150" s="104"/>
      <c r="G150" s="104"/>
      <c r="H150" s="104"/>
      <c r="I150" s="104"/>
      <c r="J150" s="104"/>
      <c r="K150" s="95">
        <v>235378.36</v>
      </c>
      <c r="L150" s="95"/>
      <c r="M150" s="95"/>
      <c r="N150" s="95"/>
      <c r="O150" s="95"/>
      <c r="P150" s="95"/>
      <c r="Q150" s="95"/>
      <c r="R150" s="95"/>
      <c r="S150" s="95"/>
      <c r="T150" s="60">
        <v>1.5764688782384701E-5</v>
      </c>
      <c r="U150" s="60"/>
      <c r="V150" s="60"/>
      <c r="W150" s="60"/>
      <c r="X150" s="60"/>
      <c r="Y150" s="60"/>
      <c r="Z150" s="60"/>
      <c r="AA150" s="60"/>
      <c r="AB150" s="60"/>
      <c r="AC150" s="60"/>
      <c r="AD150" s="60"/>
      <c r="AE150" s="65">
        <v>40</v>
      </c>
      <c r="AF150" s="65"/>
      <c r="AG150" s="65"/>
      <c r="AH150" s="65"/>
      <c r="AI150" s="60">
        <v>1.7477705002556099E-4</v>
      </c>
      <c r="AJ150" s="60"/>
      <c r="AK150" s="60"/>
      <c r="AL150" s="60"/>
      <c r="AM150" s="60"/>
      <c r="AN150" s="60"/>
      <c r="AO150" s="60"/>
      <c r="AP150" s="60"/>
    </row>
    <row r="151" spans="2:42" s="51" customFormat="1" ht="12.2" customHeight="1" x14ac:dyDescent="0.15">
      <c r="B151" s="104">
        <v>2001</v>
      </c>
      <c r="C151" s="104"/>
      <c r="D151" s="104"/>
      <c r="E151" s="104"/>
      <c r="F151" s="104"/>
      <c r="G151" s="104"/>
      <c r="H151" s="104"/>
      <c r="I151" s="104"/>
      <c r="J151" s="104"/>
      <c r="K151" s="95">
        <v>167516.92000000001</v>
      </c>
      <c r="L151" s="95"/>
      <c r="M151" s="95"/>
      <c r="N151" s="95"/>
      <c r="O151" s="95"/>
      <c r="P151" s="95"/>
      <c r="Q151" s="95"/>
      <c r="R151" s="95"/>
      <c r="S151" s="95"/>
      <c r="T151" s="60">
        <v>1.12196045107275E-5</v>
      </c>
      <c r="U151" s="60"/>
      <c r="V151" s="60"/>
      <c r="W151" s="60"/>
      <c r="X151" s="60"/>
      <c r="Y151" s="60"/>
      <c r="Z151" s="60"/>
      <c r="AA151" s="60"/>
      <c r="AB151" s="60"/>
      <c r="AC151" s="60"/>
      <c r="AD151" s="60"/>
      <c r="AE151" s="65">
        <v>22</v>
      </c>
      <c r="AF151" s="65"/>
      <c r="AG151" s="65"/>
      <c r="AH151" s="65"/>
      <c r="AI151" s="60">
        <v>9.6127377514058598E-5</v>
      </c>
      <c r="AJ151" s="60"/>
      <c r="AK151" s="60"/>
      <c r="AL151" s="60"/>
      <c r="AM151" s="60"/>
      <c r="AN151" s="60"/>
      <c r="AO151" s="60"/>
      <c r="AP151" s="60"/>
    </row>
    <row r="152" spans="2:42" s="51" customFormat="1" ht="12.2" customHeight="1" x14ac:dyDescent="0.15">
      <c r="B152" s="104">
        <v>2002</v>
      </c>
      <c r="C152" s="104"/>
      <c r="D152" s="104"/>
      <c r="E152" s="104"/>
      <c r="F152" s="104"/>
      <c r="G152" s="104"/>
      <c r="H152" s="104"/>
      <c r="I152" s="104"/>
      <c r="J152" s="104"/>
      <c r="K152" s="95">
        <v>786282.03</v>
      </c>
      <c r="L152" s="95"/>
      <c r="M152" s="95"/>
      <c r="N152" s="95"/>
      <c r="O152" s="95"/>
      <c r="P152" s="95"/>
      <c r="Q152" s="95"/>
      <c r="R152" s="95"/>
      <c r="S152" s="95"/>
      <c r="T152" s="60">
        <v>5.26619842968218E-5</v>
      </c>
      <c r="U152" s="60"/>
      <c r="V152" s="60"/>
      <c r="W152" s="60"/>
      <c r="X152" s="60"/>
      <c r="Y152" s="60"/>
      <c r="Z152" s="60"/>
      <c r="AA152" s="60"/>
      <c r="AB152" s="60"/>
      <c r="AC152" s="60"/>
      <c r="AD152" s="60"/>
      <c r="AE152" s="65">
        <v>54</v>
      </c>
      <c r="AF152" s="65"/>
      <c r="AG152" s="65"/>
      <c r="AH152" s="65"/>
      <c r="AI152" s="60">
        <v>2.35949017534508E-4</v>
      </c>
      <c r="AJ152" s="60"/>
      <c r="AK152" s="60"/>
      <c r="AL152" s="60"/>
      <c r="AM152" s="60"/>
      <c r="AN152" s="60"/>
      <c r="AO152" s="60"/>
      <c r="AP152" s="60"/>
    </row>
    <row r="153" spans="2:42" s="51" customFormat="1" ht="12.2" customHeight="1" x14ac:dyDescent="0.15">
      <c r="B153" s="104">
        <v>2003</v>
      </c>
      <c r="C153" s="104"/>
      <c r="D153" s="104"/>
      <c r="E153" s="104"/>
      <c r="F153" s="104"/>
      <c r="G153" s="104"/>
      <c r="H153" s="104"/>
      <c r="I153" s="104"/>
      <c r="J153" s="104"/>
      <c r="K153" s="95">
        <v>3401102.71</v>
      </c>
      <c r="L153" s="95"/>
      <c r="M153" s="95"/>
      <c r="N153" s="95"/>
      <c r="O153" s="95"/>
      <c r="P153" s="95"/>
      <c r="Q153" s="95"/>
      <c r="R153" s="95"/>
      <c r="S153" s="95"/>
      <c r="T153" s="60">
        <v>2.27792077997634E-4</v>
      </c>
      <c r="U153" s="60"/>
      <c r="V153" s="60"/>
      <c r="W153" s="60"/>
      <c r="X153" s="60"/>
      <c r="Y153" s="60"/>
      <c r="Z153" s="60"/>
      <c r="AA153" s="60"/>
      <c r="AB153" s="60"/>
      <c r="AC153" s="60"/>
      <c r="AD153" s="60"/>
      <c r="AE153" s="65">
        <v>137</v>
      </c>
      <c r="AF153" s="65"/>
      <c r="AG153" s="65"/>
      <c r="AH153" s="65"/>
      <c r="AI153" s="60">
        <v>5.9861139633754696E-4</v>
      </c>
      <c r="AJ153" s="60"/>
      <c r="AK153" s="60"/>
      <c r="AL153" s="60"/>
      <c r="AM153" s="60"/>
      <c r="AN153" s="60"/>
      <c r="AO153" s="60"/>
      <c r="AP153" s="60"/>
    </row>
    <row r="154" spans="2:42" s="51" customFormat="1" ht="12.2" customHeight="1" x14ac:dyDescent="0.15">
      <c r="B154" s="104">
        <v>2004</v>
      </c>
      <c r="C154" s="104"/>
      <c r="D154" s="104"/>
      <c r="E154" s="104"/>
      <c r="F154" s="104"/>
      <c r="G154" s="104"/>
      <c r="H154" s="104"/>
      <c r="I154" s="104"/>
      <c r="J154" s="104"/>
      <c r="K154" s="95">
        <v>12640332.85</v>
      </c>
      <c r="L154" s="95"/>
      <c r="M154" s="95"/>
      <c r="N154" s="95"/>
      <c r="O154" s="95"/>
      <c r="P154" s="95"/>
      <c r="Q154" s="95"/>
      <c r="R154" s="95"/>
      <c r="S154" s="95"/>
      <c r="T154" s="60">
        <v>8.4659827473521196E-4</v>
      </c>
      <c r="U154" s="60"/>
      <c r="V154" s="60"/>
      <c r="W154" s="60"/>
      <c r="X154" s="60"/>
      <c r="Y154" s="60"/>
      <c r="Z154" s="60"/>
      <c r="AA154" s="60"/>
      <c r="AB154" s="60"/>
      <c r="AC154" s="60"/>
      <c r="AD154" s="60"/>
      <c r="AE154" s="65">
        <v>743</v>
      </c>
      <c r="AF154" s="65"/>
      <c r="AG154" s="65"/>
      <c r="AH154" s="65"/>
      <c r="AI154" s="60">
        <v>3.2464837042248001E-3</v>
      </c>
      <c r="AJ154" s="60"/>
      <c r="AK154" s="60"/>
      <c r="AL154" s="60"/>
      <c r="AM154" s="60"/>
      <c r="AN154" s="60"/>
      <c r="AO154" s="60"/>
      <c r="AP154" s="60"/>
    </row>
    <row r="155" spans="2:42" s="51" customFormat="1" ht="12.2" customHeight="1" x14ac:dyDescent="0.15">
      <c r="B155" s="104">
        <v>2005</v>
      </c>
      <c r="C155" s="104"/>
      <c r="D155" s="104"/>
      <c r="E155" s="104"/>
      <c r="F155" s="104"/>
      <c r="G155" s="104"/>
      <c r="H155" s="104"/>
      <c r="I155" s="104"/>
      <c r="J155" s="104"/>
      <c r="K155" s="95">
        <v>38871483.170000002</v>
      </c>
      <c r="L155" s="95"/>
      <c r="M155" s="95"/>
      <c r="N155" s="95"/>
      <c r="O155" s="95"/>
      <c r="P155" s="95"/>
      <c r="Q155" s="95"/>
      <c r="R155" s="95"/>
      <c r="S155" s="95"/>
      <c r="T155" s="60">
        <v>2.6034544326196999E-3</v>
      </c>
      <c r="U155" s="60"/>
      <c r="V155" s="60"/>
      <c r="W155" s="60"/>
      <c r="X155" s="60"/>
      <c r="Y155" s="60"/>
      <c r="Z155" s="60"/>
      <c r="AA155" s="60"/>
      <c r="AB155" s="60"/>
      <c r="AC155" s="60"/>
      <c r="AD155" s="60"/>
      <c r="AE155" s="65">
        <v>1694</v>
      </c>
      <c r="AF155" s="65"/>
      <c r="AG155" s="65"/>
      <c r="AH155" s="65"/>
      <c r="AI155" s="60">
        <v>7.40180806858252E-3</v>
      </c>
      <c r="AJ155" s="60"/>
      <c r="AK155" s="60"/>
      <c r="AL155" s="60"/>
      <c r="AM155" s="60"/>
      <c r="AN155" s="60"/>
      <c r="AO155" s="60"/>
      <c r="AP155" s="60"/>
    </row>
    <row r="156" spans="2:42" s="51" customFormat="1" ht="12.2" customHeight="1" x14ac:dyDescent="0.15">
      <c r="B156" s="104">
        <v>2006</v>
      </c>
      <c r="C156" s="104"/>
      <c r="D156" s="104"/>
      <c r="E156" s="104"/>
      <c r="F156" s="104"/>
      <c r="G156" s="104"/>
      <c r="H156" s="104"/>
      <c r="I156" s="104"/>
      <c r="J156" s="104"/>
      <c r="K156" s="95">
        <v>13821218.1</v>
      </c>
      <c r="L156" s="95"/>
      <c r="M156" s="95"/>
      <c r="N156" s="95"/>
      <c r="O156" s="95"/>
      <c r="P156" s="95"/>
      <c r="Q156" s="95"/>
      <c r="R156" s="95"/>
      <c r="S156" s="95"/>
      <c r="T156" s="60">
        <v>9.2568918374638296E-4</v>
      </c>
      <c r="U156" s="60"/>
      <c r="V156" s="60"/>
      <c r="W156" s="60"/>
      <c r="X156" s="60"/>
      <c r="Y156" s="60"/>
      <c r="Z156" s="60"/>
      <c r="AA156" s="60"/>
      <c r="AB156" s="60"/>
      <c r="AC156" s="60"/>
      <c r="AD156" s="60"/>
      <c r="AE156" s="65">
        <v>542</v>
      </c>
      <c r="AF156" s="65"/>
      <c r="AG156" s="65"/>
      <c r="AH156" s="65"/>
      <c r="AI156" s="60">
        <v>2.3682290278463501E-3</v>
      </c>
      <c r="AJ156" s="60"/>
      <c r="AK156" s="60"/>
      <c r="AL156" s="60"/>
      <c r="AM156" s="60"/>
      <c r="AN156" s="60"/>
      <c r="AO156" s="60"/>
      <c r="AP156" s="60"/>
    </row>
    <row r="157" spans="2:42" s="51" customFormat="1" ht="12.2" customHeight="1" x14ac:dyDescent="0.15">
      <c r="B157" s="104">
        <v>2007</v>
      </c>
      <c r="C157" s="104"/>
      <c r="D157" s="104"/>
      <c r="E157" s="104"/>
      <c r="F157" s="104"/>
      <c r="G157" s="104"/>
      <c r="H157" s="104"/>
      <c r="I157" s="104"/>
      <c r="J157" s="104"/>
      <c r="K157" s="95">
        <v>11478725.75</v>
      </c>
      <c r="L157" s="95"/>
      <c r="M157" s="95"/>
      <c r="N157" s="95"/>
      <c r="O157" s="95"/>
      <c r="P157" s="95"/>
      <c r="Q157" s="95"/>
      <c r="R157" s="95"/>
      <c r="S157" s="95"/>
      <c r="T157" s="60">
        <v>7.6879853809456002E-4</v>
      </c>
      <c r="U157" s="60"/>
      <c r="V157" s="60"/>
      <c r="W157" s="60"/>
      <c r="X157" s="60"/>
      <c r="Y157" s="60"/>
      <c r="Z157" s="60"/>
      <c r="AA157" s="60"/>
      <c r="AB157" s="60"/>
      <c r="AC157" s="60"/>
      <c r="AD157" s="60"/>
      <c r="AE157" s="65">
        <v>290</v>
      </c>
      <c r="AF157" s="65"/>
      <c r="AG157" s="65"/>
      <c r="AH157" s="65"/>
      <c r="AI157" s="60">
        <v>1.2671336126853199E-3</v>
      </c>
      <c r="AJ157" s="60"/>
      <c r="AK157" s="60"/>
      <c r="AL157" s="60"/>
      <c r="AM157" s="60"/>
      <c r="AN157" s="60"/>
      <c r="AO157" s="60"/>
      <c r="AP157" s="60"/>
    </row>
    <row r="158" spans="2:42" s="51" customFormat="1" ht="12.2" customHeight="1" x14ac:dyDescent="0.15">
      <c r="B158" s="104">
        <v>2008</v>
      </c>
      <c r="C158" s="104"/>
      <c r="D158" s="104"/>
      <c r="E158" s="104"/>
      <c r="F158" s="104"/>
      <c r="G158" s="104"/>
      <c r="H158" s="104"/>
      <c r="I158" s="104"/>
      <c r="J158" s="104"/>
      <c r="K158" s="95">
        <v>12240088.9</v>
      </c>
      <c r="L158" s="95"/>
      <c r="M158" s="95"/>
      <c r="N158" s="95"/>
      <c r="O158" s="95"/>
      <c r="P158" s="95"/>
      <c r="Q158" s="95"/>
      <c r="R158" s="95"/>
      <c r="S158" s="95"/>
      <c r="T158" s="60">
        <v>8.1979155678211602E-4</v>
      </c>
      <c r="U158" s="60"/>
      <c r="V158" s="60"/>
      <c r="W158" s="60"/>
      <c r="X158" s="60"/>
      <c r="Y158" s="60"/>
      <c r="Z158" s="60"/>
      <c r="AA158" s="60"/>
      <c r="AB158" s="60"/>
      <c r="AC158" s="60"/>
      <c r="AD158" s="60"/>
      <c r="AE158" s="65">
        <v>421</v>
      </c>
      <c r="AF158" s="65"/>
      <c r="AG158" s="65"/>
      <c r="AH158" s="65"/>
      <c r="AI158" s="60">
        <v>1.8395284515190301E-3</v>
      </c>
      <c r="AJ158" s="60"/>
      <c r="AK158" s="60"/>
      <c r="AL158" s="60"/>
      <c r="AM158" s="60"/>
      <c r="AN158" s="60"/>
      <c r="AO158" s="60"/>
      <c r="AP158" s="60"/>
    </row>
    <row r="159" spans="2:42" s="51" customFormat="1" ht="12.2" customHeight="1" x14ac:dyDescent="0.15">
      <c r="B159" s="104">
        <v>2009</v>
      </c>
      <c r="C159" s="104"/>
      <c r="D159" s="104"/>
      <c r="E159" s="104"/>
      <c r="F159" s="104"/>
      <c r="G159" s="104"/>
      <c r="H159" s="104"/>
      <c r="I159" s="104"/>
      <c r="J159" s="104"/>
      <c r="K159" s="95">
        <v>108995923.84999999</v>
      </c>
      <c r="L159" s="95"/>
      <c r="M159" s="95"/>
      <c r="N159" s="95"/>
      <c r="O159" s="95"/>
      <c r="P159" s="95"/>
      <c r="Q159" s="95"/>
      <c r="R159" s="95"/>
      <c r="S159" s="95"/>
      <c r="T159" s="60">
        <v>7.30010531997823E-3</v>
      </c>
      <c r="U159" s="60"/>
      <c r="V159" s="60"/>
      <c r="W159" s="60"/>
      <c r="X159" s="60"/>
      <c r="Y159" s="60"/>
      <c r="Z159" s="60"/>
      <c r="AA159" s="60"/>
      <c r="AB159" s="60"/>
      <c r="AC159" s="60"/>
      <c r="AD159" s="60"/>
      <c r="AE159" s="65">
        <v>3157</v>
      </c>
      <c r="AF159" s="65"/>
      <c r="AG159" s="65"/>
      <c r="AH159" s="65"/>
      <c r="AI159" s="60">
        <v>1.37942786732674E-2</v>
      </c>
      <c r="AJ159" s="60"/>
      <c r="AK159" s="60"/>
      <c r="AL159" s="60"/>
      <c r="AM159" s="60"/>
      <c r="AN159" s="60"/>
      <c r="AO159" s="60"/>
      <c r="AP159" s="60"/>
    </row>
    <row r="160" spans="2:42" s="51" customFormat="1" ht="12.2" customHeight="1" x14ac:dyDescent="0.15">
      <c r="B160" s="104">
        <v>2010</v>
      </c>
      <c r="C160" s="104"/>
      <c r="D160" s="104"/>
      <c r="E160" s="104"/>
      <c r="F160" s="104"/>
      <c r="G160" s="104"/>
      <c r="H160" s="104"/>
      <c r="I160" s="104"/>
      <c r="J160" s="104"/>
      <c r="K160" s="95">
        <v>197516378.77000001</v>
      </c>
      <c r="L160" s="95"/>
      <c r="M160" s="95"/>
      <c r="N160" s="95"/>
      <c r="O160" s="95"/>
      <c r="P160" s="95"/>
      <c r="Q160" s="95"/>
      <c r="R160" s="95"/>
      <c r="S160" s="95"/>
      <c r="T160" s="60">
        <v>1.32288466991301E-2</v>
      </c>
      <c r="U160" s="60"/>
      <c r="V160" s="60"/>
      <c r="W160" s="60"/>
      <c r="X160" s="60"/>
      <c r="Y160" s="60"/>
      <c r="Z160" s="60"/>
      <c r="AA160" s="60"/>
      <c r="AB160" s="60"/>
      <c r="AC160" s="60"/>
      <c r="AD160" s="60"/>
      <c r="AE160" s="65">
        <v>5823</v>
      </c>
      <c r="AF160" s="65"/>
      <c r="AG160" s="65"/>
      <c r="AH160" s="65"/>
      <c r="AI160" s="60">
        <v>2.5443169057471099E-2</v>
      </c>
      <c r="AJ160" s="60"/>
      <c r="AK160" s="60"/>
      <c r="AL160" s="60"/>
      <c r="AM160" s="60"/>
      <c r="AN160" s="60"/>
      <c r="AO160" s="60"/>
      <c r="AP160" s="60"/>
    </row>
    <row r="161" spans="2:42" s="51" customFormat="1" ht="12.2" customHeight="1" x14ac:dyDescent="0.15">
      <c r="B161" s="104">
        <v>2011</v>
      </c>
      <c r="C161" s="104"/>
      <c r="D161" s="104"/>
      <c r="E161" s="104"/>
      <c r="F161" s="104"/>
      <c r="G161" s="104"/>
      <c r="H161" s="104"/>
      <c r="I161" s="104"/>
      <c r="J161" s="104"/>
      <c r="K161" s="95">
        <v>116588078.95</v>
      </c>
      <c r="L161" s="95"/>
      <c r="M161" s="95"/>
      <c r="N161" s="95"/>
      <c r="O161" s="95"/>
      <c r="P161" s="95"/>
      <c r="Q161" s="95"/>
      <c r="R161" s="95"/>
      <c r="S161" s="95"/>
      <c r="T161" s="60">
        <v>7.8085971046057299E-3</v>
      </c>
      <c r="U161" s="60"/>
      <c r="V161" s="60"/>
      <c r="W161" s="60"/>
      <c r="X161" s="60"/>
      <c r="Y161" s="60"/>
      <c r="Z161" s="60"/>
      <c r="AA161" s="60"/>
      <c r="AB161" s="60"/>
      <c r="AC161" s="60"/>
      <c r="AD161" s="60"/>
      <c r="AE161" s="65">
        <v>4919</v>
      </c>
      <c r="AF161" s="65"/>
      <c r="AG161" s="65"/>
      <c r="AH161" s="65"/>
      <c r="AI161" s="60">
        <v>2.14932077268934E-2</v>
      </c>
      <c r="AJ161" s="60"/>
      <c r="AK161" s="60"/>
      <c r="AL161" s="60"/>
      <c r="AM161" s="60"/>
      <c r="AN161" s="60"/>
      <c r="AO161" s="60"/>
      <c r="AP161" s="60"/>
    </row>
    <row r="162" spans="2:42" s="51" customFormat="1" ht="12.2" customHeight="1" x14ac:dyDescent="0.15">
      <c r="B162" s="104">
        <v>2012</v>
      </c>
      <c r="C162" s="104"/>
      <c r="D162" s="104"/>
      <c r="E162" s="104"/>
      <c r="F162" s="104"/>
      <c r="G162" s="104"/>
      <c r="H162" s="104"/>
      <c r="I162" s="104"/>
      <c r="J162" s="104"/>
      <c r="K162" s="95">
        <v>34478931.210000001</v>
      </c>
      <c r="L162" s="95"/>
      <c r="M162" s="95"/>
      <c r="N162" s="95"/>
      <c r="O162" s="95"/>
      <c r="P162" s="95"/>
      <c r="Q162" s="95"/>
      <c r="R162" s="95"/>
      <c r="S162" s="95"/>
      <c r="T162" s="60">
        <v>2.30925910128229E-3</v>
      </c>
      <c r="U162" s="60"/>
      <c r="V162" s="60"/>
      <c r="W162" s="60"/>
      <c r="X162" s="60"/>
      <c r="Y162" s="60"/>
      <c r="Z162" s="60"/>
      <c r="AA162" s="60"/>
      <c r="AB162" s="60"/>
      <c r="AC162" s="60"/>
      <c r="AD162" s="60"/>
      <c r="AE162" s="65">
        <v>1109</v>
      </c>
      <c r="AF162" s="65"/>
      <c r="AG162" s="65"/>
      <c r="AH162" s="65"/>
      <c r="AI162" s="60">
        <v>4.8456937119586803E-3</v>
      </c>
      <c r="AJ162" s="60"/>
      <c r="AK162" s="60"/>
      <c r="AL162" s="60"/>
      <c r="AM162" s="60"/>
      <c r="AN162" s="60"/>
      <c r="AO162" s="60"/>
      <c r="AP162" s="60"/>
    </row>
    <row r="163" spans="2:42" s="51" customFormat="1" ht="12.2" customHeight="1" x14ac:dyDescent="0.15">
      <c r="B163" s="104">
        <v>2013</v>
      </c>
      <c r="C163" s="104"/>
      <c r="D163" s="104"/>
      <c r="E163" s="104"/>
      <c r="F163" s="104"/>
      <c r="G163" s="104"/>
      <c r="H163" s="104"/>
      <c r="I163" s="104"/>
      <c r="J163" s="104"/>
      <c r="K163" s="95">
        <v>55946903.890000001</v>
      </c>
      <c r="L163" s="95"/>
      <c r="M163" s="95"/>
      <c r="N163" s="95"/>
      <c r="O163" s="95"/>
      <c r="P163" s="95"/>
      <c r="Q163" s="95"/>
      <c r="R163" s="95"/>
      <c r="S163" s="95"/>
      <c r="T163" s="60">
        <v>3.7470969215854699E-3</v>
      </c>
      <c r="U163" s="60"/>
      <c r="V163" s="60"/>
      <c r="W163" s="60"/>
      <c r="X163" s="60"/>
      <c r="Y163" s="60"/>
      <c r="Z163" s="60"/>
      <c r="AA163" s="60"/>
      <c r="AB163" s="60"/>
      <c r="AC163" s="60"/>
      <c r="AD163" s="60"/>
      <c r="AE163" s="65">
        <v>1448</v>
      </c>
      <c r="AF163" s="65"/>
      <c r="AG163" s="65"/>
      <c r="AH163" s="65"/>
      <c r="AI163" s="60">
        <v>6.3269292109253096E-3</v>
      </c>
      <c r="AJ163" s="60"/>
      <c r="AK163" s="60"/>
      <c r="AL163" s="60"/>
      <c r="AM163" s="60"/>
      <c r="AN163" s="60"/>
      <c r="AO163" s="60"/>
      <c r="AP163" s="60"/>
    </row>
    <row r="164" spans="2:42" s="51" customFormat="1" ht="12.2" customHeight="1" x14ac:dyDescent="0.15">
      <c r="B164" s="104">
        <v>2014</v>
      </c>
      <c r="C164" s="104"/>
      <c r="D164" s="104"/>
      <c r="E164" s="104"/>
      <c r="F164" s="104"/>
      <c r="G164" s="104"/>
      <c r="H164" s="104"/>
      <c r="I164" s="104"/>
      <c r="J164" s="104"/>
      <c r="K164" s="95">
        <v>150458889.53999999</v>
      </c>
      <c r="L164" s="95"/>
      <c r="M164" s="95"/>
      <c r="N164" s="95"/>
      <c r="O164" s="95"/>
      <c r="P164" s="95"/>
      <c r="Q164" s="95"/>
      <c r="R164" s="95"/>
      <c r="S164" s="95"/>
      <c r="T164" s="60">
        <v>1.0077126750909901E-2</v>
      </c>
      <c r="U164" s="60"/>
      <c r="V164" s="60"/>
      <c r="W164" s="60"/>
      <c r="X164" s="60"/>
      <c r="Y164" s="60"/>
      <c r="Z164" s="60"/>
      <c r="AA164" s="60"/>
      <c r="AB164" s="60"/>
      <c r="AC164" s="60"/>
      <c r="AD164" s="60"/>
      <c r="AE164" s="65">
        <v>4357</v>
      </c>
      <c r="AF164" s="65"/>
      <c r="AG164" s="65"/>
      <c r="AH164" s="65"/>
      <c r="AI164" s="60">
        <v>1.9037590174034301E-2</v>
      </c>
      <c r="AJ164" s="60"/>
      <c r="AK164" s="60"/>
      <c r="AL164" s="60"/>
      <c r="AM164" s="60"/>
      <c r="AN164" s="60"/>
      <c r="AO164" s="60"/>
      <c r="AP164" s="60"/>
    </row>
    <row r="165" spans="2:42" s="51" customFormat="1" ht="12.2" customHeight="1" x14ac:dyDescent="0.15">
      <c r="B165" s="104">
        <v>2015</v>
      </c>
      <c r="C165" s="104"/>
      <c r="D165" s="104"/>
      <c r="E165" s="104"/>
      <c r="F165" s="104"/>
      <c r="G165" s="104"/>
      <c r="H165" s="104"/>
      <c r="I165" s="104"/>
      <c r="J165" s="104"/>
      <c r="K165" s="95">
        <v>617757939.17000103</v>
      </c>
      <c r="L165" s="95"/>
      <c r="M165" s="95"/>
      <c r="N165" s="95"/>
      <c r="O165" s="95"/>
      <c r="P165" s="95"/>
      <c r="Q165" s="95"/>
      <c r="R165" s="95"/>
      <c r="S165" s="95"/>
      <c r="T165" s="60">
        <v>4.1374923565031203E-2</v>
      </c>
      <c r="U165" s="60"/>
      <c r="V165" s="60"/>
      <c r="W165" s="60"/>
      <c r="X165" s="60"/>
      <c r="Y165" s="60"/>
      <c r="Z165" s="60"/>
      <c r="AA165" s="60"/>
      <c r="AB165" s="60"/>
      <c r="AC165" s="60"/>
      <c r="AD165" s="60"/>
      <c r="AE165" s="65">
        <v>16487</v>
      </c>
      <c r="AF165" s="65"/>
      <c r="AG165" s="65"/>
      <c r="AH165" s="65"/>
      <c r="AI165" s="60">
        <v>7.2038730594285699E-2</v>
      </c>
      <c r="AJ165" s="60"/>
      <c r="AK165" s="60"/>
      <c r="AL165" s="60"/>
      <c r="AM165" s="60"/>
      <c r="AN165" s="60"/>
      <c r="AO165" s="60"/>
      <c r="AP165" s="60"/>
    </row>
    <row r="166" spans="2:42" s="51" customFormat="1" ht="12.2" customHeight="1" x14ac:dyDescent="0.15">
      <c r="B166" s="104">
        <v>2016</v>
      </c>
      <c r="C166" s="104"/>
      <c r="D166" s="104"/>
      <c r="E166" s="104"/>
      <c r="F166" s="104"/>
      <c r="G166" s="104"/>
      <c r="H166" s="104"/>
      <c r="I166" s="104"/>
      <c r="J166" s="104"/>
      <c r="K166" s="95">
        <v>1318330305.6099999</v>
      </c>
      <c r="L166" s="95"/>
      <c r="M166" s="95"/>
      <c r="N166" s="95"/>
      <c r="O166" s="95"/>
      <c r="P166" s="95"/>
      <c r="Q166" s="95"/>
      <c r="R166" s="95"/>
      <c r="S166" s="95"/>
      <c r="T166" s="60">
        <v>8.8296421898460306E-2</v>
      </c>
      <c r="U166" s="60"/>
      <c r="V166" s="60"/>
      <c r="W166" s="60"/>
      <c r="X166" s="60"/>
      <c r="Y166" s="60"/>
      <c r="Z166" s="60"/>
      <c r="AA166" s="60"/>
      <c r="AB166" s="60"/>
      <c r="AC166" s="60"/>
      <c r="AD166" s="60"/>
      <c r="AE166" s="65">
        <v>29725</v>
      </c>
      <c r="AF166" s="65"/>
      <c r="AG166" s="65"/>
      <c r="AH166" s="65"/>
      <c r="AI166" s="60">
        <v>0.129881195300245</v>
      </c>
      <c r="AJ166" s="60"/>
      <c r="AK166" s="60"/>
      <c r="AL166" s="60"/>
      <c r="AM166" s="60"/>
      <c r="AN166" s="60"/>
      <c r="AO166" s="60"/>
      <c r="AP166" s="60"/>
    </row>
    <row r="167" spans="2:42" s="51" customFormat="1" ht="12.2" customHeight="1" x14ac:dyDescent="0.15">
      <c r="B167" s="104">
        <v>2017</v>
      </c>
      <c r="C167" s="104"/>
      <c r="D167" s="104"/>
      <c r="E167" s="104"/>
      <c r="F167" s="104"/>
      <c r="G167" s="104"/>
      <c r="H167" s="104"/>
      <c r="I167" s="104"/>
      <c r="J167" s="104"/>
      <c r="K167" s="95">
        <v>989983514.79999697</v>
      </c>
      <c r="L167" s="95"/>
      <c r="M167" s="95"/>
      <c r="N167" s="95"/>
      <c r="O167" s="95"/>
      <c r="P167" s="95"/>
      <c r="Q167" s="95"/>
      <c r="R167" s="95"/>
      <c r="S167" s="95"/>
      <c r="T167" s="60">
        <v>6.63050843353368E-2</v>
      </c>
      <c r="U167" s="60"/>
      <c r="V167" s="60"/>
      <c r="W167" s="60"/>
      <c r="X167" s="60"/>
      <c r="Y167" s="60"/>
      <c r="Z167" s="60"/>
      <c r="AA167" s="60"/>
      <c r="AB167" s="60"/>
      <c r="AC167" s="60"/>
      <c r="AD167" s="60"/>
      <c r="AE167" s="65">
        <v>18021</v>
      </c>
      <c r="AF167" s="65"/>
      <c r="AG167" s="65"/>
      <c r="AH167" s="65"/>
      <c r="AI167" s="60">
        <v>7.8741430462765896E-2</v>
      </c>
      <c r="AJ167" s="60"/>
      <c r="AK167" s="60"/>
      <c r="AL167" s="60"/>
      <c r="AM167" s="60"/>
      <c r="AN167" s="60"/>
      <c r="AO167" s="60"/>
      <c r="AP167" s="60"/>
    </row>
    <row r="168" spans="2:42" s="51" customFormat="1" ht="12.2" customHeight="1" x14ac:dyDescent="0.15">
      <c r="B168" s="104">
        <v>2018</v>
      </c>
      <c r="C168" s="104"/>
      <c r="D168" s="104"/>
      <c r="E168" s="104"/>
      <c r="F168" s="104"/>
      <c r="G168" s="104"/>
      <c r="H168" s="104"/>
      <c r="I168" s="104"/>
      <c r="J168" s="104"/>
      <c r="K168" s="95">
        <v>1644115902.7999899</v>
      </c>
      <c r="L168" s="95"/>
      <c r="M168" s="95"/>
      <c r="N168" s="95"/>
      <c r="O168" s="95"/>
      <c r="P168" s="95"/>
      <c r="Q168" s="95"/>
      <c r="R168" s="95"/>
      <c r="S168" s="95"/>
      <c r="T168" s="60">
        <v>0.11011622109106101</v>
      </c>
      <c r="U168" s="60"/>
      <c r="V168" s="60"/>
      <c r="W168" s="60"/>
      <c r="X168" s="60"/>
      <c r="Y168" s="60"/>
      <c r="Z168" s="60"/>
      <c r="AA168" s="60"/>
      <c r="AB168" s="60"/>
      <c r="AC168" s="60"/>
      <c r="AD168" s="60"/>
      <c r="AE168" s="65">
        <v>26769</v>
      </c>
      <c r="AF168" s="65"/>
      <c r="AG168" s="65"/>
      <c r="AH168" s="65"/>
      <c r="AI168" s="60">
        <v>0.116965171303356</v>
      </c>
      <c r="AJ168" s="60"/>
      <c r="AK168" s="60"/>
      <c r="AL168" s="60"/>
      <c r="AM168" s="60"/>
      <c r="AN168" s="60"/>
      <c r="AO168" s="60"/>
      <c r="AP168" s="60"/>
    </row>
    <row r="169" spans="2:42" s="51" customFormat="1" ht="12.2" customHeight="1" x14ac:dyDescent="0.15">
      <c r="B169" s="104">
        <v>2019</v>
      </c>
      <c r="C169" s="104"/>
      <c r="D169" s="104"/>
      <c r="E169" s="104"/>
      <c r="F169" s="104"/>
      <c r="G169" s="104"/>
      <c r="H169" s="104"/>
      <c r="I169" s="104"/>
      <c r="J169" s="104"/>
      <c r="K169" s="95">
        <v>3591094709.0500202</v>
      </c>
      <c r="L169" s="95"/>
      <c r="M169" s="95"/>
      <c r="N169" s="95"/>
      <c r="O169" s="95"/>
      <c r="P169" s="95"/>
      <c r="Q169" s="95"/>
      <c r="R169" s="95"/>
      <c r="S169" s="95"/>
      <c r="T169" s="60">
        <v>0.24051697223245999</v>
      </c>
      <c r="U169" s="60"/>
      <c r="V169" s="60"/>
      <c r="W169" s="60"/>
      <c r="X169" s="60"/>
      <c r="Y169" s="60"/>
      <c r="Z169" s="60"/>
      <c r="AA169" s="60"/>
      <c r="AB169" s="60"/>
      <c r="AC169" s="60"/>
      <c r="AD169" s="60"/>
      <c r="AE169" s="65">
        <v>49332</v>
      </c>
      <c r="AF169" s="65"/>
      <c r="AG169" s="65"/>
      <c r="AH169" s="65"/>
      <c r="AI169" s="60">
        <v>0.215552535796525</v>
      </c>
      <c r="AJ169" s="60"/>
      <c r="AK169" s="60"/>
      <c r="AL169" s="60"/>
      <c r="AM169" s="60"/>
      <c r="AN169" s="60"/>
      <c r="AO169" s="60"/>
      <c r="AP169" s="60"/>
    </row>
    <row r="170" spans="2:42" s="51" customFormat="1" ht="12.2" customHeight="1" x14ac:dyDescent="0.15">
      <c r="B170" s="104">
        <v>2020</v>
      </c>
      <c r="C170" s="104"/>
      <c r="D170" s="104"/>
      <c r="E170" s="104"/>
      <c r="F170" s="104"/>
      <c r="G170" s="104"/>
      <c r="H170" s="104"/>
      <c r="I170" s="104"/>
      <c r="J170" s="104"/>
      <c r="K170" s="95">
        <v>2459921234.0500002</v>
      </c>
      <c r="L170" s="95"/>
      <c r="M170" s="95"/>
      <c r="N170" s="95"/>
      <c r="O170" s="95"/>
      <c r="P170" s="95"/>
      <c r="Q170" s="95"/>
      <c r="R170" s="95"/>
      <c r="S170" s="95"/>
      <c r="T170" s="60">
        <v>0.16475555647502199</v>
      </c>
      <c r="U170" s="60"/>
      <c r="V170" s="60"/>
      <c r="W170" s="60"/>
      <c r="X170" s="60"/>
      <c r="Y170" s="60"/>
      <c r="Z170" s="60"/>
      <c r="AA170" s="60"/>
      <c r="AB170" s="60"/>
      <c r="AC170" s="60"/>
      <c r="AD170" s="60"/>
      <c r="AE170" s="65">
        <v>29390</v>
      </c>
      <c r="AF170" s="65"/>
      <c r="AG170" s="65"/>
      <c r="AH170" s="65"/>
      <c r="AI170" s="60">
        <v>0.12841743750628101</v>
      </c>
      <c r="AJ170" s="60"/>
      <c r="AK170" s="60"/>
      <c r="AL170" s="60"/>
      <c r="AM170" s="60"/>
      <c r="AN170" s="60"/>
      <c r="AO170" s="60"/>
      <c r="AP170" s="60"/>
    </row>
    <row r="171" spans="2:42" s="51" customFormat="1" ht="12.2" customHeight="1" x14ac:dyDescent="0.15">
      <c r="B171" s="104">
        <v>2021</v>
      </c>
      <c r="C171" s="104"/>
      <c r="D171" s="104"/>
      <c r="E171" s="104"/>
      <c r="F171" s="104"/>
      <c r="G171" s="104"/>
      <c r="H171" s="104"/>
      <c r="I171" s="104"/>
      <c r="J171" s="104"/>
      <c r="K171" s="95">
        <v>2002444882.6700001</v>
      </c>
      <c r="L171" s="95"/>
      <c r="M171" s="95"/>
      <c r="N171" s="95"/>
      <c r="O171" s="95"/>
      <c r="P171" s="95"/>
      <c r="Q171" s="95"/>
      <c r="R171" s="95"/>
      <c r="S171" s="95"/>
      <c r="T171" s="60">
        <v>0.13411564418739</v>
      </c>
      <c r="U171" s="60"/>
      <c r="V171" s="60"/>
      <c r="W171" s="60"/>
      <c r="X171" s="60"/>
      <c r="Y171" s="60"/>
      <c r="Z171" s="60"/>
      <c r="AA171" s="60"/>
      <c r="AB171" s="60"/>
      <c r="AC171" s="60"/>
      <c r="AD171" s="60"/>
      <c r="AE171" s="65">
        <v>19885</v>
      </c>
      <c r="AF171" s="65"/>
      <c r="AG171" s="65"/>
      <c r="AH171" s="65"/>
      <c r="AI171" s="60">
        <v>8.6886040993957095E-2</v>
      </c>
      <c r="AJ171" s="60"/>
      <c r="AK171" s="60"/>
      <c r="AL171" s="60"/>
      <c r="AM171" s="60"/>
      <c r="AN171" s="60"/>
      <c r="AO171" s="60"/>
      <c r="AP171" s="60"/>
    </row>
    <row r="172" spans="2:42" s="51" customFormat="1" ht="12.2" customHeight="1" x14ac:dyDescent="0.15">
      <c r="B172" s="104">
        <v>2022</v>
      </c>
      <c r="C172" s="104"/>
      <c r="D172" s="104"/>
      <c r="E172" s="104"/>
      <c r="F172" s="104"/>
      <c r="G172" s="104"/>
      <c r="H172" s="104"/>
      <c r="I172" s="104"/>
      <c r="J172" s="104"/>
      <c r="K172" s="95">
        <v>1158647957.8499999</v>
      </c>
      <c r="L172" s="95"/>
      <c r="M172" s="95"/>
      <c r="N172" s="95"/>
      <c r="O172" s="95"/>
      <c r="P172" s="95"/>
      <c r="Q172" s="95"/>
      <c r="R172" s="95"/>
      <c r="S172" s="95"/>
      <c r="T172" s="60">
        <v>7.7601545290106003E-2</v>
      </c>
      <c r="U172" s="60"/>
      <c r="V172" s="60"/>
      <c r="W172" s="60"/>
      <c r="X172" s="60"/>
      <c r="Y172" s="60"/>
      <c r="Z172" s="60"/>
      <c r="AA172" s="60"/>
      <c r="AB172" s="60"/>
      <c r="AC172" s="60"/>
      <c r="AD172" s="60"/>
      <c r="AE172" s="65">
        <v>10677</v>
      </c>
      <c r="AF172" s="65"/>
      <c r="AG172" s="65"/>
      <c r="AH172" s="65"/>
      <c r="AI172" s="60">
        <v>4.6652364078072897E-2</v>
      </c>
      <c r="AJ172" s="60"/>
      <c r="AK172" s="60"/>
      <c r="AL172" s="60"/>
      <c r="AM172" s="60"/>
      <c r="AN172" s="60"/>
      <c r="AO172" s="60"/>
      <c r="AP172" s="60"/>
    </row>
    <row r="173" spans="2:42" s="51" customFormat="1" ht="12.2" customHeight="1" x14ac:dyDescent="0.15">
      <c r="B173" s="104">
        <v>2023</v>
      </c>
      <c r="C173" s="104"/>
      <c r="D173" s="104"/>
      <c r="E173" s="104"/>
      <c r="F173" s="104"/>
      <c r="G173" s="104"/>
      <c r="H173" s="104"/>
      <c r="I173" s="104"/>
      <c r="J173" s="104"/>
      <c r="K173" s="95">
        <v>383460653.44999897</v>
      </c>
      <c r="L173" s="95"/>
      <c r="M173" s="95"/>
      <c r="N173" s="95"/>
      <c r="O173" s="95"/>
      <c r="P173" s="95"/>
      <c r="Q173" s="95"/>
      <c r="R173" s="95"/>
      <c r="S173" s="95"/>
      <c r="T173" s="60">
        <v>2.56826407573283E-2</v>
      </c>
      <c r="U173" s="60"/>
      <c r="V173" s="60"/>
      <c r="W173" s="60"/>
      <c r="X173" s="60"/>
      <c r="Y173" s="60"/>
      <c r="Z173" s="60"/>
      <c r="AA173" s="60"/>
      <c r="AB173" s="60"/>
      <c r="AC173" s="60"/>
      <c r="AD173" s="60"/>
      <c r="AE173" s="65">
        <v>3670</v>
      </c>
      <c r="AF173" s="65"/>
      <c r="AG173" s="65"/>
      <c r="AH173" s="65"/>
      <c r="AI173" s="60">
        <v>1.60357943398452E-2</v>
      </c>
      <c r="AJ173" s="60"/>
      <c r="AK173" s="60"/>
      <c r="AL173" s="60"/>
      <c r="AM173" s="60"/>
      <c r="AN173" s="60"/>
      <c r="AO173" s="60"/>
      <c r="AP173" s="60"/>
    </row>
    <row r="174" spans="2:42" s="51" customFormat="1" ht="12.2" customHeight="1" x14ac:dyDescent="0.15">
      <c r="B174" s="104">
        <v>2024</v>
      </c>
      <c r="C174" s="104"/>
      <c r="D174" s="104"/>
      <c r="E174" s="104"/>
      <c r="F174" s="104"/>
      <c r="G174" s="104"/>
      <c r="H174" s="104"/>
      <c r="I174" s="104"/>
      <c r="J174" s="104"/>
      <c r="K174" s="95">
        <v>6884472.9000000004</v>
      </c>
      <c r="L174" s="95"/>
      <c r="M174" s="95"/>
      <c r="N174" s="95"/>
      <c r="O174" s="95"/>
      <c r="P174" s="95"/>
      <c r="Q174" s="95"/>
      <c r="R174" s="95"/>
      <c r="S174" s="95"/>
      <c r="T174" s="60">
        <v>4.6109409845179202E-4</v>
      </c>
      <c r="U174" s="60"/>
      <c r="V174" s="60"/>
      <c r="W174" s="60"/>
      <c r="X174" s="60"/>
      <c r="Y174" s="60"/>
      <c r="Z174" s="60"/>
      <c r="AA174" s="60"/>
      <c r="AB174" s="60"/>
      <c r="AC174" s="60"/>
      <c r="AD174" s="60"/>
      <c r="AE174" s="65">
        <v>74</v>
      </c>
      <c r="AF174" s="65"/>
      <c r="AG174" s="65"/>
      <c r="AH174" s="65"/>
      <c r="AI174" s="60">
        <v>3.23337542547288E-4</v>
      </c>
      <c r="AJ174" s="60"/>
      <c r="AK174" s="60"/>
      <c r="AL174" s="60"/>
      <c r="AM174" s="60"/>
      <c r="AN174" s="60"/>
      <c r="AO174" s="60"/>
      <c r="AP174" s="60"/>
    </row>
    <row r="175" spans="2:42" s="51" customFormat="1" ht="12.2" customHeight="1" x14ac:dyDescent="0.15">
      <c r="B175" s="98"/>
      <c r="C175" s="98"/>
      <c r="D175" s="98"/>
      <c r="E175" s="98"/>
      <c r="F175" s="98"/>
      <c r="G175" s="98"/>
      <c r="H175" s="98"/>
      <c r="I175" s="98"/>
      <c r="J175" s="98"/>
      <c r="K175" s="93">
        <v>14930733061.030001</v>
      </c>
      <c r="L175" s="93"/>
      <c r="M175" s="93"/>
      <c r="N175" s="93"/>
      <c r="O175" s="93"/>
      <c r="P175" s="93"/>
      <c r="Q175" s="93"/>
      <c r="R175" s="93"/>
      <c r="S175" s="93"/>
      <c r="T175" s="91">
        <v>1</v>
      </c>
      <c r="U175" s="91"/>
      <c r="V175" s="91"/>
      <c r="W175" s="91"/>
      <c r="X175" s="91"/>
      <c r="Y175" s="91"/>
      <c r="Z175" s="91"/>
      <c r="AA175" s="91"/>
      <c r="AB175" s="91"/>
      <c r="AC175" s="91"/>
      <c r="AD175" s="91"/>
      <c r="AE175" s="92">
        <v>228863</v>
      </c>
      <c r="AF175" s="92"/>
      <c r="AG175" s="92"/>
      <c r="AH175" s="92"/>
      <c r="AI175" s="91">
        <v>1</v>
      </c>
      <c r="AJ175" s="91"/>
      <c r="AK175" s="91"/>
      <c r="AL175" s="91"/>
      <c r="AM175" s="91"/>
      <c r="AN175" s="91"/>
      <c r="AO175" s="91"/>
      <c r="AP175" s="91"/>
    </row>
    <row r="176" spans="2:42" s="51" customFormat="1" ht="9" customHeight="1" x14ac:dyDescent="0.15"/>
    <row r="177" spans="2:44" s="51" customFormat="1" ht="19.149999999999999" customHeight="1" x14ac:dyDescent="0.15">
      <c r="B177" s="54" t="s">
        <v>1102</v>
      </c>
      <c r="C177" s="54"/>
      <c r="D177" s="54"/>
      <c r="E177" s="54"/>
      <c r="F177" s="54"/>
      <c r="G177" s="54"/>
      <c r="H177" s="54"/>
      <c r="I177" s="54"/>
      <c r="J177" s="54"/>
      <c r="K177" s="54"/>
      <c r="L177" s="54"/>
      <c r="M177" s="54"/>
      <c r="N177" s="54"/>
      <c r="O177" s="54"/>
      <c r="P177" s="54"/>
      <c r="Q177" s="54"/>
      <c r="R177" s="54"/>
      <c r="S177" s="54"/>
      <c r="T177" s="54"/>
      <c r="U177" s="54"/>
      <c r="V177" s="54"/>
      <c r="W177" s="54"/>
      <c r="X177" s="54"/>
      <c r="Y177" s="54"/>
      <c r="Z177" s="54"/>
      <c r="AA177" s="54"/>
      <c r="AB177" s="54"/>
      <c r="AC177" s="54"/>
      <c r="AD177" s="54"/>
      <c r="AE177" s="54"/>
      <c r="AF177" s="54"/>
      <c r="AG177" s="54"/>
      <c r="AH177" s="54"/>
      <c r="AI177" s="54"/>
      <c r="AJ177" s="54"/>
      <c r="AK177" s="54"/>
      <c r="AL177" s="54"/>
      <c r="AM177" s="54"/>
      <c r="AN177" s="54"/>
      <c r="AO177" s="54"/>
      <c r="AP177" s="54"/>
      <c r="AQ177" s="54"/>
      <c r="AR177" s="54"/>
    </row>
    <row r="178" spans="2:44" s="51" customFormat="1" ht="7.9" customHeight="1" x14ac:dyDescent="0.15"/>
    <row r="179" spans="2:44" s="51" customFormat="1" ht="11.1" customHeight="1" x14ac:dyDescent="0.15">
      <c r="B179" s="97" t="s">
        <v>1101</v>
      </c>
      <c r="C179" s="97"/>
      <c r="D179" s="97"/>
      <c r="E179" s="97"/>
      <c r="F179" s="97"/>
      <c r="G179" s="97"/>
      <c r="H179" s="97"/>
      <c r="I179" s="97"/>
      <c r="J179" s="97" t="s">
        <v>994</v>
      </c>
      <c r="K179" s="97"/>
      <c r="L179" s="97"/>
      <c r="M179" s="97"/>
      <c r="N179" s="97"/>
      <c r="O179" s="97"/>
      <c r="P179" s="97"/>
      <c r="Q179" s="97"/>
      <c r="R179" s="97"/>
      <c r="S179" s="97"/>
      <c r="T179" s="97"/>
      <c r="U179" s="97" t="s">
        <v>992</v>
      </c>
      <c r="V179" s="97"/>
      <c r="W179" s="97"/>
      <c r="X179" s="97"/>
      <c r="Y179" s="97"/>
      <c r="Z179" s="97"/>
      <c r="AA179" s="97"/>
      <c r="AB179" s="97"/>
      <c r="AC179" s="97"/>
      <c r="AD179" s="97"/>
      <c r="AE179" s="97" t="s">
        <v>1100</v>
      </c>
      <c r="AF179" s="97"/>
      <c r="AG179" s="97"/>
      <c r="AH179" s="97"/>
      <c r="AI179" s="97"/>
      <c r="AJ179" s="97" t="s">
        <v>992</v>
      </c>
      <c r="AK179" s="97"/>
      <c r="AL179" s="97"/>
      <c r="AM179" s="97"/>
      <c r="AN179" s="97"/>
      <c r="AO179" s="97"/>
      <c r="AP179" s="97"/>
    </row>
    <row r="180" spans="2:44" s="51" customFormat="1" ht="10.7" customHeight="1" x14ac:dyDescent="0.15">
      <c r="B180" s="57" t="s">
        <v>1099</v>
      </c>
      <c r="C180" s="57"/>
      <c r="D180" s="57"/>
      <c r="E180" s="57"/>
      <c r="F180" s="57"/>
      <c r="G180" s="57"/>
      <c r="H180" s="57"/>
      <c r="I180" s="57"/>
      <c r="J180" s="95">
        <v>2186906812.3499999</v>
      </c>
      <c r="K180" s="95"/>
      <c r="L180" s="95"/>
      <c r="M180" s="95"/>
      <c r="N180" s="95"/>
      <c r="O180" s="95"/>
      <c r="P180" s="95"/>
      <c r="Q180" s="95"/>
      <c r="R180" s="95"/>
      <c r="S180" s="95"/>
      <c r="T180" s="95"/>
      <c r="U180" s="60">
        <v>0.146470156784059</v>
      </c>
      <c r="V180" s="60"/>
      <c r="W180" s="60"/>
      <c r="X180" s="60"/>
      <c r="Y180" s="60"/>
      <c r="Z180" s="60"/>
      <c r="AA180" s="60"/>
      <c r="AB180" s="60"/>
      <c r="AC180" s="60"/>
      <c r="AD180" s="60"/>
      <c r="AE180" s="65">
        <v>48048</v>
      </c>
      <c r="AF180" s="65"/>
      <c r="AG180" s="65"/>
      <c r="AH180" s="65"/>
      <c r="AI180" s="65"/>
      <c r="AJ180" s="60">
        <v>0.45346269276505802</v>
      </c>
      <c r="AK180" s="60"/>
      <c r="AL180" s="60"/>
      <c r="AM180" s="60"/>
      <c r="AN180" s="60"/>
      <c r="AO180" s="60"/>
      <c r="AP180" s="60"/>
    </row>
    <row r="181" spans="2:44" s="51" customFormat="1" ht="10.7" customHeight="1" x14ac:dyDescent="0.15">
      <c r="B181" s="57" t="s">
        <v>1098</v>
      </c>
      <c r="C181" s="57"/>
      <c r="D181" s="57"/>
      <c r="E181" s="57"/>
      <c r="F181" s="57"/>
      <c r="G181" s="57"/>
      <c r="H181" s="57"/>
      <c r="I181" s="57"/>
      <c r="J181" s="95">
        <v>4831782980.7299995</v>
      </c>
      <c r="K181" s="95"/>
      <c r="L181" s="95"/>
      <c r="M181" s="95"/>
      <c r="N181" s="95"/>
      <c r="O181" s="95"/>
      <c r="P181" s="95"/>
      <c r="Q181" s="95"/>
      <c r="R181" s="95"/>
      <c r="S181" s="95"/>
      <c r="T181" s="95"/>
      <c r="U181" s="60">
        <v>0.32361324530951602</v>
      </c>
      <c r="V181" s="60"/>
      <c r="W181" s="60"/>
      <c r="X181" s="60"/>
      <c r="Y181" s="60"/>
      <c r="Z181" s="60"/>
      <c r="AA181" s="60"/>
      <c r="AB181" s="60"/>
      <c r="AC181" s="60"/>
      <c r="AD181" s="60"/>
      <c r="AE181" s="65">
        <v>33118</v>
      </c>
      <c r="AF181" s="65"/>
      <c r="AG181" s="65"/>
      <c r="AH181" s="65"/>
      <c r="AI181" s="65"/>
      <c r="AJ181" s="60">
        <v>0.31255780592310201</v>
      </c>
      <c r="AK181" s="60"/>
      <c r="AL181" s="60"/>
      <c r="AM181" s="60"/>
      <c r="AN181" s="60"/>
      <c r="AO181" s="60"/>
      <c r="AP181" s="60"/>
    </row>
    <row r="182" spans="2:44" s="51" customFormat="1" ht="10.7" customHeight="1" x14ac:dyDescent="0.15">
      <c r="B182" s="57" t="s">
        <v>1097</v>
      </c>
      <c r="C182" s="57"/>
      <c r="D182" s="57"/>
      <c r="E182" s="57"/>
      <c r="F182" s="57"/>
      <c r="G182" s="57"/>
      <c r="H182" s="57"/>
      <c r="I182" s="57"/>
      <c r="J182" s="95">
        <v>3878473117.5500102</v>
      </c>
      <c r="K182" s="95"/>
      <c r="L182" s="95"/>
      <c r="M182" s="95"/>
      <c r="N182" s="95"/>
      <c r="O182" s="95"/>
      <c r="P182" s="95"/>
      <c r="Q182" s="95"/>
      <c r="R182" s="95"/>
      <c r="S182" s="95"/>
      <c r="T182" s="95"/>
      <c r="U182" s="60">
        <v>0.25976441355535501</v>
      </c>
      <c r="V182" s="60"/>
      <c r="W182" s="60"/>
      <c r="X182" s="60"/>
      <c r="Y182" s="60"/>
      <c r="Z182" s="60"/>
      <c r="AA182" s="60"/>
      <c r="AB182" s="60"/>
      <c r="AC182" s="60"/>
      <c r="AD182" s="60"/>
      <c r="AE182" s="65">
        <v>16006</v>
      </c>
      <c r="AF182" s="65"/>
      <c r="AG182" s="65"/>
      <c r="AH182" s="65"/>
      <c r="AI182" s="65"/>
      <c r="AJ182" s="60">
        <v>0.15105985390437701</v>
      </c>
      <c r="AK182" s="60"/>
      <c r="AL182" s="60"/>
      <c r="AM182" s="60"/>
      <c r="AN182" s="60"/>
      <c r="AO182" s="60"/>
      <c r="AP182" s="60"/>
    </row>
    <row r="183" spans="2:44" s="51" customFormat="1" ht="10.7" customHeight="1" x14ac:dyDescent="0.15">
      <c r="B183" s="57" t="s">
        <v>1096</v>
      </c>
      <c r="C183" s="57"/>
      <c r="D183" s="57"/>
      <c r="E183" s="57"/>
      <c r="F183" s="57"/>
      <c r="G183" s="57"/>
      <c r="H183" s="57"/>
      <c r="I183" s="57"/>
      <c r="J183" s="95">
        <v>1777927867.99</v>
      </c>
      <c r="K183" s="95"/>
      <c r="L183" s="95"/>
      <c r="M183" s="95"/>
      <c r="N183" s="95"/>
      <c r="O183" s="95"/>
      <c r="P183" s="95"/>
      <c r="Q183" s="95"/>
      <c r="R183" s="95"/>
      <c r="S183" s="95"/>
      <c r="T183" s="95"/>
      <c r="U183" s="60">
        <v>0.119078404303569</v>
      </c>
      <c r="V183" s="60"/>
      <c r="W183" s="60"/>
      <c r="X183" s="60"/>
      <c r="Y183" s="60"/>
      <c r="Z183" s="60"/>
      <c r="AA183" s="60"/>
      <c r="AB183" s="60"/>
      <c r="AC183" s="60"/>
      <c r="AD183" s="60"/>
      <c r="AE183" s="65">
        <v>5231</v>
      </c>
      <c r="AF183" s="65"/>
      <c r="AG183" s="65"/>
      <c r="AH183" s="65"/>
      <c r="AI183" s="65"/>
      <c r="AJ183" s="60">
        <v>4.9368617754204501E-2</v>
      </c>
      <c r="AK183" s="60"/>
      <c r="AL183" s="60"/>
      <c r="AM183" s="60"/>
      <c r="AN183" s="60"/>
      <c r="AO183" s="60"/>
      <c r="AP183" s="60"/>
    </row>
    <row r="184" spans="2:44" s="51" customFormat="1" ht="10.7" customHeight="1" x14ac:dyDescent="0.15">
      <c r="B184" s="57" t="s">
        <v>1095</v>
      </c>
      <c r="C184" s="57"/>
      <c r="D184" s="57"/>
      <c r="E184" s="57"/>
      <c r="F184" s="57"/>
      <c r="G184" s="57"/>
      <c r="H184" s="57"/>
      <c r="I184" s="57"/>
      <c r="J184" s="95">
        <v>2255642282.4099998</v>
      </c>
      <c r="K184" s="95"/>
      <c r="L184" s="95"/>
      <c r="M184" s="95"/>
      <c r="N184" s="95"/>
      <c r="O184" s="95"/>
      <c r="P184" s="95"/>
      <c r="Q184" s="95"/>
      <c r="R184" s="95"/>
      <c r="S184" s="95"/>
      <c r="T184" s="95"/>
      <c r="U184" s="60">
        <v>0.15107378004750099</v>
      </c>
      <c r="V184" s="60"/>
      <c r="W184" s="60"/>
      <c r="X184" s="60"/>
      <c r="Y184" s="60"/>
      <c r="Z184" s="60"/>
      <c r="AA184" s="60"/>
      <c r="AB184" s="60"/>
      <c r="AC184" s="60"/>
      <c r="AD184" s="60"/>
      <c r="AE184" s="65">
        <v>3555</v>
      </c>
      <c r="AF184" s="65"/>
      <c r="AG184" s="65"/>
      <c r="AH184" s="65"/>
      <c r="AI184" s="65"/>
      <c r="AJ184" s="60">
        <v>3.3551029653258797E-2</v>
      </c>
      <c r="AK184" s="60"/>
      <c r="AL184" s="60"/>
      <c r="AM184" s="60"/>
      <c r="AN184" s="60"/>
      <c r="AO184" s="60"/>
      <c r="AP184" s="60"/>
    </row>
    <row r="185" spans="2:44" s="51" customFormat="1" ht="12.2" customHeight="1" x14ac:dyDescent="0.15">
      <c r="B185" s="98"/>
      <c r="C185" s="98"/>
      <c r="D185" s="98"/>
      <c r="E185" s="98"/>
      <c r="F185" s="98"/>
      <c r="G185" s="98"/>
      <c r="H185" s="98"/>
      <c r="I185" s="98"/>
      <c r="J185" s="93">
        <v>14930733061.030001</v>
      </c>
      <c r="K185" s="93"/>
      <c r="L185" s="93"/>
      <c r="M185" s="93"/>
      <c r="N185" s="93"/>
      <c r="O185" s="93"/>
      <c r="P185" s="93"/>
      <c r="Q185" s="93"/>
      <c r="R185" s="93"/>
      <c r="S185" s="93"/>
      <c r="T185" s="93"/>
      <c r="U185" s="91">
        <v>1</v>
      </c>
      <c r="V185" s="91"/>
      <c r="W185" s="91"/>
      <c r="X185" s="91"/>
      <c r="Y185" s="91"/>
      <c r="Z185" s="91"/>
      <c r="AA185" s="91"/>
      <c r="AB185" s="91"/>
      <c r="AC185" s="91"/>
      <c r="AD185" s="91"/>
      <c r="AE185" s="92">
        <v>105958</v>
      </c>
      <c r="AF185" s="92"/>
      <c r="AG185" s="92"/>
      <c r="AH185" s="92"/>
      <c r="AI185" s="92"/>
      <c r="AJ185" s="91">
        <v>1</v>
      </c>
      <c r="AK185" s="91"/>
      <c r="AL185" s="91"/>
      <c r="AM185" s="91"/>
      <c r="AN185" s="91"/>
      <c r="AO185" s="91"/>
      <c r="AP185" s="91"/>
    </row>
    <row r="186" spans="2:44" s="51" customFormat="1" ht="9" customHeight="1" x14ac:dyDescent="0.15"/>
    <row r="187" spans="2:44" s="51" customFormat="1" ht="19.149999999999999" customHeight="1" x14ac:dyDescent="0.15">
      <c r="B187" s="54" t="s">
        <v>1094</v>
      </c>
      <c r="C187" s="54"/>
      <c r="D187" s="54"/>
      <c r="E187" s="54"/>
      <c r="F187" s="54"/>
      <c r="G187" s="54"/>
      <c r="H187" s="54"/>
      <c r="I187" s="54"/>
      <c r="J187" s="54"/>
      <c r="K187" s="54"/>
      <c r="L187" s="54"/>
      <c r="M187" s="54"/>
      <c r="N187" s="54"/>
      <c r="O187" s="54"/>
      <c r="P187" s="54"/>
      <c r="Q187" s="54"/>
      <c r="R187" s="54"/>
      <c r="S187" s="54"/>
      <c r="T187" s="54"/>
      <c r="U187" s="54"/>
      <c r="V187" s="54"/>
      <c r="W187" s="54"/>
      <c r="X187" s="54"/>
      <c r="Y187" s="54"/>
      <c r="Z187" s="54"/>
      <c r="AA187" s="54"/>
      <c r="AB187" s="54"/>
      <c r="AC187" s="54"/>
      <c r="AD187" s="54"/>
      <c r="AE187" s="54"/>
      <c r="AF187" s="54"/>
      <c r="AG187" s="54"/>
      <c r="AH187" s="54"/>
      <c r="AI187" s="54"/>
      <c r="AJ187" s="54"/>
      <c r="AK187" s="54"/>
      <c r="AL187" s="54"/>
      <c r="AM187" s="54"/>
      <c r="AN187" s="54"/>
      <c r="AO187" s="54"/>
      <c r="AP187" s="54"/>
      <c r="AQ187" s="54"/>
      <c r="AR187" s="54"/>
    </row>
    <row r="188" spans="2:44" s="51" customFormat="1" ht="7.9" customHeight="1" x14ac:dyDescent="0.15"/>
    <row r="189" spans="2:44" s="51" customFormat="1" ht="11.1" customHeight="1" x14ac:dyDescent="0.15">
      <c r="B189" s="98"/>
      <c r="C189" s="98"/>
      <c r="D189" s="98"/>
      <c r="E189" s="98"/>
      <c r="F189" s="98"/>
      <c r="G189" s="98"/>
      <c r="H189" s="98"/>
      <c r="I189" s="97" t="s">
        <v>994</v>
      </c>
      <c r="J189" s="97"/>
      <c r="K189" s="97"/>
      <c r="L189" s="97"/>
      <c r="M189" s="97"/>
      <c r="N189" s="97"/>
      <c r="O189" s="97"/>
      <c r="P189" s="97"/>
      <c r="Q189" s="97"/>
      <c r="R189" s="97"/>
      <c r="S189" s="97"/>
      <c r="T189" s="97" t="s">
        <v>992</v>
      </c>
      <c r="U189" s="97"/>
      <c r="V189" s="97"/>
      <c r="W189" s="97"/>
      <c r="X189" s="97"/>
      <c r="Y189" s="97"/>
      <c r="Z189" s="97"/>
      <c r="AA189" s="97"/>
      <c r="AB189" s="97"/>
      <c r="AC189" s="97"/>
      <c r="AD189" s="97" t="s">
        <v>993</v>
      </c>
      <c r="AE189" s="97"/>
      <c r="AF189" s="97"/>
      <c r="AG189" s="97"/>
      <c r="AH189" s="97"/>
      <c r="AI189" s="97"/>
      <c r="AJ189" s="97"/>
      <c r="AK189" s="97"/>
      <c r="AL189" s="97"/>
      <c r="AM189" s="97" t="s">
        <v>992</v>
      </c>
      <c r="AN189" s="97"/>
      <c r="AO189" s="97"/>
      <c r="AP189" s="97"/>
    </row>
    <row r="190" spans="2:44" s="51" customFormat="1" ht="11.1" customHeight="1" x14ac:dyDescent="0.15">
      <c r="B190" s="57" t="s">
        <v>1093</v>
      </c>
      <c r="C190" s="57"/>
      <c r="D190" s="57"/>
      <c r="E190" s="57"/>
      <c r="F190" s="57"/>
      <c r="G190" s="57"/>
      <c r="H190" s="57"/>
      <c r="I190" s="95">
        <v>27230622</v>
      </c>
      <c r="J190" s="95"/>
      <c r="K190" s="95"/>
      <c r="L190" s="95"/>
      <c r="M190" s="95"/>
      <c r="N190" s="95"/>
      <c r="O190" s="95"/>
      <c r="P190" s="95"/>
      <c r="Q190" s="95"/>
      <c r="R190" s="95"/>
      <c r="S190" s="95"/>
      <c r="T190" s="60">
        <v>1.82379672107816E-3</v>
      </c>
      <c r="U190" s="60"/>
      <c r="V190" s="60"/>
      <c r="W190" s="60"/>
      <c r="X190" s="60"/>
      <c r="Y190" s="60"/>
      <c r="Z190" s="60"/>
      <c r="AA190" s="60"/>
      <c r="AB190" s="60"/>
      <c r="AC190" s="60"/>
      <c r="AD190" s="65">
        <v>561</v>
      </c>
      <c r="AE190" s="65"/>
      <c r="AF190" s="65"/>
      <c r="AG190" s="65"/>
      <c r="AH190" s="65"/>
      <c r="AI190" s="65"/>
      <c r="AJ190" s="65"/>
      <c r="AK190" s="65"/>
      <c r="AL190" s="65"/>
      <c r="AM190" s="60">
        <v>2.4512481266085002E-3</v>
      </c>
      <c r="AN190" s="60"/>
      <c r="AO190" s="60"/>
      <c r="AP190" s="60"/>
    </row>
    <row r="191" spans="2:44" s="51" customFormat="1" ht="11.1" customHeight="1" x14ac:dyDescent="0.15">
      <c r="B191" s="57" t="s">
        <v>1092</v>
      </c>
      <c r="C191" s="57"/>
      <c r="D191" s="57"/>
      <c r="E191" s="57"/>
      <c r="F191" s="57"/>
      <c r="G191" s="57"/>
      <c r="H191" s="57"/>
      <c r="I191" s="95">
        <v>650390012.88</v>
      </c>
      <c r="J191" s="95"/>
      <c r="K191" s="95"/>
      <c r="L191" s="95"/>
      <c r="M191" s="95"/>
      <c r="N191" s="95"/>
      <c r="O191" s="95"/>
      <c r="P191" s="95"/>
      <c r="Q191" s="95"/>
      <c r="R191" s="95"/>
      <c r="S191" s="95"/>
      <c r="T191" s="60">
        <v>4.3560487634565499E-2</v>
      </c>
      <c r="U191" s="60"/>
      <c r="V191" s="60"/>
      <c r="W191" s="60"/>
      <c r="X191" s="60"/>
      <c r="Y191" s="60"/>
      <c r="Z191" s="60"/>
      <c r="AA191" s="60"/>
      <c r="AB191" s="60"/>
      <c r="AC191" s="60"/>
      <c r="AD191" s="65">
        <v>7079</v>
      </c>
      <c r="AE191" s="65"/>
      <c r="AF191" s="65"/>
      <c r="AG191" s="65"/>
      <c r="AH191" s="65"/>
      <c r="AI191" s="65"/>
      <c r="AJ191" s="65"/>
      <c r="AK191" s="65"/>
      <c r="AL191" s="65"/>
      <c r="AM191" s="60">
        <v>3.09311684282737E-2</v>
      </c>
      <c r="AN191" s="60"/>
      <c r="AO191" s="60"/>
      <c r="AP191" s="60"/>
    </row>
    <row r="192" spans="2:44" s="51" customFormat="1" ht="11.1" customHeight="1" x14ac:dyDescent="0.15">
      <c r="B192" s="57" t="s">
        <v>1091</v>
      </c>
      <c r="C192" s="57"/>
      <c r="D192" s="57"/>
      <c r="E192" s="57"/>
      <c r="F192" s="57"/>
      <c r="G192" s="57"/>
      <c r="H192" s="57"/>
      <c r="I192" s="95">
        <v>4451060938.7400198</v>
      </c>
      <c r="J192" s="95"/>
      <c r="K192" s="95"/>
      <c r="L192" s="95"/>
      <c r="M192" s="95"/>
      <c r="N192" s="95"/>
      <c r="O192" s="95"/>
      <c r="P192" s="95"/>
      <c r="Q192" s="95"/>
      <c r="R192" s="95"/>
      <c r="S192" s="95"/>
      <c r="T192" s="60">
        <v>0.29811402565072198</v>
      </c>
      <c r="U192" s="60"/>
      <c r="V192" s="60"/>
      <c r="W192" s="60"/>
      <c r="X192" s="60"/>
      <c r="Y192" s="60"/>
      <c r="Z192" s="60"/>
      <c r="AA192" s="60"/>
      <c r="AB192" s="60"/>
      <c r="AC192" s="60"/>
      <c r="AD192" s="65">
        <v>55385</v>
      </c>
      <c r="AE192" s="65"/>
      <c r="AF192" s="65"/>
      <c r="AG192" s="65"/>
      <c r="AH192" s="65"/>
      <c r="AI192" s="65"/>
      <c r="AJ192" s="65"/>
      <c r="AK192" s="65"/>
      <c r="AL192" s="65"/>
      <c r="AM192" s="60">
        <v>0.24200067289164301</v>
      </c>
      <c r="AN192" s="60"/>
      <c r="AO192" s="60"/>
      <c r="AP192" s="60"/>
    </row>
    <row r="193" spans="2:42" s="51" customFormat="1" ht="11.1" customHeight="1" x14ac:dyDescent="0.15">
      <c r="B193" s="57" t="s">
        <v>1090</v>
      </c>
      <c r="C193" s="57"/>
      <c r="D193" s="57"/>
      <c r="E193" s="57"/>
      <c r="F193" s="57"/>
      <c r="G193" s="57"/>
      <c r="H193" s="57"/>
      <c r="I193" s="95">
        <v>6414746316.2901096</v>
      </c>
      <c r="J193" s="95"/>
      <c r="K193" s="95"/>
      <c r="L193" s="95"/>
      <c r="M193" s="95"/>
      <c r="N193" s="95"/>
      <c r="O193" s="95"/>
      <c r="P193" s="95"/>
      <c r="Q193" s="95"/>
      <c r="R193" s="95"/>
      <c r="S193" s="95"/>
      <c r="T193" s="60">
        <v>0.42963371524154298</v>
      </c>
      <c r="U193" s="60"/>
      <c r="V193" s="60"/>
      <c r="W193" s="60"/>
      <c r="X193" s="60"/>
      <c r="Y193" s="60"/>
      <c r="Z193" s="60"/>
      <c r="AA193" s="60"/>
      <c r="AB193" s="60"/>
      <c r="AC193" s="60"/>
      <c r="AD193" s="65">
        <v>99581</v>
      </c>
      <c r="AE193" s="65"/>
      <c r="AF193" s="65"/>
      <c r="AG193" s="65"/>
      <c r="AH193" s="65"/>
      <c r="AI193" s="65"/>
      <c r="AJ193" s="65"/>
      <c r="AK193" s="65"/>
      <c r="AL193" s="65"/>
      <c r="AM193" s="60">
        <v>0.43511183546488502</v>
      </c>
      <c r="AN193" s="60"/>
      <c r="AO193" s="60"/>
      <c r="AP193" s="60"/>
    </row>
    <row r="194" spans="2:42" s="51" customFormat="1" ht="11.1" customHeight="1" x14ac:dyDescent="0.15">
      <c r="B194" s="57" t="s">
        <v>1089</v>
      </c>
      <c r="C194" s="57"/>
      <c r="D194" s="57"/>
      <c r="E194" s="57"/>
      <c r="F194" s="57"/>
      <c r="G194" s="57"/>
      <c r="H194" s="57"/>
      <c r="I194" s="95">
        <v>1375207086.8299899</v>
      </c>
      <c r="J194" s="95"/>
      <c r="K194" s="95"/>
      <c r="L194" s="95"/>
      <c r="M194" s="95"/>
      <c r="N194" s="95"/>
      <c r="O194" s="95"/>
      <c r="P194" s="95"/>
      <c r="Q194" s="95"/>
      <c r="R194" s="95"/>
      <c r="S194" s="95"/>
      <c r="T194" s="60">
        <v>9.2105798235677105E-2</v>
      </c>
      <c r="U194" s="60"/>
      <c r="V194" s="60"/>
      <c r="W194" s="60"/>
      <c r="X194" s="60"/>
      <c r="Y194" s="60"/>
      <c r="Z194" s="60"/>
      <c r="AA194" s="60"/>
      <c r="AB194" s="60"/>
      <c r="AC194" s="60"/>
      <c r="AD194" s="65">
        <v>25082</v>
      </c>
      <c r="AE194" s="65"/>
      <c r="AF194" s="65"/>
      <c r="AG194" s="65"/>
      <c r="AH194" s="65"/>
      <c r="AI194" s="65"/>
      <c r="AJ194" s="65"/>
      <c r="AK194" s="65"/>
      <c r="AL194" s="65"/>
      <c r="AM194" s="60">
        <v>0.109593949218528</v>
      </c>
      <c r="AN194" s="60"/>
      <c r="AO194" s="60"/>
      <c r="AP194" s="60"/>
    </row>
    <row r="195" spans="2:42" s="51" customFormat="1" ht="11.1" customHeight="1" x14ac:dyDescent="0.15">
      <c r="B195" s="57" t="s">
        <v>1088</v>
      </c>
      <c r="C195" s="57"/>
      <c r="D195" s="57"/>
      <c r="E195" s="57"/>
      <c r="F195" s="57"/>
      <c r="G195" s="57"/>
      <c r="H195" s="57"/>
      <c r="I195" s="95">
        <v>776902606.01999903</v>
      </c>
      <c r="J195" s="95"/>
      <c r="K195" s="95"/>
      <c r="L195" s="95"/>
      <c r="M195" s="95"/>
      <c r="N195" s="95"/>
      <c r="O195" s="95"/>
      <c r="P195" s="95"/>
      <c r="Q195" s="95"/>
      <c r="R195" s="95"/>
      <c r="S195" s="95"/>
      <c r="T195" s="60">
        <v>5.2033788484756302E-2</v>
      </c>
      <c r="U195" s="60"/>
      <c r="V195" s="60"/>
      <c r="W195" s="60"/>
      <c r="X195" s="60"/>
      <c r="Y195" s="60"/>
      <c r="Z195" s="60"/>
      <c r="AA195" s="60"/>
      <c r="AB195" s="60"/>
      <c r="AC195" s="60"/>
      <c r="AD195" s="65">
        <v>14544</v>
      </c>
      <c r="AE195" s="65"/>
      <c r="AF195" s="65"/>
      <c r="AG195" s="65"/>
      <c r="AH195" s="65"/>
      <c r="AI195" s="65"/>
      <c r="AJ195" s="65"/>
      <c r="AK195" s="65"/>
      <c r="AL195" s="65"/>
      <c r="AM195" s="60">
        <v>6.3548935389294001E-2</v>
      </c>
      <c r="AN195" s="60"/>
      <c r="AO195" s="60"/>
      <c r="AP195" s="60"/>
    </row>
    <row r="196" spans="2:42" s="51" customFormat="1" ht="11.1" customHeight="1" x14ac:dyDescent="0.15">
      <c r="B196" s="57" t="s">
        <v>1087</v>
      </c>
      <c r="C196" s="57"/>
      <c r="D196" s="57"/>
      <c r="E196" s="57"/>
      <c r="F196" s="57"/>
      <c r="G196" s="57"/>
      <c r="H196" s="57"/>
      <c r="I196" s="95">
        <v>426361227.50999999</v>
      </c>
      <c r="J196" s="95"/>
      <c r="K196" s="95"/>
      <c r="L196" s="95"/>
      <c r="M196" s="95"/>
      <c r="N196" s="95"/>
      <c r="O196" s="95"/>
      <c r="P196" s="95"/>
      <c r="Q196" s="95"/>
      <c r="R196" s="95"/>
      <c r="S196" s="95"/>
      <c r="T196" s="60">
        <v>2.85559473715877E-2</v>
      </c>
      <c r="U196" s="60"/>
      <c r="V196" s="60"/>
      <c r="W196" s="60"/>
      <c r="X196" s="60"/>
      <c r="Y196" s="60"/>
      <c r="Z196" s="60"/>
      <c r="AA196" s="60"/>
      <c r="AB196" s="60"/>
      <c r="AC196" s="60"/>
      <c r="AD196" s="65">
        <v>6250</v>
      </c>
      <c r="AE196" s="65"/>
      <c r="AF196" s="65"/>
      <c r="AG196" s="65"/>
      <c r="AH196" s="65"/>
      <c r="AI196" s="65"/>
      <c r="AJ196" s="65"/>
      <c r="AK196" s="65"/>
      <c r="AL196" s="65"/>
      <c r="AM196" s="60">
        <v>2.7308914066493901E-2</v>
      </c>
      <c r="AN196" s="60"/>
      <c r="AO196" s="60"/>
      <c r="AP196" s="60"/>
    </row>
    <row r="197" spans="2:42" s="51" customFormat="1" ht="11.1" customHeight="1" x14ac:dyDescent="0.15">
      <c r="B197" s="57" t="s">
        <v>1086</v>
      </c>
      <c r="C197" s="57"/>
      <c r="D197" s="57"/>
      <c r="E197" s="57"/>
      <c r="F197" s="57"/>
      <c r="G197" s="57"/>
      <c r="H197" s="57"/>
      <c r="I197" s="95">
        <v>254589071.19999999</v>
      </c>
      <c r="J197" s="95"/>
      <c r="K197" s="95"/>
      <c r="L197" s="95"/>
      <c r="M197" s="95"/>
      <c r="N197" s="95"/>
      <c r="O197" s="95"/>
      <c r="P197" s="95"/>
      <c r="Q197" s="95"/>
      <c r="R197" s="95"/>
      <c r="S197" s="95"/>
      <c r="T197" s="60">
        <v>1.7051344375346798E-2</v>
      </c>
      <c r="U197" s="60"/>
      <c r="V197" s="60"/>
      <c r="W197" s="60"/>
      <c r="X197" s="60"/>
      <c r="Y197" s="60"/>
      <c r="Z197" s="60"/>
      <c r="AA197" s="60"/>
      <c r="AB197" s="60"/>
      <c r="AC197" s="60"/>
      <c r="AD197" s="65">
        <v>4770</v>
      </c>
      <c r="AE197" s="65"/>
      <c r="AF197" s="65"/>
      <c r="AG197" s="65"/>
      <c r="AH197" s="65"/>
      <c r="AI197" s="65"/>
      <c r="AJ197" s="65"/>
      <c r="AK197" s="65"/>
      <c r="AL197" s="65"/>
      <c r="AM197" s="60">
        <v>2.0842163215548201E-2</v>
      </c>
      <c r="AN197" s="60"/>
      <c r="AO197" s="60"/>
      <c r="AP197" s="60"/>
    </row>
    <row r="198" spans="2:42" s="51" customFormat="1" ht="11.1" customHeight="1" x14ac:dyDescent="0.15">
      <c r="B198" s="57" t="s">
        <v>1085</v>
      </c>
      <c r="C198" s="57"/>
      <c r="D198" s="57"/>
      <c r="E198" s="57"/>
      <c r="F198" s="57"/>
      <c r="G198" s="57"/>
      <c r="H198" s="57"/>
      <c r="I198" s="95">
        <v>129088826.56</v>
      </c>
      <c r="J198" s="95"/>
      <c r="K198" s="95"/>
      <c r="L198" s="95"/>
      <c r="M198" s="95"/>
      <c r="N198" s="95"/>
      <c r="O198" s="95"/>
      <c r="P198" s="95"/>
      <c r="Q198" s="95"/>
      <c r="R198" s="95"/>
      <c r="S198" s="95"/>
      <c r="T198" s="60">
        <v>8.6458465255753198E-3</v>
      </c>
      <c r="U198" s="60"/>
      <c r="V198" s="60"/>
      <c r="W198" s="60"/>
      <c r="X198" s="60"/>
      <c r="Y198" s="60"/>
      <c r="Z198" s="60"/>
      <c r="AA198" s="60"/>
      <c r="AB198" s="60"/>
      <c r="AC198" s="60"/>
      <c r="AD198" s="65">
        <v>3582</v>
      </c>
      <c r="AE198" s="65"/>
      <c r="AF198" s="65"/>
      <c r="AG198" s="65"/>
      <c r="AH198" s="65"/>
      <c r="AI198" s="65"/>
      <c r="AJ198" s="65"/>
      <c r="AK198" s="65"/>
      <c r="AL198" s="65"/>
      <c r="AM198" s="60">
        <v>1.5651284829788999E-2</v>
      </c>
      <c r="AN198" s="60"/>
      <c r="AO198" s="60"/>
      <c r="AP198" s="60"/>
    </row>
    <row r="199" spans="2:42" s="51" customFormat="1" ht="11.1" customHeight="1" x14ac:dyDescent="0.15">
      <c r="B199" s="57" t="s">
        <v>1084</v>
      </c>
      <c r="C199" s="57"/>
      <c r="D199" s="57"/>
      <c r="E199" s="57"/>
      <c r="F199" s="57"/>
      <c r="G199" s="57"/>
      <c r="H199" s="57"/>
      <c r="I199" s="95">
        <v>91198817.140000001</v>
      </c>
      <c r="J199" s="95"/>
      <c r="K199" s="95"/>
      <c r="L199" s="95"/>
      <c r="M199" s="95"/>
      <c r="N199" s="95"/>
      <c r="O199" s="95"/>
      <c r="P199" s="95"/>
      <c r="Q199" s="95"/>
      <c r="R199" s="95"/>
      <c r="S199" s="95"/>
      <c r="T199" s="60">
        <v>6.1081272277268804E-3</v>
      </c>
      <c r="U199" s="60"/>
      <c r="V199" s="60"/>
      <c r="W199" s="60"/>
      <c r="X199" s="60"/>
      <c r="Y199" s="60"/>
      <c r="Z199" s="60"/>
      <c r="AA199" s="60"/>
      <c r="AB199" s="60"/>
      <c r="AC199" s="60"/>
      <c r="AD199" s="65">
        <v>2734</v>
      </c>
      <c r="AE199" s="65"/>
      <c r="AF199" s="65"/>
      <c r="AG199" s="65"/>
      <c r="AH199" s="65"/>
      <c r="AI199" s="65"/>
      <c r="AJ199" s="65"/>
      <c r="AK199" s="65"/>
      <c r="AL199" s="65"/>
      <c r="AM199" s="60">
        <v>1.1946011369247099E-2</v>
      </c>
      <c r="AN199" s="60"/>
      <c r="AO199" s="60"/>
      <c r="AP199" s="60"/>
    </row>
    <row r="200" spans="2:42" s="51" customFormat="1" ht="11.1" customHeight="1" x14ac:dyDescent="0.15">
      <c r="B200" s="57" t="s">
        <v>1083</v>
      </c>
      <c r="C200" s="57"/>
      <c r="D200" s="57"/>
      <c r="E200" s="57"/>
      <c r="F200" s="57"/>
      <c r="G200" s="57"/>
      <c r="H200" s="57"/>
      <c r="I200" s="95">
        <v>128476503.81</v>
      </c>
      <c r="J200" s="95"/>
      <c r="K200" s="95"/>
      <c r="L200" s="95"/>
      <c r="M200" s="95"/>
      <c r="N200" s="95"/>
      <c r="O200" s="95"/>
      <c r="P200" s="95"/>
      <c r="Q200" s="95"/>
      <c r="R200" s="95"/>
      <c r="S200" s="95"/>
      <c r="T200" s="60">
        <v>8.6048356289571103E-3</v>
      </c>
      <c r="U200" s="60"/>
      <c r="V200" s="60"/>
      <c r="W200" s="60"/>
      <c r="X200" s="60"/>
      <c r="Y200" s="60"/>
      <c r="Z200" s="60"/>
      <c r="AA200" s="60"/>
      <c r="AB200" s="60"/>
      <c r="AC200" s="60"/>
      <c r="AD200" s="65">
        <v>3468</v>
      </c>
      <c r="AE200" s="65"/>
      <c r="AF200" s="65"/>
      <c r="AG200" s="65"/>
      <c r="AH200" s="65"/>
      <c r="AI200" s="65"/>
      <c r="AJ200" s="65"/>
      <c r="AK200" s="65"/>
      <c r="AL200" s="65"/>
      <c r="AM200" s="60">
        <v>1.51531702372162E-2</v>
      </c>
      <c r="AN200" s="60"/>
      <c r="AO200" s="60"/>
      <c r="AP200" s="60"/>
    </row>
    <row r="201" spans="2:42" s="51" customFormat="1" ht="11.1" customHeight="1" x14ac:dyDescent="0.15">
      <c r="B201" s="57" t="s">
        <v>1082</v>
      </c>
      <c r="C201" s="57"/>
      <c r="D201" s="57"/>
      <c r="E201" s="57"/>
      <c r="F201" s="57"/>
      <c r="G201" s="57"/>
      <c r="H201" s="57"/>
      <c r="I201" s="95">
        <v>120949433.36</v>
      </c>
      <c r="J201" s="95"/>
      <c r="K201" s="95"/>
      <c r="L201" s="95"/>
      <c r="M201" s="95"/>
      <c r="N201" s="95"/>
      <c r="O201" s="95"/>
      <c r="P201" s="95"/>
      <c r="Q201" s="95"/>
      <c r="R201" s="95"/>
      <c r="S201" s="95"/>
      <c r="T201" s="60">
        <v>8.1007029504588397E-3</v>
      </c>
      <c r="U201" s="60"/>
      <c r="V201" s="60"/>
      <c r="W201" s="60"/>
      <c r="X201" s="60"/>
      <c r="Y201" s="60"/>
      <c r="Z201" s="60"/>
      <c r="AA201" s="60"/>
      <c r="AB201" s="60"/>
      <c r="AC201" s="60"/>
      <c r="AD201" s="65">
        <v>3396</v>
      </c>
      <c r="AE201" s="65"/>
      <c r="AF201" s="65"/>
      <c r="AG201" s="65"/>
      <c r="AH201" s="65"/>
      <c r="AI201" s="65"/>
      <c r="AJ201" s="65"/>
      <c r="AK201" s="65"/>
      <c r="AL201" s="65"/>
      <c r="AM201" s="60">
        <v>1.4838571547170099E-2</v>
      </c>
      <c r="AN201" s="60"/>
      <c r="AO201" s="60"/>
      <c r="AP201" s="60"/>
    </row>
    <row r="202" spans="2:42" s="51" customFormat="1" ht="11.1" customHeight="1" x14ac:dyDescent="0.15">
      <c r="B202" s="57" t="s">
        <v>1081</v>
      </c>
      <c r="C202" s="57"/>
      <c r="D202" s="57"/>
      <c r="E202" s="57"/>
      <c r="F202" s="57"/>
      <c r="G202" s="57"/>
      <c r="H202" s="57"/>
      <c r="I202" s="95">
        <v>61150068.969999999</v>
      </c>
      <c r="J202" s="95"/>
      <c r="K202" s="95"/>
      <c r="L202" s="95"/>
      <c r="M202" s="95"/>
      <c r="N202" s="95"/>
      <c r="O202" s="95"/>
      <c r="P202" s="95"/>
      <c r="Q202" s="95"/>
      <c r="R202" s="95"/>
      <c r="S202" s="95"/>
      <c r="T202" s="60">
        <v>4.0955838350364999E-3</v>
      </c>
      <c r="U202" s="60"/>
      <c r="V202" s="60"/>
      <c r="W202" s="60"/>
      <c r="X202" s="60"/>
      <c r="Y202" s="60"/>
      <c r="Z202" s="60"/>
      <c r="AA202" s="60"/>
      <c r="AB202" s="60"/>
      <c r="AC202" s="60"/>
      <c r="AD202" s="65">
        <v>1754</v>
      </c>
      <c r="AE202" s="65"/>
      <c r="AF202" s="65"/>
      <c r="AG202" s="65"/>
      <c r="AH202" s="65"/>
      <c r="AI202" s="65"/>
      <c r="AJ202" s="65"/>
      <c r="AK202" s="65"/>
      <c r="AL202" s="65"/>
      <c r="AM202" s="60">
        <v>7.6639736436208599E-3</v>
      </c>
      <c r="AN202" s="60"/>
      <c r="AO202" s="60"/>
      <c r="AP202" s="60"/>
    </row>
    <row r="203" spans="2:42" s="51" customFormat="1" ht="11.1" customHeight="1" x14ac:dyDescent="0.15">
      <c r="B203" s="57" t="s">
        <v>1080</v>
      </c>
      <c r="C203" s="57"/>
      <c r="D203" s="57"/>
      <c r="E203" s="57"/>
      <c r="F203" s="57"/>
      <c r="G203" s="57"/>
      <c r="H203" s="57"/>
      <c r="I203" s="95">
        <v>19165181.82</v>
      </c>
      <c r="J203" s="95"/>
      <c r="K203" s="95"/>
      <c r="L203" s="95"/>
      <c r="M203" s="95"/>
      <c r="N203" s="95"/>
      <c r="O203" s="95"/>
      <c r="P203" s="95"/>
      <c r="Q203" s="95"/>
      <c r="R203" s="95"/>
      <c r="S203" s="95"/>
      <c r="T203" s="60">
        <v>1.2836062195781899E-3</v>
      </c>
      <c r="U203" s="60"/>
      <c r="V203" s="60"/>
      <c r="W203" s="60"/>
      <c r="X203" s="60"/>
      <c r="Y203" s="60"/>
      <c r="Z203" s="60"/>
      <c r="AA203" s="60"/>
      <c r="AB203" s="60"/>
      <c r="AC203" s="60"/>
      <c r="AD203" s="65">
        <v>510</v>
      </c>
      <c r="AE203" s="65"/>
      <c r="AF203" s="65"/>
      <c r="AG203" s="65"/>
      <c r="AH203" s="65"/>
      <c r="AI203" s="65"/>
      <c r="AJ203" s="65"/>
      <c r="AK203" s="65"/>
      <c r="AL203" s="65"/>
      <c r="AM203" s="60">
        <v>2.2284073878258998E-3</v>
      </c>
      <c r="AN203" s="60"/>
      <c r="AO203" s="60"/>
      <c r="AP203" s="60"/>
    </row>
    <row r="204" spans="2:42" s="51" customFormat="1" ht="11.1" customHeight="1" x14ac:dyDescent="0.15">
      <c r="B204" s="57" t="s">
        <v>1079</v>
      </c>
      <c r="C204" s="57"/>
      <c r="D204" s="57"/>
      <c r="E204" s="57"/>
      <c r="F204" s="57"/>
      <c r="G204" s="57"/>
      <c r="H204" s="57"/>
      <c r="I204" s="95">
        <v>122806.12</v>
      </c>
      <c r="J204" s="95"/>
      <c r="K204" s="95"/>
      <c r="L204" s="95"/>
      <c r="M204" s="95"/>
      <c r="N204" s="95"/>
      <c r="O204" s="95"/>
      <c r="P204" s="95"/>
      <c r="Q204" s="95"/>
      <c r="R204" s="95"/>
      <c r="S204" s="95"/>
      <c r="T204" s="60">
        <v>8.2250562981753095E-6</v>
      </c>
      <c r="U204" s="60"/>
      <c r="V204" s="60"/>
      <c r="W204" s="60"/>
      <c r="X204" s="60"/>
      <c r="Y204" s="60"/>
      <c r="Z204" s="60"/>
      <c r="AA204" s="60"/>
      <c r="AB204" s="60"/>
      <c r="AC204" s="60"/>
      <c r="AD204" s="65">
        <v>8</v>
      </c>
      <c r="AE204" s="65"/>
      <c r="AF204" s="65"/>
      <c r="AG204" s="65"/>
      <c r="AH204" s="65"/>
      <c r="AI204" s="65"/>
      <c r="AJ204" s="65"/>
      <c r="AK204" s="65"/>
      <c r="AL204" s="65"/>
      <c r="AM204" s="60">
        <v>3.4955410005112198E-5</v>
      </c>
      <c r="AN204" s="60"/>
      <c r="AO204" s="60"/>
      <c r="AP204" s="60"/>
    </row>
    <row r="205" spans="2:42" s="51" customFormat="1" ht="11.1" customHeight="1" x14ac:dyDescent="0.15">
      <c r="B205" s="57" t="s">
        <v>1078</v>
      </c>
      <c r="C205" s="57"/>
      <c r="D205" s="57"/>
      <c r="E205" s="57"/>
      <c r="F205" s="57"/>
      <c r="G205" s="57"/>
      <c r="H205" s="57"/>
      <c r="I205" s="95">
        <v>336467.78</v>
      </c>
      <c r="J205" s="95"/>
      <c r="K205" s="95"/>
      <c r="L205" s="95"/>
      <c r="M205" s="95"/>
      <c r="N205" s="95"/>
      <c r="O205" s="95"/>
      <c r="P205" s="95"/>
      <c r="Q205" s="95"/>
      <c r="R205" s="95"/>
      <c r="S205" s="95"/>
      <c r="T205" s="60">
        <v>2.2535248512224501E-5</v>
      </c>
      <c r="U205" s="60"/>
      <c r="V205" s="60"/>
      <c r="W205" s="60"/>
      <c r="X205" s="60"/>
      <c r="Y205" s="60"/>
      <c r="Z205" s="60"/>
      <c r="AA205" s="60"/>
      <c r="AB205" s="60"/>
      <c r="AC205" s="60"/>
      <c r="AD205" s="65">
        <v>16</v>
      </c>
      <c r="AE205" s="65"/>
      <c r="AF205" s="65"/>
      <c r="AG205" s="65"/>
      <c r="AH205" s="65"/>
      <c r="AI205" s="65"/>
      <c r="AJ205" s="65"/>
      <c r="AK205" s="65"/>
      <c r="AL205" s="65"/>
      <c r="AM205" s="60">
        <v>6.9910820010224504E-5</v>
      </c>
      <c r="AN205" s="60"/>
      <c r="AO205" s="60"/>
      <c r="AP205" s="60"/>
    </row>
    <row r="206" spans="2:42" s="51" customFormat="1" ht="11.1" customHeight="1" x14ac:dyDescent="0.15">
      <c r="B206" s="57" t="s">
        <v>1077</v>
      </c>
      <c r="C206" s="57"/>
      <c r="D206" s="57"/>
      <c r="E206" s="57"/>
      <c r="F206" s="57"/>
      <c r="G206" s="57"/>
      <c r="H206" s="57"/>
      <c r="I206" s="95">
        <v>3738495.42</v>
      </c>
      <c r="J206" s="95"/>
      <c r="K206" s="95"/>
      <c r="L206" s="95"/>
      <c r="M206" s="95"/>
      <c r="N206" s="95"/>
      <c r="O206" s="95"/>
      <c r="P206" s="95"/>
      <c r="Q206" s="95"/>
      <c r="R206" s="95"/>
      <c r="S206" s="95"/>
      <c r="T206" s="60">
        <v>2.5038927457337202E-4</v>
      </c>
      <c r="U206" s="60"/>
      <c r="V206" s="60"/>
      <c r="W206" s="60"/>
      <c r="X206" s="60"/>
      <c r="Y206" s="60"/>
      <c r="Z206" s="60"/>
      <c r="AA206" s="60"/>
      <c r="AB206" s="60"/>
      <c r="AC206" s="60"/>
      <c r="AD206" s="65">
        <v>139</v>
      </c>
      <c r="AE206" s="65"/>
      <c r="AF206" s="65"/>
      <c r="AG206" s="65"/>
      <c r="AH206" s="65"/>
      <c r="AI206" s="65"/>
      <c r="AJ206" s="65"/>
      <c r="AK206" s="65"/>
      <c r="AL206" s="65"/>
      <c r="AM206" s="60">
        <v>6.0735024883882497E-4</v>
      </c>
      <c r="AN206" s="60"/>
      <c r="AO206" s="60"/>
      <c r="AP206" s="60"/>
    </row>
    <row r="207" spans="2:42" s="51" customFormat="1" ht="11.1" customHeight="1" x14ac:dyDescent="0.15">
      <c r="B207" s="57" t="s">
        <v>1076</v>
      </c>
      <c r="C207" s="57"/>
      <c r="D207" s="57"/>
      <c r="E207" s="57"/>
      <c r="F207" s="57"/>
      <c r="G207" s="57"/>
      <c r="H207" s="57"/>
      <c r="I207" s="95">
        <v>18578.580000000002</v>
      </c>
      <c r="J207" s="95"/>
      <c r="K207" s="95"/>
      <c r="L207" s="95"/>
      <c r="M207" s="95"/>
      <c r="N207" s="95"/>
      <c r="O207" s="95"/>
      <c r="P207" s="95"/>
      <c r="Q207" s="95"/>
      <c r="R207" s="95"/>
      <c r="S207" s="95"/>
      <c r="T207" s="60">
        <v>1.2443180066282801E-6</v>
      </c>
      <c r="U207" s="60"/>
      <c r="V207" s="60"/>
      <c r="W207" s="60"/>
      <c r="X207" s="60"/>
      <c r="Y207" s="60"/>
      <c r="Z207" s="60"/>
      <c r="AA207" s="60"/>
      <c r="AB207" s="60"/>
      <c r="AC207" s="60"/>
      <c r="AD207" s="65">
        <v>4</v>
      </c>
      <c r="AE207" s="65"/>
      <c r="AF207" s="65"/>
      <c r="AG207" s="65"/>
      <c r="AH207" s="65"/>
      <c r="AI207" s="65"/>
      <c r="AJ207" s="65"/>
      <c r="AK207" s="65"/>
      <c r="AL207" s="65"/>
      <c r="AM207" s="60">
        <v>1.7477705002556099E-5</v>
      </c>
      <c r="AN207" s="60"/>
      <c r="AO207" s="60"/>
      <c r="AP207" s="60"/>
    </row>
    <row r="208" spans="2:42" s="51" customFormat="1" ht="11.1" customHeight="1" x14ac:dyDescent="0.15">
      <c r="B208" s="98"/>
      <c r="C208" s="98"/>
      <c r="D208" s="98"/>
      <c r="E208" s="98"/>
      <c r="F208" s="98"/>
      <c r="G208" s="98"/>
      <c r="H208" s="98"/>
      <c r="I208" s="93">
        <v>14930733061.0301</v>
      </c>
      <c r="J208" s="93"/>
      <c r="K208" s="93"/>
      <c r="L208" s="93"/>
      <c r="M208" s="93"/>
      <c r="N208" s="93"/>
      <c r="O208" s="93"/>
      <c r="P208" s="93"/>
      <c r="Q208" s="93"/>
      <c r="R208" s="93"/>
      <c r="S208" s="93"/>
      <c r="T208" s="91">
        <v>1</v>
      </c>
      <c r="U208" s="91"/>
      <c r="V208" s="91"/>
      <c r="W208" s="91"/>
      <c r="X208" s="91"/>
      <c r="Y208" s="91"/>
      <c r="Z208" s="91"/>
      <c r="AA208" s="91"/>
      <c r="AB208" s="91"/>
      <c r="AC208" s="91"/>
      <c r="AD208" s="92">
        <v>228863</v>
      </c>
      <c r="AE208" s="92"/>
      <c r="AF208" s="92"/>
      <c r="AG208" s="92"/>
      <c r="AH208" s="92"/>
      <c r="AI208" s="92"/>
      <c r="AJ208" s="92"/>
      <c r="AK208" s="92"/>
      <c r="AL208" s="92"/>
      <c r="AM208" s="91">
        <v>1</v>
      </c>
      <c r="AN208" s="91"/>
      <c r="AO208" s="91"/>
      <c r="AP208" s="91"/>
    </row>
    <row r="209" spans="2:44" s="51" customFormat="1" ht="9" customHeight="1" x14ac:dyDescent="0.15"/>
    <row r="210" spans="2:44" s="51" customFormat="1" ht="19.149999999999999" customHeight="1" x14ac:dyDescent="0.15">
      <c r="B210" s="54" t="s">
        <v>1075</v>
      </c>
      <c r="C210" s="54"/>
      <c r="D210" s="54"/>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c r="AM210" s="54"/>
      <c r="AN210" s="54"/>
      <c r="AO210" s="54"/>
      <c r="AP210" s="54"/>
      <c r="AQ210" s="54"/>
      <c r="AR210" s="54"/>
    </row>
    <row r="211" spans="2:44" s="51" customFormat="1" ht="7.9" customHeight="1" x14ac:dyDescent="0.15"/>
    <row r="212" spans="2:44" s="51" customFormat="1" ht="12.75" customHeight="1" x14ac:dyDescent="0.15">
      <c r="B212" s="98"/>
      <c r="C212" s="98"/>
      <c r="D212" s="98"/>
      <c r="E212" s="98"/>
      <c r="F212" s="98"/>
      <c r="G212" s="98"/>
      <c r="H212" s="97" t="s">
        <v>994</v>
      </c>
      <c r="I212" s="97"/>
      <c r="J212" s="97"/>
      <c r="K212" s="97"/>
      <c r="L212" s="97"/>
      <c r="M212" s="97"/>
      <c r="N212" s="97"/>
      <c r="O212" s="97"/>
      <c r="P212" s="97"/>
      <c r="Q212" s="97"/>
      <c r="R212" s="97"/>
      <c r="S212" s="97" t="s">
        <v>992</v>
      </c>
      <c r="T212" s="97"/>
      <c r="U212" s="97"/>
      <c r="V212" s="97"/>
      <c r="W212" s="97"/>
      <c r="X212" s="97"/>
      <c r="Y212" s="97"/>
      <c r="Z212" s="97"/>
      <c r="AA212" s="97"/>
      <c r="AB212" s="97"/>
      <c r="AC212" s="97" t="s">
        <v>993</v>
      </c>
      <c r="AD212" s="97"/>
      <c r="AE212" s="97"/>
      <c r="AF212" s="97"/>
      <c r="AG212" s="97"/>
      <c r="AH212" s="97"/>
      <c r="AI212" s="97"/>
      <c r="AJ212" s="97"/>
      <c r="AK212" s="97" t="s">
        <v>992</v>
      </c>
      <c r="AL212" s="97"/>
      <c r="AM212" s="97"/>
      <c r="AN212" s="97"/>
      <c r="AO212" s="97"/>
      <c r="AP212" s="97"/>
    </row>
    <row r="213" spans="2:44" s="51" customFormat="1" ht="11.1" customHeight="1" x14ac:dyDescent="0.15">
      <c r="B213" s="57" t="s">
        <v>868</v>
      </c>
      <c r="C213" s="57"/>
      <c r="D213" s="57"/>
      <c r="E213" s="57"/>
      <c r="F213" s="57"/>
      <c r="G213" s="57"/>
      <c r="H213" s="95">
        <v>12661946528.4597</v>
      </c>
      <c r="I213" s="95"/>
      <c r="J213" s="95"/>
      <c r="K213" s="95"/>
      <c r="L213" s="95"/>
      <c r="M213" s="95"/>
      <c r="N213" s="95"/>
      <c r="O213" s="95"/>
      <c r="P213" s="95"/>
      <c r="Q213" s="95"/>
      <c r="R213" s="95"/>
      <c r="S213" s="60">
        <v>0.84804587133824705</v>
      </c>
      <c r="T213" s="60"/>
      <c r="U213" s="60"/>
      <c r="V213" s="60"/>
      <c r="W213" s="60"/>
      <c r="X213" s="60"/>
      <c r="Y213" s="60"/>
      <c r="Z213" s="60"/>
      <c r="AA213" s="60"/>
      <c r="AB213" s="60"/>
      <c r="AC213" s="65">
        <v>194206</v>
      </c>
      <c r="AD213" s="65"/>
      <c r="AE213" s="65"/>
      <c r="AF213" s="65"/>
      <c r="AG213" s="65"/>
      <c r="AH213" s="65"/>
      <c r="AI213" s="65"/>
      <c r="AJ213" s="65"/>
      <c r="AK213" s="60">
        <v>0.84856879443160305</v>
      </c>
      <c r="AL213" s="60"/>
      <c r="AM213" s="60"/>
      <c r="AN213" s="60"/>
      <c r="AO213" s="60"/>
      <c r="AP213" s="60"/>
    </row>
    <row r="214" spans="2:44" s="51" customFormat="1" ht="11.1" customHeight="1" x14ac:dyDescent="0.15">
      <c r="B214" s="57" t="s">
        <v>1074</v>
      </c>
      <c r="C214" s="57"/>
      <c r="D214" s="57"/>
      <c r="E214" s="57"/>
      <c r="F214" s="57"/>
      <c r="G214" s="57"/>
      <c r="H214" s="95">
        <v>23067359.420000002</v>
      </c>
      <c r="I214" s="95"/>
      <c r="J214" s="95"/>
      <c r="K214" s="95"/>
      <c r="L214" s="95"/>
      <c r="M214" s="95"/>
      <c r="N214" s="95"/>
      <c r="O214" s="95"/>
      <c r="P214" s="95"/>
      <c r="Q214" s="95"/>
      <c r="R214" s="95"/>
      <c r="S214" s="60">
        <v>1.5449582633157799E-3</v>
      </c>
      <c r="T214" s="60"/>
      <c r="U214" s="60"/>
      <c r="V214" s="60"/>
      <c r="W214" s="60"/>
      <c r="X214" s="60"/>
      <c r="Y214" s="60"/>
      <c r="Z214" s="60"/>
      <c r="AA214" s="60"/>
      <c r="AB214" s="60"/>
      <c r="AC214" s="65">
        <v>2037</v>
      </c>
      <c r="AD214" s="65"/>
      <c r="AE214" s="65"/>
      <c r="AF214" s="65"/>
      <c r="AG214" s="65"/>
      <c r="AH214" s="65"/>
      <c r="AI214" s="65"/>
      <c r="AJ214" s="65"/>
      <c r="AK214" s="60">
        <v>8.9005212725516997E-3</v>
      </c>
      <c r="AL214" s="60"/>
      <c r="AM214" s="60"/>
      <c r="AN214" s="60"/>
      <c r="AO214" s="60"/>
      <c r="AP214" s="60"/>
    </row>
    <row r="215" spans="2:44" s="51" customFormat="1" ht="11.1" customHeight="1" x14ac:dyDescent="0.15">
      <c r="B215" s="57" t="s">
        <v>1073</v>
      </c>
      <c r="C215" s="57"/>
      <c r="D215" s="57"/>
      <c r="E215" s="57"/>
      <c r="F215" s="57"/>
      <c r="G215" s="57"/>
      <c r="H215" s="95">
        <v>2245719173.1500101</v>
      </c>
      <c r="I215" s="95"/>
      <c r="J215" s="95"/>
      <c r="K215" s="95"/>
      <c r="L215" s="95"/>
      <c r="M215" s="95"/>
      <c r="N215" s="95"/>
      <c r="O215" s="95"/>
      <c r="P215" s="95"/>
      <c r="Q215" s="95"/>
      <c r="R215" s="95"/>
      <c r="S215" s="60">
        <v>0.15040917039843801</v>
      </c>
      <c r="T215" s="60"/>
      <c r="U215" s="60"/>
      <c r="V215" s="60"/>
      <c r="W215" s="60"/>
      <c r="X215" s="60"/>
      <c r="Y215" s="60"/>
      <c r="Z215" s="60"/>
      <c r="AA215" s="60"/>
      <c r="AB215" s="60"/>
      <c r="AC215" s="65">
        <v>32620</v>
      </c>
      <c r="AD215" s="65"/>
      <c r="AE215" s="65"/>
      <c r="AF215" s="65"/>
      <c r="AG215" s="65"/>
      <c r="AH215" s="65"/>
      <c r="AI215" s="65"/>
      <c r="AJ215" s="65"/>
      <c r="AK215" s="60">
        <v>0.14253068429584501</v>
      </c>
      <c r="AL215" s="60"/>
      <c r="AM215" s="60"/>
      <c r="AN215" s="60"/>
      <c r="AO215" s="60"/>
      <c r="AP215" s="60"/>
    </row>
    <row r="216" spans="2:44" s="51" customFormat="1" ht="12.75" customHeight="1" x14ac:dyDescent="0.15">
      <c r="B216" s="98"/>
      <c r="C216" s="98"/>
      <c r="D216" s="98"/>
      <c r="E216" s="98"/>
      <c r="F216" s="98"/>
      <c r="G216" s="98"/>
      <c r="H216" s="93">
        <v>14930733061.029699</v>
      </c>
      <c r="I216" s="93"/>
      <c r="J216" s="93"/>
      <c r="K216" s="93"/>
      <c r="L216" s="93"/>
      <c r="M216" s="93"/>
      <c r="N216" s="93"/>
      <c r="O216" s="93"/>
      <c r="P216" s="93"/>
      <c r="Q216" s="93"/>
      <c r="R216" s="93"/>
      <c r="S216" s="91">
        <v>1</v>
      </c>
      <c r="T216" s="91"/>
      <c r="U216" s="91"/>
      <c r="V216" s="91"/>
      <c r="W216" s="91"/>
      <c r="X216" s="91"/>
      <c r="Y216" s="91"/>
      <c r="Z216" s="91"/>
      <c r="AA216" s="91"/>
      <c r="AB216" s="91"/>
      <c r="AC216" s="92">
        <v>228863</v>
      </c>
      <c r="AD216" s="92"/>
      <c r="AE216" s="92"/>
      <c r="AF216" s="92"/>
      <c r="AG216" s="92"/>
      <c r="AH216" s="92"/>
      <c r="AI216" s="92"/>
      <c r="AJ216" s="92"/>
      <c r="AK216" s="91">
        <v>1</v>
      </c>
      <c r="AL216" s="91"/>
      <c r="AM216" s="91"/>
      <c r="AN216" s="91"/>
      <c r="AO216" s="91"/>
      <c r="AP216" s="91"/>
    </row>
    <row r="217" spans="2:44" s="51" customFormat="1" ht="9" customHeight="1" x14ac:dyDescent="0.15"/>
    <row r="218" spans="2:44" s="51" customFormat="1" ht="19.149999999999999" customHeight="1" x14ac:dyDescent="0.15">
      <c r="B218" s="54" t="s">
        <v>1072</v>
      </c>
      <c r="C218" s="54"/>
      <c r="D218" s="54"/>
      <c r="E218" s="54"/>
      <c r="F218" s="54"/>
      <c r="G218" s="54"/>
      <c r="H218" s="54"/>
      <c r="I218" s="54"/>
      <c r="J218" s="54"/>
      <c r="K218" s="54"/>
      <c r="L218" s="54"/>
      <c r="M218" s="54"/>
      <c r="N218" s="54"/>
      <c r="O218" s="54"/>
      <c r="P218" s="54"/>
      <c r="Q218" s="54"/>
      <c r="R218" s="54"/>
      <c r="S218" s="54"/>
      <c r="T218" s="54"/>
      <c r="U218" s="54"/>
      <c r="V218" s="54"/>
      <c r="W218" s="54"/>
      <c r="X218" s="54"/>
      <c r="Y218" s="54"/>
      <c r="Z218" s="54"/>
      <c r="AA218" s="54"/>
      <c r="AB218" s="54"/>
      <c r="AC218" s="54"/>
      <c r="AD218" s="54"/>
      <c r="AE218" s="54"/>
      <c r="AF218" s="54"/>
      <c r="AG218" s="54"/>
      <c r="AH218" s="54"/>
      <c r="AI218" s="54"/>
      <c r="AJ218" s="54"/>
      <c r="AK218" s="54"/>
      <c r="AL218" s="54"/>
      <c r="AM218" s="54"/>
      <c r="AN218" s="54"/>
      <c r="AO218" s="54"/>
      <c r="AP218" s="54"/>
      <c r="AQ218" s="54"/>
      <c r="AR218" s="54"/>
    </row>
    <row r="219" spans="2:44" s="51" customFormat="1" ht="7.9" customHeight="1" x14ac:dyDescent="0.15"/>
    <row r="220" spans="2:44" s="51" customFormat="1" ht="12.75" customHeight="1" x14ac:dyDescent="0.15">
      <c r="B220" s="98"/>
      <c r="C220" s="98"/>
      <c r="D220" s="98"/>
      <c r="E220" s="98"/>
      <c r="F220" s="98"/>
      <c r="G220" s="97" t="s">
        <v>994</v>
      </c>
      <c r="H220" s="97"/>
      <c r="I220" s="97"/>
      <c r="J220" s="97"/>
      <c r="K220" s="97"/>
      <c r="L220" s="97"/>
      <c r="M220" s="97"/>
      <c r="N220" s="97"/>
      <c r="O220" s="97"/>
      <c r="P220" s="97"/>
      <c r="Q220" s="97"/>
      <c r="R220" s="97" t="s">
        <v>992</v>
      </c>
      <c r="S220" s="97"/>
      <c r="T220" s="97"/>
      <c r="U220" s="97"/>
      <c r="V220" s="97"/>
      <c r="W220" s="97"/>
      <c r="X220" s="97"/>
      <c r="Y220" s="97"/>
      <c r="Z220" s="97"/>
      <c r="AA220" s="97"/>
      <c r="AB220" s="97" t="s">
        <v>993</v>
      </c>
      <c r="AC220" s="97"/>
      <c r="AD220" s="97"/>
      <c r="AE220" s="97"/>
      <c r="AF220" s="97"/>
      <c r="AG220" s="97"/>
      <c r="AH220" s="97"/>
      <c r="AI220" s="97"/>
      <c r="AJ220" s="97"/>
      <c r="AK220" s="97" t="s">
        <v>992</v>
      </c>
      <c r="AL220" s="97"/>
      <c r="AM220" s="97"/>
      <c r="AN220" s="97"/>
      <c r="AO220" s="97"/>
      <c r="AP220" s="97"/>
    </row>
    <row r="221" spans="2:44" s="51" customFormat="1" ht="12.2" customHeight="1" x14ac:dyDescent="0.15">
      <c r="B221" s="57" t="s">
        <v>1071</v>
      </c>
      <c r="C221" s="57"/>
      <c r="D221" s="57"/>
      <c r="E221" s="57"/>
      <c r="F221" s="57"/>
      <c r="G221" s="95">
        <v>550124512.11000097</v>
      </c>
      <c r="H221" s="95"/>
      <c r="I221" s="95"/>
      <c r="J221" s="95"/>
      <c r="K221" s="95"/>
      <c r="L221" s="95"/>
      <c r="M221" s="95"/>
      <c r="N221" s="95"/>
      <c r="O221" s="95"/>
      <c r="P221" s="95"/>
      <c r="Q221" s="95"/>
      <c r="R221" s="60">
        <v>3.6845110676170599E-2</v>
      </c>
      <c r="S221" s="60"/>
      <c r="T221" s="60"/>
      <c r="U221" s="60"/>
      <c r="V221" s="60"/>
      <c r="W221" s="60"/>
      <c r="X221" s="60"/>
      <c r="Y221" s="60"/>
      <c r="Z221" s="60"/>
      <c r="AA221" s="60"/>
      <c r="AB221" s="65">
        <v>10166</v>
      </c>
      <c r="AC221" s="65"/>
      <c r="AD221" s="65"/>
      <c r="AE221" s="65"/>
      <c r="AF221" s="65"/>
      <c r="AG221" s="65"/>
      <c r="AH221" s="65"/>
      <c r="AI221" s="65"/>
      <c r="AJ221" s="65"/>
      <c r="AK221" s="60">
        <v>4.4419587263996398E-2</v>
      </c>
      <c r="AL221" s="60"/>
      <c r="AM221" s="60"/>
      <c r="AN221" s="60"/>
      <c r="AO221" s="60"/>
      <c r="AP221" s="60"/>
    </row>
    <row r="222" spans="2:44" s="51" customFormat="1" ht="12.2" customHeight="1" x14ac:dyDescent="0.15">
      <c r="B222" s="57" t="s">
        <v>1070</v>
      </c>
      <c r="C222" s="57"/>
      <c r="D222" s="57"/>
      <c r="E222" s="57"/>
      <c r="F222" s="57"/>
      <c r="G222" s="95">
        <v>346257799.63999999</v>
      </c>
      <c r="H222" s="95"/>
      <c r="I222" s="95"/>
      <c r="J222" s="95"/>
      <c r="K222" s="95"/>
      <c r="L222" s="95"/>
      <c r="M222" s="95"/>
      <c r="N222" s="95"/>
      <c r="O222" s="95"/>
      <c r="P222" s="95"/>
      <c r="Q222" s="95"/>
      <c r="R222" s="60">
        <v>2.3190944357833101E-2</v>
      </c>
      <c r="S222" s="60"/>
      <c r="T222" s="60"/>
      <c r="U222" s="60"/>
      <c r="V222" s="60"/>
      <c r="W222" s="60"/>
      <c r="X222" s="60"/>
      <c r="Y222" s="60"/>
      <c r="Z222" s="60"/>
      <c r="AA222" s="60"/>
      <c r="AB222" s="65">
        <v>7008</v>
      </c>
      <c r="AC222" s="65"/>
      <c r="AD222" s="65"/>
      <c r="AE222" s="65"/>
      <c r="AF222" s="65"/>
      <c r="AG222" s="65"/>
      <c r="AH222" s="65"/>
      <c r="AI222" s="65"/>
      <c r="AJ222" s="65"/>
      <c r="AK222" s="60">
        <v>3.0620939164478299E-2</v>
      </c>
      <c r="AL222" s="60"/>
      <c r="AM222" s="60"/>
      <c r="AN222" s="60"/>
      <c r="AO222" s="60"/>
      <c r="AP222" s="60"/>
    </row>
    <row r="223" spans="2:44" s="51" customFormat="1" ht="12.2" customHeight="1" x14ac:dyDescent="0.15">
      <c r="B223" s="57" t="s">
        <v>1069</v>
      </c>
      <c r="C223" s="57"/>
      <c r="D223" s="57"/>
      <c r="E223" s="57"/>
      <c r="F223" s="57"/>
      <c r="G223" s="95">
        <v>156972858.22999999</v>
      </c>
      <c r="H223" s="95"/>
      <c r="I223" s="95"/>
      <c r="J223" s="95"/>
      <c r="K223" s="95"/>
      <c r="L223" s="95"/>
      <c r="M223" s="95"/>
      <c r="N223" s="95"/>
      <c r="O223" s="95"/>
      <c r="P223" s="95"/>
      <c r="Q223" s="95"/>
      <c r="R223" s="60">
        <v>1.0513405978686399E-2</v>
      </c>
      <c r="S223" s="60"/>
      <c r="T223" s="60"/>
      <c r="U223" s="60"/>
      <c r="V223" s="60"/>
      <c r="W223" s="60"/>
      <c r="X223" s="60"/>
      <c r="Y223" s="60"/>
      <c r="Z223" s="60"/>
      <c r="AA223" s="60"/>
      <c r="AB223" s="65">
        <v>2157</v>
      </c>
      <c r="AC223" s="65"/>
      <c r="AD223" s="65"/>
      <c r="AE223" s="65"/>
      <c r="AF223" s="65"/>
      <c r="AG223" s="65"/>
      <c r="AH223" s="65"/>
      <c r="AI223" s="65"/>
      <c r="AJ223" s="65"/>
      <c r="AK223" s="60">
        <v>9.4248524226283794E-3</v>
      </c>
      <c r="AL223" s="60"/>
      <c r="AM223" s="60"/>
      <c r="AN223" s="60"/>
      <c r="AO223" s="60"/>
      <c r="AP223" s="60"/>
    </row>
    <row r="224" spans="2:44" s="51" customFormat="1" ht="12.2" customHeight="1" x14ac:dyDescent="0.15">
      <c r="B224" s="57" t="s">
        <v>1068</v>
      </c>
      <c r="C224" s="57"/>
      <c r="D224" s="57"/>
      <c r="E224" s="57"/>
      <c r="F224" s="57"/>
      <c r="G224" s="95">
        <v>177228705.81</v>
      </c>
      <c r="H224" s="95"/>
      <c r="I224" s="95"/>
      <c r="J224" s="95"/>
      <c r="K224" s="95"/>
      <c r="L224" s="95"/>
      <c r="M224" s="95"/>
      <c r="N224" s="95"/>
      <c r="O224" s="95"/>
      <c r="P224" s="95"/>
      <c r="Q224" s="95"/>
      <c r="R224" s="60">
        <v>1.18700605714115E-2</v>
      </c>
      <c r="S224" s="60"/>
      <c r="T224" s="60"/>
      <c r="U224" s="60"/>
      <c r="V224" s="60"/>
      <c r="W224" s="60"/>
      <c r="X224" s="60"/>
      <c r="Y224" s="60"/>
      <c r="Z224" s="60"/>
      <c r="AA224" s="60"/>
      <c r="AB224" s="65">
        <v>2192</v>
      </c>
      <c r="AC224" s="65"/>
      <c r="AD224" s="65"/>
      <c r="AE224" s="65"/>
      <c r="AF224" s="65"/>
      <c r="AG224" s="65"/>
      <c r="AH224" s="65"/>
      <c r="AI224" s="65"/>
      <c r="AJ224" s="65"/>
      <c r="AK224" s="60">
        <v>9.5777823414007496E-3</v>
      </c>
      <c r="AL224" s="60"/>
      <c r="AM224" s="60"/>
      <c r="AN224" s="60"/>
      <c r="AO224" s="60"/>
      <c r="AP224" s="60"/>
    </row>
    <row r="225" spans="2:44" s="51" customFormat="1" ht="12.2" customHeight="1" x14ac:dyDescent="0.15">
      <c r="B225" s="57" t="s">
        <v>1067</v>
      </c>
      <c r="C225" s="57"/>
      <c r="D225" s="57"/>
      <c r="E225" s="57"/>
      <c r="F225" s="57"/>
      <c r="G225" s="95">
        <v>311879304.63000101</v>
      </c>
      <c r="H225" s="95"/>
      <c r="I225" s="95"/>
      <c r="J225" s="95"/>
      <c r="K225" s="95"/>
      <c r="L225" s="95"/>
      <c r="M225" s="95"/>
      <c r="N225" s="95"/>
      <c r="O225" s="95"/>
      <c r="P225" s="95"/>
      <c r="Q225" s="95"/>
      <c r="R225" s="60">
        <v>2.0888412066251999E-2</v>
      </c>
      <c r="S225" s="60"/>
      <c r="T225" s="60"/>
      <c r="U225" s="60"/>
      <c r="V225" s="60"/>
      <c r="W225" s="60"/>
      <c r="X225" s="60"/>
      <c r="Y225" s="60"/>
      <c r="Z225" s="60"/>
      <c r="AA225" s="60"/>
      <c r="AB225" s="65">
        <v>3695</v>
      </c>
      <c r="AC225" s="65"/>
      <c r="AD225" s="65"/>
      <c r="AE225" s="65"/>
      <c r="AF225" s="65"/>
      <c r="AG225" s="65"/>
      <c r="AH225" s="65"/>
      <c r="AI225" s="65"/>
      <c r="AJ225" s="65"/>
      <c r="AK225" s="60">
        <v>1.6145029996111199E-2</v>
      </c>
      <c r="AL225" s="60"/>
      <c r="AM225" s="60"/>
      <c r="AN225" s="60"/>
      <c r="AO225" s="60"/>
      <c r="AP225" s="60"/>
    </row>
    <row r="226" spans="2:44" s="51" customFormat="1" ht="12.2" customHeight="1" x14ac:dyDescent="0.15">
      <c r="B226" s="57" t="s">
        <v>1066</v>
      </c>
      <c r="C226" s="57"/>
      <c r="D226" s="57"/>
      <c r="E226" s="57"/>
      <c r="F226" s="57"/>
      <c r="G226" s="95">
        <v>178850010.44999999</v>
      </c>
      <c r="H226" s="95"/>
      <c r="I226" s="95"/>
      <c r="J226" s="95"/>
      <c r="K226" s="95"/>
      <c r="L226" s="95"/>
      <c r="M226" s="95"/>
      <c r="N226" s="95"/>
      <c r="O226" s="95"/>
      <c r="P226" s="95"/>
      <c r="Q226" s="95"/>
      <c r="R226" s="60">
        <v>1.19786489865532E-2</v>
      </c>
      <c r="S226" s="60"/>
      <c r="T226" s="60"/>
      <c r="U226" s="60"/>
      <c r="V226" s="60"/>
      <c r="W226" s="60"/>
      <c r="X226" s="60"/>
      <c r="Y226" s="60"/>
      <c r="Z226" s="60"/>
      <c r="AA226" s="60"/>
      <c r="AB226" s="65">
        <v>1913</v>
      </c>
      <c r="AC226" s="65"/>
      <c r="AD226" s="65"/>
      <c r="AE226" s="65"/>
      <c r="AF226" s="65"/>
      <c r="AG226" s="65"/>
      <c r="AH226" s="65"/>
      <c r="AI226" s="65"/>
      <c r="AJ226" s="65"/>
      <c r="AK226" s="60">
        <v>8.3587124174724602E-3</v>
      </c>
      <c r="AL226" s="60"/>
      <c r="AM226" s="60"/>
      <c r="AN226" s="60"/>
      <c r="AO226" s="60"/>
      <c r="AP226" s="60"/>
    </row>
    <row r="227" spans="2:44" s="51" customFormat="1" ht="12.2" customHeight="1" x14ac:dyDescent="0.15">
      <c r="B227" s="57" t="s">
        <v>1065</v>
      </c>
      <c r="C227" s="57"/>
      <c r="D227" s="57"/>
      <c r="E227" s="57"/>
      <c r="F227" s="57"/>
      <c r="G227" s="95">
        <v>9385292.7799999993</v>
      </c>
      <c r="H227" s="95"/>
      <c r="I227" s="95"/>
      <c r="J227" s="95"/>
      <c r="K227" s="95"/>
      <c r="L227" s="95"/>
      <c r="M227" s="95"/>
      <c r="N227" s="95"/>
      <c r="O227" s="95"/>
      <c r="P227" s="95"/>
      <c r="Q227" s="95"/>
      <c r="R227" s="60">
        <v>6.28588880508236E-4</v>
      </c>
      <c r="S227" s="60"/>
      <c r="T227" s="60"/>
      <c r="U227" s="60"/>
      <c r="V227" s="60"/>
      <c r="W227" s="60"/>
      <c r="X227" s="60"/>
      <c r="Y227" s="60"/>
      <c r="Z227" s="60"/>
      <c r="AA227" s="60"/>
      <c r="AB227" s="65">
        <v>110</v>
      </c>
      <c r="AC227" s="65"/>
      <c r="AD227" s="65"/>
      <c r="AE227" s="65"/>
      <c r="AF227" s="65"/>
      <c r="AG227" s="65"/>
      <c r="AH227" s="65"/>
      <c r="AI227" s="65"/>
      <c r="AJ227" s="65"/>
      <c r="AK227" s="60">
        <v>4.8063688757029298E-4</v>
      </c>
      <c r="AL227" s="60"/>
      <c r="AM227" s="60"/>
      <c r="AN227" s="60"/>
      <c r="AO227" s="60"/>
      <c r="AP227" s="60"/>
    </row>
    <row r="228" spans="2:44" s="51" customFormat="1" ht="12.2" customHeight="1" x14ac:dyDescent="0.15">
      <c r="B228" s="57" t="s">
        <v>1064</v>
      </c>
      <c r="C228" s="57"/>
      <c r="D228" s="57"/>
      <c r="E228" s="57"/>
      <c r="F228" s="57"/>
      <c r="G228" s="95">
        <v>94458047.220000103</v>
      </c>
      <c r="H228" s="95"/>
      <c r="I228" s="95"/>
      <c r="J228" s="95"/>
      <c r="K228" s="95"/>
      <c r="L228" s="95"/>
      <c r="M228" s="95"/>
      <c r="N228" s="95"/>
      <c r="O228" s="95"/>
      <c r="P228" s="95"/>
      <c r="Q228" s="95"/>
      <c r="R228" s="60">
        <v>6.3264172518455999E-3</v>
      </c>
      <c r="S228" s="60"/>
      <c r="T228" s="60"/>
      <c r="U228" s="60"/>
      <c r="V228" s="60"/>
      <c r="W228" s="60"/>
      <c r="X228" s="60"/>
      <c r="Y228" s="60"/>
      <c r="Z228" s="60"/>
      <c r="AA228" s="60"/>
      <c r="AB228" s="65">
        <v>619</v>
      </c>
      <c r="AC228" s="65"/>
      <c r="AD228" s="65"/>
      <c r="AE228" s="65"/>
      <c r="AF228" s="65"/>
      <c r="AG228" s="65"/>
      <c r="AH228" s="65"/>
      <c r="AI228" s="65"/>
      <c r="AJ228" s="65"/>
      <c r="AK228" s="60">
        <v>2.7046748491455601E-3</v>
      </c>
      <c r="AL228" s="60"/>
      <c r="AM228" s="60"/>
      <c r="AN228" s="60"/>
      <c r="AO228" s="60"/>
      <c r="AP228" s="60"/>
    </row>
    <row r="229" spans="2:44" s="51" customFormat="1" ht="12.2" customHeight="1" x14ac:dyDescent="0.15">
      <c r="B229" s="57" t="s">
        <v>1063</v>
      </c>
      <c r="C229" s="57"/>
      <c r="D229" s="57"/>
      <c r="E229" s="57"/>
      <c r="F229" s="57"/>
      <c r="G229" s="95">
        <v>47474066.409999996</v>
      </c>
      <c r="H229" s="95"/>
      <c r="I229" s="95"/>
      <c r="J229" s="95"/>
      <c r="K229" s="95"/>
      <c r="L229" s="95"/>
      <c r="M229" s="95"/>
      <c r="N229" s="95"/>
      <c r="O229" s="95"/>
      <c r="P229" s="95"/>
      <c r="Q229" s="95"/>
      <c r="R229" s="60">
        <v>3.1796205997353601E-3</v>
      </c>
      <c r="S229" s="60"/>
      <c r="T229" s="60"/>
      <c r="U229" s="60"/>
      <c r="V229" s="60"/>
      <c r="W229" s="60"/>
      <c r="X229" s="60"/>
      <c r="Y229" s="60"/>
      <c r="Z229" s="60"/>
      <c r="AA229" s="60"/>
      <c r="AB229" s="65">
        <v>320</v>
      </c>
      <c r="AC229" s="65"/>
      <c r="AD229" s="65"/>
      <c r="AE229" s="65"/>
      <c r="AF229" s="65"/>
      <c r="AG229" s="65"/>
      <c r="AH229" s="65"/>
      <c r="AI229" s="65"/>
      <c r="AJ229" s="65"/>
      <c r="AK229" s="60">
        <v>1.3982164002044901E-3</v>
      </c>
      <c r="AL229" s="60"/>
      <c r="AM229" s="60"/>
      <c r="AN229" s="60"/>
      <c r="AO229" s="60"/>
      <c r="AP229" s="60"/>
    </row>
    <row r="230" spans="2:44" s="51" customFormat="1" ht="12.2" customHeight="1" x14ac:dyDescent="0.15">
      <c r="B230" s="57" t="s">
        <v>1062</v>
      </c>
      <c r="C230" s="57"/>
      <c r="D230" s="57"/>
      <c r="E230" s="57"/>
      <c r="F230" s="57"/>
      <c r="G230" s="95">
        <v>70274649.030000001</v>
      </c>
      <c r="H230" s="95"/>
      <c r="I230" s="95"/>
      <c r="J230" s="95"/>
      <c r="K230" s="95"/>
      <c r="L230" s="95"/>
      <c r="M230" s="95"/>
      <c r="N230" s="95"/>
      <c r="O230" s="95"/>
      <c r="P230" s="95"/>
      <c r="Q230" s="95"/>
      <c r="R230" s="60">
        <v>4.7067112339863404E-3</v>
      </c>
      <c r="S230" s="60"/>
      <c r="T230" s="60"/>
      <c r="U230" s="60"/>
      <c r="V230" s="60"/>
      <c r="W230" s="60"/>
      <c r="X230" s="60"/>
      <c r="Y230" s="60"/>
      <c r="Z230" s="60"/>
      <c r="AA230" s="60"/>
      <c r="AB230" s="65">
        <v>1012</v>
      </c>
      <c r="AC230" s="65"/>
      <c r="AD230" s="65"/>
      <c r="AE230" s="65"/>
      <c r="AF230" s="65"/>
      <c r="AG230" s="65"/>
      <c r="AH230" s="65"/>
      <c r="AI230" s="65"/>
      <c r="AJ230" s="65"/>
      <c r="AK230" s="60">
        <v>4.4218593656466998E-3</v>
      </c>
      <c r="AL230" s="60"/>
      <c r="AM230" s="60"/>
      <c r="AN230" s="60"/>
      <c r="AO230" s="60"/>
      <c r="AP230" s="60"/>
    </row>
    <row r="231" spans="2:44" s="51" customFormat="1" ht="12.2" customHeight="1" x14ac:dyDescent="0.15">
      <c r="B231" s="57" t="s">
        <v>1061</v>
      </c>
      <c r="C231" s="57"/>
      <c r="D231" s="57"/>
      <c r="E231" s="57"/>
      <c r="F231" s="57"/>
      <c r="G231" s="95">
        <v>237007191.18000001</v>
      </c>
      <c r="H231" s="95"/>
      <c r="I231" s="95"/>
      <c r="J231" s="95"/>
      <c r="K231" s="95"/>
      <c r="L231" s="95"/>
      <c r="M231" s="95"/>
      <c r="N231" s="95"/>
      <c r="O231" s="95"/>
      <c r="P231" s="95"/>
      <c r="Q231" s="95"/>
      <c r="R231" s="60">
        <v>1.5873781294677699E-2</v>
      </c>
      <c r="S231" s="60"/>
      <c r="T231" s="60"/>
      <c r="U231" s="60"/>
      <c r="V231" s="60"/>
      <c r="W231" s="60"/>
      <c r="X231" s="60"/>
      <c r="Y231" s="60"/>
      <c r="Z231" s="60"/>
      <c r="AA231" s="60"/>
      <c r="AB231" s="65">
        <v>2727</v>
      </c>
      <c r="AC231" s="65"/>
      <c r="AD231" s="65"/>
      <c r="AE231" s="65"/>
      <c r="AF231" s="65"/>
      <c r="AG231" s="65"/>
      <c r="AH231" s="65"/>
      <c r="AI231" s="65"/>
      <c r="AJ231" s="65"/>
      <c r="AK231" s="60">
        <v>1.19154253854926E-2</v>
      </c>
      <c r="AL231" s="60"/>
      <c r="AM231" s="60"/>
      <c r="AN231" s="60"/>
      <c r="AO231" s="60"/>
      <c r="AP231" s="60"/>
    </row>
    <row r="232" spans="2:44" s="51" customFormat="1" ht="12.2" customHeight="1" x14ac:dyDescent="0.15">
      <c r="B232" s="57" t="s">
        <v>1060</v>
      </c>
      <c r="C232" s="57"/>
      <c r="D232" s="57"/>
      <c r="E232" s="57"/>
      <c r="F232" s="57"/>
      <c r="G232" s="95">
        <v>22958526.350000001</v>
      </c>
      <c r="H232" s="95"/>
      <c r="I232" s="95"/>
      <c r="J232" s="95"/>
      <c r="K232" s="95"/>
      <c r="L232" s="95"/>
      <c r="M232" s="95"/>
      <c r="N232" s="95"/>
      <c r="O232" s="95"/>
      <c r="P232" s="95"/>
      <c r="Q232" s="95"/>
      <c r="R232" s="60">
        <v>1.5376690652867801E-3</v>
      </c>
      <c r="S232" s="60"/>
      <c r="T232" s="60"/>
      <c r="U232" s="60"/>
      <c r="V232" s="60"/>
      <c r="W232" s="60"/>
      <c r="X232" s="60"/>
      <c r="Y232" s="60"/>
      <c r="Z232" s="60"/>
      <c r="AA232" s="60"/>
      <c r="AB232" s="65">
        <v>208</v>
      </c>
      <c r="AC232" s="65"/>
      <c r="AD232" s="65"/>
      <c r="AE232" s="65"/>
      <c r="AF232" s="65"/>
      <c r="AG232" s="65"/>
      <c r="AH232" s="65"/>
      <c r="AI232" s="65"/>
      <c r="AJ232" s="65"/>
      <c r="AK232" s="60">
        <v>9.0884066013291801E-4</v>
      </c>
      <c r="AL232" s="60"/>
      <c r="AM232" s="60"/>
      <c r="AN232" s="60"/>
      <c r="AO232" s="60"/>
      <c r="AP232" s="60"/>
    </row>
    <row r="233" spans="2:44" s="51" customFormat="1" ht="12.2" customHeight="1" x14ac:dyDescent="0.15">
      <c r="B233" s="57" t="s">
        <v>1059</v>
      </c>
      <c r="C233" s="57"/>
      <c r="D233" s="57"/>
      <c r="E233" s="57"/>
      <c r="F233" s="57"/>
      <c r="G233" s="95">
        <v>20423178.010000002</v>
      </c>
      <c r="H233" s="95"/>
      <c r="I233" s="95"/>
      <c r="J233" s="95"/>
      <c r="K233" s="95"/>
      <c r="L233" s="95"/>
      <c r="M233" s="95"/>
      <c r="N233" s="95"/>
      <c r="O233" s="95"/>
      <c r="P233" s="95"/>
      <c r="Q233" s="95"/>
      <c r="R233" s="60">
        <v>1.3678617068914E-3</v>
      </c>
      <c r="S233" s="60"/>
      <c r="T233" s="60"/>
      <c r="U233" s="60"/>
      <c r="V233" s="60"/>
      <c r="W233" s="60"/>
      <c r="X233" s="60"/>
      <c r="Y233" s="60"/>
      <c r="Z233" s="60"/>
      <c r="AA233" s="60"/>
      <c r="AB233" s="65">
        <v>134</v>
      </c>
      <c r="AC233" s="65"/>
      <c r="AD233" s="65"/>
      <c r="AE233" s="65"/>
      <c r="AF233" s="65"/>
      <c r="AG233" s="65"/>
      <c r="AH233" s="65"/>
      <c r="AI233" s="65"/>
      <c r="AJ233" s="65"/>
      <c r="AK233" s="60">
        <v>5.8550311758562995E-4</v>
      </c>
      <c r="AL233" s="60"/>
      <c r="AM233" s="60"/>
      <c r="AN233" s="60"/>
      <c r="AO233" s="60"/>
      <c r="AP233" s="60"/>
    </row>
    <row r="234" spans="2:44" s="51" customFormat="1" ht="12.2" customHeight="1" x14ac:dyDescent="0.15">
      <c r="B234" s="57" t="s">
        <v>1058</v>
      </c>
      <c r="C234" s="57"/>
      <c r="D234" s="57"/>
      <c r="E234" s="57"/>
      <c r="F234" s="57"/>
      <c r="G234" s="95">
        <v>3861959.33</v>
      </c>
      <c r="H234" s="95"/>
      <c r="I234" s="95"/>
      <c r="J234" s="95"/>
      <c r="K234" s="95"/>
      <c r="L234" s="95"/>
      <c r="M234" s="95"/>
      <c r="N234" s="95"/>
      <c r="O234" s="95"/>
      <c r="P234" s="95"/>
      <c r="Q234" s="95"/>
      <c r="R234" s="60">
        <v>2.5865838698034099E-4</v>
      </c>
      <c r="S234" s="60"/>
      <c r="T234" s="60"/>
      <c r="U234" s="60"/>
      <c r="V234" s="60"/>
      <c r="W234" s="60"/>
      <c r="X234" s="60"/>
      <c r="Y234" s="60"/>
      <c r="Z234" s="60"/>
      <c r="AA234" s="60"/>
      <c r="AB234" s="65">
        <v>33</v>
      </c>
      <c r="AC234" s="65"/>
      <c r="AD234" s="65"/>
      <c r="AE234" s="65"/>
      <c r="AF234" s="65"/>
      <c r="AG234" s="65"/>
      <c r="AH234" s="65"/>
      <c r="AI234" s="65"/>
      <c r="AJ234" s="65"/>
      <c r="AK234" s="60">
        <v>1.4419106627108801E-4</v>
      </c>
      <c r="AL234" s="60"/>
      <c r="AM234" s="60"/>
      <c r="AN234" s="60"/>
      <c r="AO234" s="60"/>
      <c r="AP234" s="60"/>
    </row>
    <row r="235" spans="2:44" s="51" customFormat="1" ht="12.2" customHeight="1" x14ac:dyDescent="0.15">
      <c r="B235" s="57" t="s">
        <v>1057</v>
      </c>
      <c r="C235" s="57"/>
      <c r="D235" s="57"/>
      <c r="E235" s="57"/>
      <c r="F235" s="57"/>
      <c r="G235" s="95">
        <v>237995.88</v>
      </c>
      <c r="H235" s="95"/>
      <c r="I235" s="95"/>
      <c r="J235" s="95"/>
      <c r="K235" s="95"/>
      <c r="L235" s="95"/>
      <c r="M235" s="95"/>
      <c r="N235" s="95"/>
      <c r="O235" s="95"/>
      <c r="P235" s="95"/>
      <c r="Q235" s="95"/>
      <c r="R235" s="60">
        <v>1.5939999665601499E-5</v>
      </c>
      <c r="S235" s="60"/>
      <c r="T235" s="60"/>
      <c r="U235" s="60"/>
      <c r="V235" s="60"/>
      <c r="W235" s="60"/>
      <c r="X235" s="60"/>
      <c r="Y235" s="60"/>
      <c r="Z235" s="60"/>
      <c r="AA235" s="60"/>
      <c r="AB235" s="65">
        <v>2</v>
      </c>
      <c r="AC235" s="65"/>
      <c r="AD235" s="65"/>
      <c r="AE235" s="65"/>
      <c r="AF235" s="65"/>
      <c r="AG235" s="65"/>
      <c r="AH235" s="65"/>
      <c r="AI235" s="65"/>
      <c r="AJ235" s="65"/>
      <c r="AK235" s="60">
        <v>8.7388525012780596E-6</v>
      </c>
      <c r="AL235" s="60"/>
      <c r="AM235" s="60"/>
      <c r="AN235" s="60"/>
      <c r="AO235" s="60"/>
      <c r="AP235" s="60"/>
    </row>
    <row r="236" spans="2:44" s="51" customFormat="1" ht="12.2" customHeight="1" x14ac:dyDescent="0.15">
      <c r="B236" s="57" t="s">
        <v>1006</v>
      </c>
      <c r="C236" s="57"/>
      <c r="D236" s="57"/>
      <c r="E236" s="57"/>
      <c r="F236" s="57"/>
      <c r="G236" s="95">
        <v>12703338963.969801</v>
      </c>
      <c r="H236" s="95"/>
      <c r="I236" s="95"/>
      <c r="J236" s="95"/>
      <c r="K236" s="95"/>
      <c r="L236" s="95"/>
      <c r="M236" s="95"/>
      <c r="N236" s="95"/>
      <c r="O236" s="95"/>
      <c r="P236" s="95"/>
      <c r="Q236" s="95"/>
      <c r="R236" s="60">
        <v>0.85081816894351603</v>
      </c>
      <c r="S236" s="60"/>
      <c r="T236" s="60"/>
      <c r="U236" s="60"/>
      <c r="V236" s="60"/>
      <c r="W236" s="60"/>
      <c r="X236" s="60"/>
      <c r="Y236" s="60"/>
      <c r="Z236" s="60"/>
      <c r="AA236" s="60"/>
      <c r="AB236" s="65">
        <v>196567</v>
      </c>
      <c r="AC236" s="65"/>
      <c r="AD236" s="65"/>
      <c r="AE236" s="65"/>
      <c r="AF236" s="65"/>
      <c r="AG236" s="65"/>
      <c r="AH236" s="65"/>
      <c r="AI236" s="65"/>
      <c r="AJ236" s="65"/>
      <c r="AK236" s="60">
        <v>0.858885009809362</v>
      </c>
      <c r="AL236" s="60"/>
      <c r="AM236" s="60"/>
      <c r="AN236" s="60"/>
      <c r="AO236" s="60"/>
      <c r="AP236" s="60"/>
    </row>
    <row r="237" spans="2:44" s="51" customFormat="1" ht="12.75" customHeight="1" x14ac:dyDescent="0.15">
      <c r="B237" s="98"/>
      <c r="C237" s="98"/>
      <c r="D237" s="98"/>
      <c r="E237" s="98"/>
      <c r="F237" s="98"/>
      <c r="G237" s="93">
        <v>14930733061.0298</v>
      </c>
      <c r="H237" s="93"/>
      <c r="I237" s="93"/>
      <c r="J237" s="93"/>
      <c r="K237" s="93"/>
      <c r="L237" s="93"/>
      <c r="M237" s="93"/>
      <c r="N237" s="93"/>
      <c r="O237" s="93"/>
      <c r="P237" s="93"/>
      <c r="Q237" s="93"/>
      <c r="R237" s="91">
        <v>1</v>
      </c>
      <c r="S237" s="91"/>
      <c r="T237" s="91"/>
      <c r="U237" s="91"/>
      <c r="V237" s="91"/>
      <c r="W237" s="91"/>
      <c r="X237" s="91"/>
      <c r="Y237" s="91"/>
      <c r="Z237" s="91"/>
      <c r="AA237" s="91"/>
      <c r="AB237" s="92">
        <v>228863</v>
      </c>
      <c r="AC237" s="92"/>
      <c r="AD237" s="92"/>
      <c r="AE237" s="92"/>
      <c r="AF237" s="92"/>
      <c r="AG237" s="92"/>
      <c r="AH237" s="92"/>
      <c r="AI237" s="92"/>
      <c r="AJ237" s="92"/>
      <c r="AK237" s="91">
        <v>1</v>
      </c>
      <c r="AL237" s="91"/>
      <c r="AM237" s="91"/>
      <c r="AN237" s="91"/>
      <c r="AO237" s="91"/>
      <c r="AP237" s="91"/>
    </row>
    <row r="238" spans="2:44" s="51" customFormat="1" ht="9" customHeight="1" x14ac:dyDescent="0.15"/>
    <row r="239" spans="2:44" s="51" customFormat="1" ht="19.149999999999999" customHeight="1" x14ac:dyDescent="0.15">
      <c r="B239" s="54" t="s">
        <v>1056</v>
      </c>
      <c r="C239" s="54"/>
      <c r="D239" s="54"/>
      <c r="E239" s="54"/>
      <c r="F239" s="54"/>
      <c r="G239" s="54"/>
      <c r="H239" s="54"/>
      <c r="I239" s="54"/>
      <c r="J239" s="54"/>
      <c r="K239" s="54"/>
      <c r="L239" s="54"/>
      <c r="M239" s="54"/>
      <c r="N239" s="54"/>
      <c r="O239" s="54"/>
      <c r="P239" s="54"/>
      <c r="Q239" s="54"/>
      <c r="R239" s="54"/>
      <c r="S239" s="54"/>
      <c r="T239" s="54"/>
      <c r="U239" s="54"/>
      <c r="V239" s="54"/>
      <c r="W239" s="54"/>
      <c r="X239" s="54"/>
      <c r="Y239" s="54"/>
      <c r="Z239" s="54"/>
      <c r="AA239" s="54"/>
      <c r="AB239" s="54"/>
      <c r="AC239" s="54"/>
      <c r="AD239" s="54"/>
      <c r="AE239" s="54"/>
      <c r="AF239" s="54"/>
      <c r="AG239" s="54"/>
      <c r="AH239" s="54"/>
      <c r="AI239" s="54"/>
      <c r="AJ239" s="54"/>
      <c r="AK239" s="54"/>
      <c r="AL239" s="54"/>
      <c r="AM239" s="54"/>
      <c r="AN239" s="54"/>
      <c r="AO239" s="54"/>
      <c r="AP239" s="54"/>
      <c r="AQ239" s="54"/>
      <c r="AR239" s="54"/>
    </row>
    <row r="240" spans="2:44" s="51" customFormat="1" ht="7.9" customHeight="1" x14ac:dyDescent="0.15"/>
    <row r="241" spans="2:44" s="51" customFormat="1" ht="12.2" customHeight="1" x14ac:dyDescent="0.15">
      <c r="B241" s="98"/>
      <c r="C241" s="98"/>
      <c r="D241" s="98"/>
      <c r="E241" s="98"/>
      <c r="F241" s="97" t="s">
        <v>994</v>
      </c>
      <c r="G241" s="97"/>
      <c r="H241" s="97"/>
      <c r="I241" s="97"/>
      <c r="J241" s="97"/>
      <c r="K241" s="97"/>
      <c r="L241" s="97"/>
      <c r="M241" s="97"/>
      <c r="N241" s="97"/>
      <c r="O241" s="97"/>
      <c r="P241" s="97"/>
      <c r="Q241" s="97" t="s">
        <v>992</v>
      </c>
      <c r="R241" s="97"/>
      <c r="S241" s="97"/>
      <c r="T241" s="97"/>
      <c r="U241" s="97"/>
      <c r="V241" s="97"/>
      <c r="W241" s="97"/>
      <c r="X241" s="97"/>
      <c r="Y241" s="97"/>
      <c r="Z241" s="97"/>
      <c r="AA241" s="97" t="s">
        <v>993</v>
      </c>
      <c r="AB241" s="97"/>
      <c r="AC241" s="97"/>
      <c r="AD241" s="97"/>
      <c r="AE241" s="97"/>
      <c r="AF241" s="97"/>
      <c r="AG241" s="97"/>
      <c r="AH241" s="97"/>
      <c r="AI241" s="97"/>
      <c r="AJ241" s="97" t="s">
        <v>992</v>
      </c>
      <c r="AK241" s="97"/>
      <c r="AL241" s="97"/>
      <c r="AM241" s="97"/>
      <c r="AN241" s="97"/>
      <c r="AO241" s="97"/>
      <c r="AP241" s="97"/>
    </row>
    <row r="242" spans="2:44" s="51" customFormat="1" ht="12.2" customHeight="1" x14ac:dyDescent="0.15">
      <c r="B242" s="57" t="s">
        <v>1055</v>
      </c>
      <c r="C242" s="57"/>
      <c r="D242" s="57"/>
      <c r="E242" s="57"/>
      <c r="F242" s="95">
        <v>14930714412.9897</v>
      </c>
      <c r="G242" s="95"/>
      <c r="H242" s="95"/>
      <c r="I242" s="95"/>
      <c r="J242" s="95"/>
      <c r="K242" s="95"/>
      <c r="L242" s="95"/>
      <c r="M242" s="95"/>
      <c r="N242" s="95"/>
      <c r="O242" s="95"/>
      <c r="P242" s="95"/>
      <c r="Q242" s="60">
        <v>0.99999875102984404</v>
      </c>
      <c r="R242" s="60"/>
      <c r="S242" s="60"/>
      <c r="T242" s="60"/>
      <c r="U242" s="60"/>
      <c r="V242" s="60"/>
      <c r="W242" s="60"/>
      <c r="X242" s="60"/>
      <c r="Y242" s="60"/>
      <c r="Z242" s="60"/>
      <c r="AA242" s="65">
        <v>228861</v>
      </c>
      <c r="AB242" s="65"/>
      <c r="AC242" s="65"/>
      <c r="AD242" s="65"/>
      <c r="AE242" s="65"/>
      <c r="AF242" s="65"/>
      <c r="AG242" s="65"/>
      <c r="AH242" s="65"/>
      <c r="AI242" s="65"/>
      <c r="AJ242" s="60">
        <v>0.99999126114749903</v>
      </c>
      <c r="AK242" s="60"/>
      <c r="AL242" s="60"/>
      <c r="AM242" s="60"/>
      <c r="AN242" s="60"/>
      <c r="AO242" s="60"/>
      <c r="AP242" s="60"/>
    </row>
    <row r="243" spans="2:44" s="51" customFormat="1" ht="12.2" customHeight="1" x14ac:dyDescent="0.15">
      <c r="B243" s="57" t="s">
        <v>1054</v>
      </c>
      <c r="C243" s="57"/>
      <c r="D243" s="57"/>
      <c r="E243" s="57"/>
      <c r="F243" s="95">
        <v>18648.04</v>
      </c>
      <c r="G243" s="95"/>
      <c r="H243" s="95"/>
      <c r="I243" s="95"/>
      <c r="J243" s="95"/>
      <c r="K243" s="95"/>
      <c r="L243" s="95"/>
      <c r="M243" s="95"/>
      <c r="N243" s="95"/>
      <c r="O243" s="95"/>
      <c r="P243" s="95"/>
      <c r="Q243" s="60">
        <v>1.24897015597129E-6</v>
      </c>
      <c r="R243" s="60"/>
      <c r="S243" s="60"/>
      <c r="T243" s="60"/>
      <c r="U243" s="60"/>
      <c r="V243" s="60"/>
      <c r="W243" s="60"/>
      <c r="X243" s="60"/>
      <c r="Y243" s="60"/>
      <c r="Z243" s="60"/>
      <c r="AA243" s="65">
        <v>2</v>
      </c>
      <c r="AB243" s="65"/>
      <c r="AC243" s="65"/>
      <c r="AD243" s="65"/>
      <c r="AE243" s="65"/>
      <c r="AF243" s="65"/>
      <c r="AG243" s="65"/>
      <c r="AH243" s="65"/>
      <c r="AI243" s="65"/>
      <c r="AJ243" s="60">
        <v>8.7388525012780596E-6</v>
      </c>
      <c r="AK243" s="60"/>
      <c r="AL243" s="60"/>
      <c r="AM243" s="60"/>
      <c r="AN243" s="60"/>
      <c r="AO243" s="60"/>
      <c r="AP243" s="60"/>
    </row>
    <row r="244" spans="2:44" s="51" customFormat="1" ht="12.2" customHeight="1" x14ac:dyDescent="0.15">
      <c r="B244" s="98"/>
      <c r="C244" s="98"/>
      <c r="D244" s="98"/>
      <c r="E244" s="98"/>
      <c r="F244" s="93">
        <v>14930733061.029699</v>
      </c>
      <c r="G244" s="93"/>
      <c r="H244" s="93"/>
      <c r="I244" s="93"/>
      <c r="J244" s="93"/>
      <c r="K244" s="93"/>
      <c r="L244" s="93"/>
      <c r="M244" s="93"/>
      <c r="N244" s="93"/>
      <c r="O244" s="93"/>
      <c r="P244" s="93"/>
      <c r="Q244" s="91">
        <v>1</v>
      </c>
      <c r="R244" s="91"/>
      <c r="S244" s="91"/>
      <c r="T244" s="91"/>
      <c r="U244" s="91"/>
      <c r="V244" s="91"/>
      <c r="W244" s="91"/>
      <c r="X244" s="91"/>
      <c r="Y244" s="91"/>
      <c r="Z244" s="91"/>
      <c r="AA244" s="92">
        <v>228863</v>
      </c>
      <c r="AB244" s="92"/>
      <c r="AC244" s="92"/>
      <c r="AD244" s="92"/>
      <c r="AE244" s="92"/>
      <c r="AF244" s="92"/>
      <c r="AG244" s="92"/>
      <c r="AH244" s="92"/>
      <c r="AI244" s="92"/>
      <c r="AJ244" s="91">
        <v>1</v>
      </c>
      <c r="AK244" s="91"/>
      <c r="AL244" s="91"/>
      <c r="AM244" s="91"/>
      <c r="AN244" s="91"/>
      <c r="AO244" s="91"/>
      <c r="AP244" s="91"/>
    </row>
    <row r="245" spans="2:44" s="51" customFormat="1" ht="17.649999999999999" customHeight="1" x14ac:dyDescent="0.15"/>
    <row r="246" spans="2:44" s="51" customFormat="1" ht="19.149999999999999" customHeight="1" x14ac:dyDescent="0.15">
      <c r="B246" s="54" t="s">
        <v>1053</v>
      </c>
      <c r="C246" s="54"/>
      <c r="D246" s="54"/>
      <c r="E246" s="54"/>
      <c r="F246" s="54"/>
      <c r="G246" s="54"/>
      <c r="H246" s="54"/>
      <c r="I246" s="54"/>
      <c r="J246" s="54"/>
      <c r="K246" s="54"/>
      <c r="L246" s="54"/>
      <c r="M246" s="54"/>
      <c r="N246" s="54"/>
      <c r="O246" s="54"/>
      <c r="P246" s="54"/>
      <c r="Q246" s="54"/>
      <c r="R246" s="54"/>
      <c r="S246" s="54"/>
      <c r="T246" s="54"/>
      <c r="U246" s="54"/>
      <c r="V246" s="54"/>
      <c r="W246" s="54"/>
      <c r="X246" s="54"/>
      <c r="Y246" s="54"/>
      <c r="Z246" s="54"/>
      <c r="AA246" s="54"/>
      <c r="AB246" s="54"/>
      <c r="AC246" s="54"/>
      <c r="AD246" s="54"/>
      <c r="AE246" s="54"/>
      <c r="AF246" s="54"/>
      <c r="AG246" s="54"/>
      <c r="AH246" s="54"/>
      <c r="AI246" s="54"/>
      <c r="AJ246" s="54"/>
      <c r="AK246" s="54"/>
      <c r="AL246" s="54"/>
      <c r="AM246" s="54"/>
      <c r="AN246" s="54"/>
      <c r="AO246" s="54"/>
      <c r="AP246" s="54"/>
      <c r="AQ246" s="54"/>
      <c r="AR246" s="54"/>
    </row>
    <row r="247" spans="2:44" s="51" customFormat="1" ht="6.95" customHeight="1" x14ac:dyDescent="0.15"/>
    <row r="248" spans="2:44" s="51" customFormat="1" ht="13.35" customHeight="1" x14ac:dyDescent="0.15">
      <c r="B248" s="98"/>
      <c r="C248" s="98"/>
      <c r="D248" s="97" t="s">
        <v>994</v>
      </c>
      <c r="E248" s="97"/>
      <c r="F248" s="97"/>
      <c r="G248" s="97"/>
      <c r="H248" s="97"/>
      <c r="I248" s="97"/>
      <c r="J248" s="97"/>
      <c r="K248" s="97"/>
      <c r="L248" s="97"/>
      <c r="M248" s="97"/>
      <c r="N248" s="97"/>
      <c r="O248" s="97" t="s">
        <v>992</v>
      </c>
      <c r="P248" s="97"/>
      <c r="Q248" s="97"/>
      <c r="R248" s="97"/>
      <c r="S248" s="97"/>
      <c r="T248" s="97"/>
      <c r="U248" s="97"/>
      <c r="V248" s="97"/>
      <c r="W248" s="97"/>
      <c r="X248" s="97"/>
      <c r="Y248" s="97" t="s">
        <v>993</v>
      </c>
      <c r="Z248" s="97"/>
      <c r="AA248" s="97"/>
      <c r="AB248" s="97"/>
      <c r="AC248" s="97"/>
      <c r="AD248" s="97"/>
      <c r="AE248" s="97"/>
      <c r="AF248" s="97"/>
      <c r="AG248" s="97"/>
      <c r="AH248" s="97" t="s">
        <v>992</v>
      </c>
      <c r="AI248" s="97"/>
      <c r="AJ248" s="97"/>
      <c r="AK248" s="97"/>
      <c r="AL248" s="97"/>
      <c r="AM248" s="97"/>
      <c r="AN248" s="97"/>
      <c r="AO248" s="97"/>
    </row>
    <row r="249" spans="2:44" s="51" customFormat="1" ht="12.2" customHeight="1" x14ac:dyDescent="0.15">
      <c r="B249" s="57" t="s">
        <v>1052</v>
      </c>
      <c r="C249" s="57"/>
      <c r="D249" s="95">
        <v>14152988840.349701</v>
      </c>
      <c r="E249" s="95"/>
      <c r="F249" s="95"/>
      <c r="G249" s="95"/>
      <c r="H249" s="95"/>
      <c r="I249" s="95"/>
      <c r="J249" s="95"/>
      <c r="K249" s="95"/>
      <c r="L249" s="95"/>
      <c r="M249" s="95"/>
      <c r="N249" s="95"/>
      <c r="O249" s="60">
        <v>0.94790984357560004</v>
      </c>
      <c r="P249" s="60"/>
      <c r="Q249" s="60"/>
      <c r="R249" s="60"/>
      <c r="S249" s="60"/>
      <c r="T249" s="60"/>
      <c r="U249" s="60"/>
      <c r="V249" s="60"/>
      <c r="W249" s="60"/>
      <c r="X249" s="60"/>
      <c r="Y249" s="65">
        <v>221659</v>
      </c>
      <c r="Z249" s="65"/>
      <c r="AA249" s="65"/>
      <c r="AB249" s="65"/>
      <c r="AC249" s="65"/>
      <c r="AD249" s="65"/>
      <c r="AE249" s="65"/>
      <c r="AF249" s="65"/>
      <c r="AG249" s="65"/>
      <c r="AH249" s="60">
        <v>0.968522653290396</v>
      </c>
      <c r="AI249" s="60"/>
      <c r="AJ249" s="60"/>
      <c r="AK249" s="60"/>
      <c r="AL249" s="60"/>
      <c r="AM249" s="60"/>
      <c r="AN249" s="60"/>
      <c r="AO249" s="60"/>
    </row>
    <row r="250" spans="2:44" s="51" customFormat="1" ht="12.2" customHeight="1" x14ac:dyDescent="0.15">
      <c r="B250" s="57" t="s">
        <v>1051</v>
      </c>
      <c r="C250" s="57"/>
      <c r="D250" s="95">
        <v>666522829.96000004</v>
      </c>
      <c r="E250" s="95"/>
      <c r="F250" s="95"/>
      <c r="G250" s="95"/>
      <c r="H250" s="95"/>
      <c r="I250" s="95"/>
      <c r="J250" s="95"/>
      <c r="K250" s="95"/>
      <c r="L250" s="95"/>
      <c r="M250" s="95"/>
      <c r="N250" s="95"/>
      <c r="O250" s="60">
        <v>4.4640998351224502E-2</v>
      </c>
      <c r="P250" s="60"/>
      <c r="Q250" s="60"/>
      <c r="R250" s="60"/>
      <c r="S250" s="60"/>
      <c r="T250" s="60"/>
      <c r="U250" s="60"/>
      <c r="V250" s="60"/>
      <c r="W250" s="60"/>
      <c r="X250" s="60"/>
      <c r="Y250" s="65">
        <v>4118</v>
      </c>
      <c r="Z250" s="65"/>
      <c r="AA250" s="65"/>
      <c r="AB250" s="65"/>
      <c r="AC250" s="65"/>
      <c r="AD250" s="65"/>
      <c r="AE250" s="65"/>
      <c r="AF250" s="65"/>
      <c r="AG250" s="65"/>
      <c r="AH250" s="60">
        <v>1.7993297300131501E-2</v>
      </c>
      <c r="AI250" s="60"/>
      <c r="AJ250" s="60"/>
      <c r="AK250" s="60"/>
      <c r="AL250" s="60"/>
      <c r="AM250" s="60"/>
      <c r="AN250" s="60"/>
      <c r="AO250" s="60"/>
    </row>
    <row r="251" spans="2:44" s="51" customFormat="1" ht="12.2" customHeight="1" x14ac:dyDescent="0.15">
      <c r="B251" s="57" t="s">
        <v>1050</v>
      </c>
      <c r="C251" s="57"/>
      <c r="D251" s="95">
        <v>111221390.72</v>
      </c>
      <c r="E251" s="95"/>
      <c r="F251" s="95"/>
      <c r="G251" s="95"/>
      <c r="H251" s="95"/>
      <c r="I251" s="95"/>
      <c r="J251" s="95"/>
      <c r="K251" s="95"/>
      <c r="L251" s="95"/>
      <c r="M251" s="95"/>
      <c r="N251" s="95"/>
      <c r="O251" s="60">
        <v>7.4491580731756504E-3</v>
      </c>
      <c r="P251" s="60"/>
      <c r="Q251" s="60"/>
      <c r="R251" s="60"/>
      <c r="S251" s="60"/>
      <c r="T251" s="60"/>
      <c r="U251" s="60"/>
      <c r="V251" s="60"/>
      <c r="W251" s="60"/>
      <c r="X251" s="60"/>
      <c r="Y251" s="65">
        <v>3086</v>
      </c>
      <c r="Z251" s="65"/>
      <c r="AA251" s="65"/>
      <c r="AB251" s="65"/>
      <c r="AC251" s="65"/>
      <c r="AD251" s="65"/>
      <c r="AE251" s="65"/>
      <c r="AF251" s="65"/>
      <c r="AG251" s="65"/>
      <c r="AH251" s="60">
        <v>1.3484049409471999E-2</v>
      </c>
      <c r="AI251" s="60"/>
      <c r="AJ251" s="60"/>
      <c r="AK251" s="60"/>
      <c r="AL251" s="60"/>
      <c r="AM251" s="60"/>
      <c r="AN251" s="60"/>
      <c r="AO251" s="60"/>
    </row>
    <row r="252" spans="2:44" s="51" customFormat="1" ht="12.2" customHeight="1" x14ac:dyDescent="0.15">
      <c r="B252" s="98"/>
      <c r="C252" s="98"/>
      <c r="D252" s="93">
        <v>14930733061.029699</v>
      </c>
      <c r="E252" s="93"/>
      <c r="F252" s="93"/>
      <c r="G252" s="93"/>
      <c r="H252" s="93"/>
      <c r="I252" s="93"/>
      <c r="J252" s="93"/>
      <c r="K252" s="93"/>
      <c r="L252" s="93"/>
      <c r="M252" s="93"/>
      <c r="N252" s="93"/>
      <c r="O252" s="91">
        <v>1</v>
      </c>
      <c r="P252" s="91"/>
      <c r="Q252" s="91"/>
      <c r="R252" s="91"/>
      <c r="S252" s="91"/>
      <c r="T252" s="91"/>
      <c r="U252" s="91"/>
      <c r="V252" s="91"/>
      <c r="W252" s="91"/>
      <c r="X252" s="91"/>
      <c r="Y252" s="92">
        <v>228863</v>
      </c>
      <c r="Z252" s="92"/>
      <c r="AA252" s="92"/>
      <c r="AB252" s="92"/>
      <c r="AC252" s="92"/>
      <c r="AD252" s="92"/>
      <c r="AE252" s="92"/>
      <c r="AF252" s="92"/>
      <c r="AG252" s="92"/>
      <c r="AH252" s="91">
        <v>1</v>
      </c>
      <c r="AI252" s="91"/>
      <c r="AJ252" s="91"/>
      <c r="AK252" s="91"/>
      <c r="AL252" s="91"/>
      <c r="AM252" s="91"/>
      <c r="AN252" s="91"/>
      <c r="AO252" s="91"/>
    </row>
    <row r="253" spans="2:44" s="51" customFormat="1" ht="9" customHeight="1" x14ac:dyDescent="0.15"/>
    <row r="254" spans="2:44" s="51" customFormat="1" ht="19.149999999999999" customHeight="1" x14ac:dyDescent="0.15">
      <c r="B254" s="54" t="s">
        <v>1049</v>
      </c>
      <c r="C254" s="54"/>
      <c r="D254" s="54"/>
      <c r="E254" s="54"/>
      <c r="F254" s="54"/>
      <c r="G254" s="54"/>
      <c r="H254" s="54"/>
      <c r="I254" s="54"/>
      <c r="J254" s="54"/>
      <c r="K254" s="54"/>
      <c r="L254" s="54"/>
      <c r="M254" s="54"/>
      <c r="N254" s="54"/>
      <c r="O254" s="54"/>
      <c r="P254" s="54"/>
      <c r="Q254" s="54"/>
      <c r="R254" s="54"/>
      <c r="S254" s="54"/>
      <c r="T254" s="54"/>
      <c r="U254" s="54"/>
      <c r="V254" s="54"/>
      <c r="W254" s="54"/>
      <c r="X254" s="54"/>
      <c r="Y254" s="54"/>
      <c r="Z254" s="54"/>
      <c r="AA254" s="54"/>
      <c r="AB254" s="54"/>
      <c r="AC254" s="54"/>
      <c r="AD254" s="54"/>
      <c r="AE254" s="54"/>
      <c r="AF254" s="54"/>
      <c r="AG254" s="54"/>
      <c r="AH254" s="54"/>
      <c r="AI254" s="54"/>
      <c r="AJ254" s="54"/>
      <c r="AK254" s="54"/>
      <c r="AL254" s="54"/>
      <c r="AM254" s="54"/>
      <c r="AN254" s="54"/>
      <c r="AO254" s="54"/>
      <c r="AP254" s="54"/>
      <c r="AQ254" s="54"/>
      <c r="AR254" s="54"/>
    </row>
    <row r="255" spans="2:44" s="51" customFormat="1" ht="7.9" customHeight="1" x14ac:dyDescent="0.15"/>
    <row r="256" spans="2:44" s="51" customFormat="1" ht="12.75" customHeight="1" x14ac:dyDescent="0.15">
      <c r="B256" s="103"/>
      <c r="C256" s="97" t="s">
        <v>994</v>
      </c>
      <c r="D256" s="97"/>
      <c r="E256" s="97"/>
      <c r="F256" s="97"/>
      <c r="G256" s="97"/>
      <c r="H256" s="97"/>
      <c r="I256" s="97"/>
      <c r="J256" s="97"/>
      <c r="K256" s="97"/>
      <c r="L256" s="97"/>
      <c r="M256" s="97"/>
      <c r="N256" s="97" t="s">
        <v>992</v>
      </c>
      <c r="O256" s="97"/>
      <c r="P256" s="97"/>
      <c r="Q256" s="97"/>
      <c r="R256" s="97"/>
      <c r="S256" s="97"/>
      <c r="T256" s="97"/>
      <c r="U256" s="97"/>
      <c r="V256" s="97"/>
      <c r="W256" s="97"/>
      <c r="X256" s="97" t="s">
        <v>993</v>
      </c>
      <c r="Y256" s="97"/>
      <c r="Z256" s="97"/>
      <c r="AA256" s="97"/>
      <c r="AB256" s="97"/>
      <c r="AC256" s="97"/>
      <c r="AD256" s="97"/>
      <c r="AE256" s="97"/>
      <c r="AF256" s="97"/>
      <c r="AG256" s="97" t="s">
        <v>992</v>
      </c>
      <c r="AH256" s="97"/>
      <c r="AI256" s="97"/>
      <c r="AJ256" s="97"/>
      <c r="AK256" s="97"/>
      <c r="AL256" s="97"/>
      <c r="AM256" s="97"/>
      <c r="AN256" s="97"/>
      <c r="AO256" s="97"/>
    </row>
    <row r="257" spans="2:44" s="51" customFormat="1" ht="11.1" customHeight="1" x14ac:dyDescent="0.15">
      <c r="B257" s="56" t="s">
        <v>1047</v>
      </c>
      <c r="C257" s="95">
        <v>1093241679.1699901</v>
      </c>
      <c r="D257" s="95"/>
      <c r="E257" s="95"/>
      <c r="F257" s="95"/>
      <c r="G257" s="95"/>
      <c r="H257" s="95"/>
      <c r="I257" s="95"/>
      <c r="J257" s="95"/>
      <c r="K257" s="95"/>
      <c r="L257" s="95"/>
      <c r="M257" s="95"/>
      <c r="N257" s="60">
        <v>7.3220897775167701E-2</v>
      </c>
      <c r="O257" s="60"/>
      <c r="P257" s="60"/>
      <c r="Q257" s="60"/>
      <c r="R257" s="60"/>
      <c r="S257" s="60"/>
      <c r="T257" s="60"/>
      <c r="U257" s="60"/>
      <c r="V257" s="60"/>
      <c r="W257" s="60"/>
      <c r="X257" s="65">
        <v>38485</v>
      </c>
      <c r="Y257" s="65"/>
      <c r="Z257" s="65"/>
      <c r="AA257" s="65"/>
      <c r="AB257" s="65"/>
      <c r="AC257" s="65"/>
      <c r="AD257" s="65"/>
      <c r="AE257" s="65"/>
      <c r="AF257" s="65"/>
      <c r="AG257" s="60">
        <v>0.16815736925584299</v>
      </c>
      <c r="AH257" s="60"/>
      <c r="AI257" s="60"/>
      <c r="AJ257" s="60"/>
      <c r="AK257" s="60"/>
      <c r="AL257" s="60"/>
      <c r="AM257" s="60"/>
      <c r="AN257" s="60"/>
      <c r="AO257" s="60"/>
    </row>
    <row r="258" spans="2:44" s="51" customFormat="1" ht="11.1" customHeight="1" x14ac:dyDescent="0.15">
      <c r="B258" s="56" t="s">
        <v>1046</v>
      </c>
      <c r="C258" s="95">
        <v>1335399339.2</v>
      </c>
      <c r="D258" s="95"/>
      <c r="E258" s="95"/>
      <c r="F258" s="95"/>
      <c r="G258" s="95"/>
      <c r="H258" s="95"/>
      <c r="I258" s="95"/>
      <c r="J258" s="95"/>
      <c r="K258" s="95"/>
      <c r="L258" s="95"/>
      <c r="M258" s="95"/>
      <c r="N258" s="60">
        <v>8.9439636603340103E-2</v>
      </c>
      <c r="O258" s="60"/>
      <c r="P258" s="60"/>
      <c r="Q258" s="60"/>
      <c r="R258" s="60"/>
      <c r="S258" s="60"/>
      <c r="T258" s="60"/>
      <c r="U258" s="60"/>
      <c r="V258" s="60"/>
      <c r="W258" s="60"/>
      <c r="X258" s="65">
        <v>32279</v>
      </c>
      <c r="Y258" s="65"/>
      <c r="Z258" s="65"/>
      <c r="AA258" s="65"/>
      <c r="AB258" s="65"/>
      <c r="AC258" s="65"/>
      <c r="AD258" s="65"/>
      <c r="AE258" s="65"/>
      <c r="AF258" s="65"/>
      <c r="AG258" s="60">
        <v>0.14104070994437701</v>
      </c>
      <c r="AH258" s="60"/>
      <c r="AI258" s="60"/>
      <c r="AJ258" s="60"/>
      <c r="AK258" s="60"/>
      <c r="AL258" s="60"/>
      <c r="AM258" s="60"/>
      <c r="AN258" s="60"/>
      <c r="AO258" s="60"/>
    </row>
    <row r="259" spans="2:44" s="51" customFormat="1" ht="11.1" customHeight="1" x14ac:dyDescent="0.15">
      <c r="B259" s="56" t="s">
        <v>1045</v>
      </c>
      <c r="C259" s="95">
        <v>1584833234.02001</v>
      </c>
      <c r="D259" s="95"/>
      <c r="E259" s="95"/>
      <c r="F259" s="95"/>
      <c r="G259" s="95"/>
      <c r="H259" s="95"/>
      <c r="I259" s="95"/>
      <c r="J259" s="95"/>
      <c r="K259" s="95"/>
      <c r="L259" s="95"/>
      <c r="M259" s="95"/>
      <c r="N259" s="60">
        <v>0.106145708153909</v>
      </c>
      <c r="O259" s="60"/>
      <c r="P259" s="60"/>
      <c r="Q259" s="60"/>
      <c r="R259" s="60"/>
      <c r="S259" s="60"/>
      <c r="T259" s="60"/>
      <c r="U259" s="60"/>
      <c r="V259" s="60"/>
      <c r="W259" s="60"/>
      <c r="X259" s="65">
        <v>30092</v>
      </c>
      <c r="Y259" s="65"/>
      <c r="Z259" s="65"/>
      <c r="AA259" s="65"/>
      <c r="AB259" s="65"/>
      <c r="AC259" s="65"/>
      <c r="AD259" s="65"/>
      <c r="AE259" s="65"/>
      <c r="AF259" s="65"/>
      <c r="AG259" s="60">
        <v>0.13148477473423001</v>
      </c>
      <c r="AH259" s="60"/>
      <c r="AI259" s="60"/>
      <c r="AJ259" s="60"/>
      <c r="AK259" s="60"/>
      <c r="AL259" s="60"/>
      <c r="AM259" s="60"/>
      <c r="AN259" s="60"/>
      <c r="AO259" s="60"/>
    </row>
    <row r="260" spans="2:44" s="51" customFormat="1" ht="11.1" customHeight="1" x14ac:dyDescent="0.15">
      <c r="B260" s="56" t="s">
        <v>1044</v>
      </c>
      <c r="C260" s="95">
        <v>1822900384.0399899</v>
      </c>
      <c r="D260" s="95"/>
      <c r="E260" s="95"/>
      <c r="F260" s="95"/>
      <c r="G260" s="95"/>
      <c r="H260" s="95"/>
      <c r="I260" s="95"/>
      <c r="J260" s="95"/>
      <c r="K260" s="95"/>
      <c r="L260" s="95"/>
      <c r="M260" s="95"/>
      <c r="N260" s="60">
        <v>0.122090481196657</v>
      </c>
      <c r="O260" s="60"/>
      <c r="P260" s="60"/>
      <c r="Q260" s="60"/>
      <c r="R260" s="60"/>
      <c r="S260" s="60"/>
      <c r="T260" s="60"/>
      <c r="U260" s="60"/>
      <c r="V260" s="60"/>
      <c r="W260" s="60"/>
      <c r="X260" s="65">
        <v>29194</v>
      </c>
      <c r="Y260" s="65"/>
      <c r="Z260" s="65"/>
      <c r="AA260" s="65"/>
      <c r="AB260" s="65"/>
      <c r="AC260" s="65"/>
      <c r="AD260" s="65"/>
      <c r="AE260" s="65"/>
      <c r="AF260" s="65"/>
      <c r="AG260" s="60">
        <v>0.12756102996115601</v>
      </c>
      <c r="AH260" s="60"/>
      <c r="AI260" s="60"/>
      <c r="AJ260" s="60"/>
      <c r="AK260" s="60"/>
      <c r="AL260" s="60"/>
      <c r="AM260" s="60"/>
      <c r="AN260" s="60"/>
      <c r="AO260" s="60"/>
    </row>
    <row r="261" spans="2:44" s="51" customFormat="1" ht="11.1" customHeight="1" x14ac:dyDescent="0.15">
      <c r="B261" s="56" t="s">
        <v>1043</v>
      </c>
      <c r="C261" s="95">
        <v>1988232047.49001</v>
      </c>
      <c r="D261" s="95"/>
      <c r="E261" s="95"/>
      <c r="F261" s="95"/>
      <c r="G261" s="95"/>
      <c r="H261" s="95"/>
      <c r="I261" s="95"/>
      <c r="J261" s="95"/>
      <c r="K261" s="95"/>
      <c r="L261" s="95"/>
      <c r="M261" s="95"/>
      <c r="N261" s="60">
        <v>0.133163726078487</v>
      </c>
      <c r="O261" s="60"/>
      <c r="P261" s="60"/>
      <c r="Q261" s="60"/>
      <c r="R261" s="60"/>
      <c r="S261" s="60"/>
      <c r="T261" s="60"/>
      <c r="U261" s="60"/>
      <c r="V261" s="60"/>
      <c r="W261" s="60"/>
      <c r="X261" s="65">
        <v>27528</v>
      </c>
      <c r="Y261" s="65"/>
      <c r="Z261" s="65"/>
      <c r="AA261" s="65"/>
      <c r="AB261" s="65"/>
      <c r="AC261" s="65"/>
      <c r="AD261" s="65"/>
      <c r="AE261" s="65"/>
      <c r="AF261" s="65"/>
      <c r="AG261" s="60">
        <v>0.120281565827591</v>
      </c>
      <c r="AH261" s="60"/>
      <c r="AI261" s="60"/>
      <c r="AJ261" s="60"/>
      <c r="AK261" s="60"/>
      <c r="AL261" s="60"/>
      <c r="AM261" s="60"/>
      <c r="AN261" s="60"/>
      <c r="AO261" s="60"/>
    </row>
    <row r="262" spans="2:44" s="51" customFormat="1" ht="11.1" customHeight="1" x14ac:dyDescent="0.15">
      <c r="B262" s="56" t="s">
        <v>1042</v>
      </c>
      <c r="C262" s="95">
        <v>2030487172.1099999</v>
      </c>
      <c r="D262" s="95"/>
      <c r="E262" s="95"/>
      <c r="F262" s="95"/>
      <c r="G262" s="95"/>
      <c r="H262" s="95"/>
      <c r="I262" s="95"/>
      <c r="J262" s="95"/>
      <c r="K262" s="95"/>
      <c r="L262" s="95"/>
      <c r="M262" s="95"/>
      <c r="N262" s="60">
        <v>0.135993803104664</v>
      </c>
      <c r="O262" s="60"/>
      <c r="P262" s="60"/>
      <c r="Q262" s="60"/>
      <c r="R262" s="60"/>
      <c r="S262" s="60"/>
      <c r="T262" s="60"/>
      <c r="U262" s="60"/>
      <c r="V262" s="60"/>
      <c r="W262" s="60"/>
      <c r="X262" s="65">
        <v>24617</v>
      </c>
      <c r="Y262" s="65"/>
      <c r="Z262" s="65"/>
      <c r="AA262" s="65"/>
      <c r="AB262" s="65"/>
      <c r="AC262" s="65"/>
      <c r="AD262" s="65"/>
      <c r="AE262" s="65"/>
      <c r="AF262" s="65"/>
      <c r="AG262" s="60">
        <v>0.107562166011981</v>
      </c>
      <c r="AH262" s="60"/>
      <c r="AI262" s="60"/>
      <c r="AJ262" s="60"/>
      <c r="AK262" s="60"/>
      <c r="AL262" s="60"/>
      <c r="AM262" s="60"/>
      <c r="AN262" s="60"/>
      <c r="AO262" s="60"/>
    </row>
    <row r="263" spans="2:44" s="51" customFormat="1" ht="11.1" customHeight="1" x14ac:dyDescent="0.15">
      <c r="B263" s="56" t="s">
        <v>1041</v>
      </c>
      <c r="C263" s="95">
        <v>1974851322.3699999</v>
      </c>
      <c r="D263" s="95"/>
      <c r="E263" s="95"/>
      <c r="F263" s="95"/>
      <c r="G263" s="95"/>
      <c r="H263" s="95"/>
      <c r="I263" s="95"/>
      <c r="J263" s="95"/>
      <c r="K263" s="95"/>
      <c r="L263" s="95"/>
      <c r="M263" s="95"/>
      <c r="N263" s="60">
        <v>0.13226753932963001</v>
      </c>
      <c r="O263" s="60"/>
      <c r="P263" s="60"/>
      <c r="Q263" s="60"/>
      <c r="R263" s="60"/>
      <c r="S263" s="60"/>
      <c r="T263" s="60"/>
      <c r="U263" s="60"/>
      <c r="V263" s="60"/>
      <c r="W263" s="60"/>
      <c r="X263" s="65">
        <v>20976</v>
      </c>
      <c r="Y263" s="65"/>
      <c r="Z263" s="65"/>
      <c r="AA263" s="65"/>
      <c r="AB263" s="65"/>
      <c r="AC263" s="65"/>
      <c r="AD263" s="65"/>
      <c r="AE263" s="65"/>
      <c r="AF263" s="65"/>
      <c r="AG263" s="60">
        <v>9.1653085033404302E-2</v>
      </c>
      <c r="AH263" s="60"/>
      <c r="AI263" s="60"/>
      <c r="AJ263" s="60"/>
      <c r="AK263" s="60"/>
      <c r="AL263" s="60"/>
      <c r="AM263" s="60"/>
      <c r="AN263" s="60"/>
      <c r="AO263" s="60"/>
    </row>
    <row r="264" spans="2:44" s="51" customFormat="1" ht="11.1" customHeight="1" x14ac:dyDescent="0.15">
      <c r="B264" s="56" t="s">
        <v>1040</v>
      </c>
      <c r="C264" s="95">
        <v>1732109091.46</v>
      </c>
      <c r="D264" s="95"/>
      <c r="E264" s="95"/>
      <c r="F264" s="95"/>
      <c r="G264" s="95"/>
      <c r="H264" s="95"/>
      <c r="I264" s="95"/>
      <c r="J264" s="95"/>
      <c r="K264" s="95"/>
      <c r="L264" s="95"/>
      <c r="M264" s="95"/>
      <c r="N264" s="60">
        <v>0.11600964831264</v>
      </c>
      <c r="O264" s="60"/>
      <c r="P264" s="60"/>
      <c r="Q264" s="60"/>
      <c r="R264" s="60"/>
      <c r="S264" s="60"/>
      <c r="T264" s="60"/>
      <c r="U264" s="60"/>
      <c r="V264" s="60"/>
      <c r="W264" s="60"/>
      <c r="X264" s="65">
        <v>15371</v>
      </c>
      <c r="Y264" s="65"/>
      <c r="Z264" s="65"/>
      <c r="AA264" s="65"/>
      <c r="AB264" s="65"/>
      <c r="AC264" s="65"/>
      <c r="AD264" s="65"/>
      <c r="AE264" s="65"/>
      <c r="AF264" s="65"/>
      <c r="AG264" s="60">
        <v>6.7162450898572507E-2</v>
      </c>
      <c r="AH264" s="60"/>
      <c r="AI264" s="60"/>
      <c r="AJ264" s="60"/>
      <c r="AK264" s="60"/>
      <c r="AL264" s="60"/>
      <c r="AM264" s="60"/>
      <c r="AN264" s="60"/>
      <c r="AO264" s="60"/>
    </row>
    <row r="265" spans="2:44" s="51" customFormat="1" ht="11.1" customHeight="1" x14ac:dyDescent="0.15">
      <c r="B265" s="56" t="s">
        <v>1039</v>
      </c>
      <c r="C265" s="95">
        <v>794174370.40999806</v>
      </c>
      <c r="D265" s="95"/>
      <c r="E265" s="95"/>
      <c r="F265" s="95"/>
      <c r="G265" s="95"/>
      <c r="H265" s="95"/>
      <c r="I265" s="95"/>
      <c r="J265" s="95"/>
      <c r="K265" s="95"/>
      <c r="L265" s="95"/>
      <c r="M265" s="95"/>
      <c r="N265" s="60">
        <v>5.3190581277140103E-2</v>
      </c>
      <c r="O265" s="60"/>
      <c r="P265" s="60"/>
      <c r="Q265" s="60"/>
      <c r="R265" s="60"/>
      <c r="S265" s="60"/>
      <c r="T265" s="60"/>
      <c r="U265" s="60"/>
      <c r="V265" s="60"/>
      <c r="W265" s="60"/>
      <c r="X265" s="65">
        <v>5981</v>
      </c>
      <c r="Y265" s="65"/>
      <c r="Z265" s="65"/>
      <c r="AA265" s="65"/>
      <c r="AB265" s="65"/>
      <c r="AC265" s="65"/>
      <c r="AD265" s="65"/>
      <c r="AE265" s="65"/>
      <c r="AF265" s="65"/>
      <c r="AG265" s="60">
        <v>2.6133538405072002E-2</v>
      </c>
      <c r="AH265" s="60"/>
      <c r="AI265" s="60"/>
      <c r="AJ265" s="60"/>
      <c r="AK265" s="60"/>
      <c r="AL265" s="60"/>
      <c r="AM265" s="60"/>
      <c r="AN265" s="60"/>
      <c r="AO265" s="60"/>
    </row>
    <row r="266" spans="2:44" s="51" customFormat="1" ht="11.1" customHeight="1" x14ac:dyDescent="0.15">
      <c r="B266" s="56" t="s">
        <v>1038</v>
      </c>
      <c r="C266" s="95">
        <v>224849719.38</v>
      </c>
      <c r="D266" s="95"/>
      <c r="E266" s="95"/>
      <c r="F266" s="95"/>
      <c r="G266" s="95"/>
      <c r="H266" s="95"/>
      <c r="I266" s="95"/>
      <c r="J266" s="95"/>
      <c r="K266" s="95"/>
      <c r="L266" s="95"/>
      <c r="M266" s="95"/>
      <c r="N266" s="60">
        <v>1.5059523096482799E-2</v>
      </c>
      <c r="O266" s="60"/>
      <c r="P266" s="60"/>
      <c r="Q266" s="60"/>
      <c r="R266" s="60"/>
      <c r="S266" s="60"/>
      <c r="T266" s="60"/>
      <c r="U266" s="60"/>
      <c r="V266" s="60"/>
      <c r="W266" s="60"/>
      <c r="X266" s="65">
        <v>1692</v>
      </c>
      <c r="Y266" s="65"/>
      <c r="Z266" s="65"/>
      <c r="AA266" s="65"/>
      <c r="AB266" s="65"/>
      <c r="AC266" s="65"/>
      <c r="AD266" s="65"/>
      <c r="AE266" s="65"/>
      <c r="AF266" s="65"/>
      <c r="AG266" s="60">
        <v>7.3930692160812401E-3</v>
      </c>
      <c r="AH266" s="60"/>
      <c r="AI266" s="60"/>
      <c r="AJ266" s="60"/>
      <c r="AK266" s="60"/>
      <c r="AL266" s="60"/>
      <c r="AM266" s="60"/>
      <c r="AN266" s="60"/>
      <c r="AO266" s="60"/>
    </row>
    <row r="267" spans="2:44" s="51" customFormat="1" ht="11.1" customHeight="1" x14ac:dyDescent="0.15">
      <c r="B267" s="56" t="s">
        <v>1037</v>
      </c>
      <c r="C267" s="95">
        <v>66270431.829999901</v>
      </c>
      <c r="D267" s="95"/>
      <c r="E267" s="95"/>
      <c r="F267" s="95"/>
      <c r="G267" s="95"/>
      <c r="H267" s="95"/>
      <c r="I267" s="95"/>
      <c r="J267" s="95"/>
      <c r="K267" s="95"/>
      <c r="L267" s="95"/>
      <c r="M267" s="95"/>
      <c r="N267" s="60">
        <v>4.4385249913126701E-3</v>
      </c>
      <c r="O267" s="60"/>
      <c r="P267" s="60"/>
      <c r="Q267" s="60"/>
      <c r="R267" s="60"/>
      <c r="S267" s="60"/>
      <c r="T267" s="60"/>
      <c r="U267" s="60"/>
      <c r="V267" s="60"/>
      <c r="W267" s="60"/>
      <c r="X267" s="65">
        <v>590</v>
      </c>
      <c r="Y267" s="65"/>
      <c r="Z267" s="65"/>
      <c r="AA267" s="65"/>
      <c r="AB267" s="65"/>
      <c r="AC267" s="65"/>
      <c r="AD267" s="65"/>
      <c r="AE267" s="65"/>
      <c r="AF267" s="65"/>
      <c r="AG267" s="60">
        <v>2.5779614878770301E-3</v>
      </c>
      <c r="AH267" s="60"/>
      <c r="AI267" s="60"/>
      <c r="AJ267" s="60"/>
      <c r="AK267" s="60"/>
      <c r="AL267" s="60"/>
      <c r="AM267" s="60"/>
      <c r="AN267" s="60"/>
      <c r="AO267" s="60"/>
    </row>
    <row r="268" spans="2:44" s="51" customFormat="1" ht="11.1" customHeight="1" x14ac:dyDescent="0.15">
      <c r="B268" s="56" t="s">
        <v>1036</v>
      </c>
      <c r="C268" s="95">
        <v>48945737.490000002</v>
      </c>
      <c r="D268" s="95"/>
      <c r="E268" s="95"/>
      <c r="F268" s="95"/>
      <c r="G268" s="95"/>
      <c r="H268" s="95"/>
      <c r="I268" s="95"/>
      <c r="J268" s="95"/>
      <c r="K268" s="95"/>
      <c r="L268" s="95"/>
      <c r="M268" s="95"/>
      <c r="N268" s="60">
        <v>3.2781871653543302E-3</v>
      </c>
      <c r="O268" s="60"/>
      <c r="P268" s="60"/>
      <c r="Q268" s="60"/>
      <c r="R268" s="60"/>
      <c r="S268" s="60"/>
      <c r="T268" s="60"/>
      <c r="U268" s="60"/>
      <c r="V268" s="60"/>
      <c r="W268" s="60"/>
      <c r="X268" s="65">
        <v>454</v>
      </c>
      <c r="Y268" s="65"/>
      <c r="Z268" s="65"/>
      <c r="AA268" s="65"/>
      <c r="AB268" s="65"/>
      <c r="AC268" s="65"/>
      <c r="AD268" s="65"/>
      <c r="AE268" s="65"/>
      <c r="AF268" s="65"/>
      <c r="AG268" s="60">
        <v>1.9837195177901199E-3</v>
      </c>
      <c r="AH268" s="60"/>
      <c r="AI268" s="60"/>
      <c r="AJ268" s="60"/>
      <c r="AK268" s="60"/>
      <c r="AL268" s="60"/>
      <c r="AM268" s="60"/>
      <c r="AN268" s="60"/>
      <c r="AO268" s="60"/>
    </row>
    <row r="269" spans="2:44" s="51" customFormat="1" ht="11.1" customHeight="1" x14ac:dyDescent="0.15">
      <c r="B269" s="56" t="s">
        <v>1035</v>
      </c>
      <c r="C269" s="95">
        <v>234438532.06</v>
      </c>
      <c r="D269" s="95"/>
      <c r="E269" s="95"/>
      <c r="F269" s="95"/>
      <c r="G269" s="95"/>
      <c r="H269" s="95"/>
      <c r="I269" s="95"/>
      <c r="J269" s="95"/>
      <c r="K269" s="95"/>
      <c r="L269" s="95"/>
      <c r="M269" s="95"/>
      <c r="N269" s="60">
        <v>1.5701742915215401E-2</v>
      </c>
      <c r="O269" s="60"/>
      <c r="P269" s="60"/>
      <c r="Q269" s="60"/>
      <c r="R269" s="60"/>
      <c r="S269" s="60"/>
      <c r="T269" s="60"/>
      <c r="U269" s="60"/>
      <c r="V269" s="60"/>
      <c r="W269" s="60"/>
      <c r="X269" s="65">
        <v>1604</v>
      </c>
      <c r="Y269" s="65"/>
      <c r="Z269" s="65"/>
      <c r="AA269" s="65"/>
      <c r="AB269" s="65"/>
      <c r="AC269" s="65"/>
      <c r="AD269" s="65"/>
      <c r="AE269" s="65"/>
      <c r="AF269" s="65"/>
      <c r="AG269" s="60">
        <v>7.0085597060249999E-3</v>
      </c>
      <c r="AH269" s="60"/>
      <c r="AI269" s="60"/>
      <c r="AJ269" s="60"/>
      <c r="AK269" s="60"/>
      <c r="AL269" s="60"/>
      <c r="AM269" s="60"/>
      <c r="AN269" s="60"/>
      <c r="AO269" s="60"/>
    </row>
    <row r="270" spans="2:44" s="51" customFormat="1" ht="12.75" customHeight="1" x14ac:dyDescent="0.15">
      <c r="B270" s="102"/>
      <c r="C270" s="93">
        <v>14930733061.030001</v>
      </c>
      <c r="D270" s="93"/>
      <c r="E270" s="93"/>
      <c r="F270" s="93"/>
      <c r="G270" s="93"/>
      <c r="H270" s="93"/>
      <c r="I270" s="93"/>
      <c r="J270" s="93"/>
      <c r="K270" s="93"/>
      <c r="L270" s="93"/>
      <c r="M270" s="93"/>
      <c r="N270" s="91">
        <v>1</v>
      </c>
      <c r="O270" s="91"/>
      <c r="P270" s="91"/>
      <c r="Q270" s="91"/>
      <c r="R270" s="91"/>
      <c r="S270" s="91"/>
      <c r="T270" s="91"/>
      <c r="U270" s="91"/>
      <c r="V270" s="91"/>
      <c r="W270" s="91"/>
      <c r="X270" s="92">
        <v>228863</v>
      </c>
      <c r="Y270" s="92"/>
      <c r="Z270" s="92"/>
      <c r="AA270" s="92"/>
      <c r="AB270" s="92"/>
      <c r="AC270" s="92"/>
      <c r="AD270" s="92"/>
      <c r="AE270" s="92"/>
      <c r="AF270" s="92"/>
      <c r="AG270" s="91">
        <v>1</v>
      </c>
      <c r="AH270" s="91"/>
      <c r="AI270" s="91"/>
      <c r="AJ270" s="91"/>
      <c r="AK270" s="91"/>
      <c r="AL270" s="91"/>
      <c r="AM270" s="91"/>
      <c r="AN270" s="91"/>
      <c r="AO270" s="91"/>
    </row>
    <row r="271" spans="2:44" s="51" customFormat="1" ht="9" customHeight="1" x14ac:dyDescent="0.15"/>
    <row r="272" spans="2:44" s="51" customFormat="1" ht="19.149999999999999" customHeight="1" x14ac:dyDescent="0.15">
      <c r="B272" s="54" t="s">
        <v>1048</v>
      </c>
      <c r="C272" s="54"/>
      <c r="D272" s="54"/>
      <c r="E272" s="54"/>
      <c r="F272" s="54"/>
      <c r="G272" s="54"/>
      <c r="H272" s="54"/>
      <c r="I272" s="54"/>
      <c r="J272" s="54"/>
      <c r="K272" s="54"/>
      <c r="L272" s="54"/>
      <c r="M272" s="54"/>
      <c r="N272" s="54"/>
      <c r="O272" s="54"/>
      <c r="P272" s="54"/>
      <c r="Q272" s="54"/>
      <c r="R272" s="54"/>
      <c r="S272" s="54"/>
      <c r="T272" s="54"/>
      <c r="U272" s="54"/>
      <c r="V272" s="54"/>
      <c r="W272" s="54"/>
      <c r="X272" s="54"/>
      <c r="Y272" s="54"/>
      <c r="Z272" s="54"/>
      <c r="AA272" s="54"/>
      <c r="AB272" s="54"/>
      <c r="AC272" s="54"/>
      <c r="AD272" s="54"/>
      <c r="AE272" s="54"/>
      <c r="AF272" s="54"/>
      <c r="AG272" s="54"/>
      <c r="AH272" s="54"/>
      <c r="AI272" s="54"/>
      <c r="AJ272" s="54"/>
      <c r="AK272" s="54"/>
      <c r="AL272" s="54"/>
      <c r="AM272" s="54"/>
      <c r="AN272" s="54"/>
      <c r="AO272" s="54"/>
      <c r="AP272" s="54"/>
      <c r="AQ272" s="54"/>
      <c r="AR272" s="54"/>
    </row>
    <row r="273" spans="2:41" s="51" customFormat="1" ht="7.9" customHeight="1" x14ac:dyDescent="0.15"/>
    <row r="274" spans="2:41" s="51" customFormat="1" ht="12.75" customHeight="1" x14ac:dyDescent="0.15">
      <c r="B274" s="103"/>
      <c r="C274" s="97" t="s">
        <v>994</v>
      </c>
      <c r="D274" s="97"/>
      <c r="E274" s="97"/>
      <c r="F274" s="97"/>
      <c r="G274" s="97"/>
      <c r="H274" s="97"/>
      <c r="I274" s="97"/>
      <c r="J274" s="97"/>
      <c r="K274" s="97"/>
      <c r="L274" s="97"/>
      <c r="M274" s="97"/>
      <c r="N274" s="97" t="s">
        <v>992</v>
      </c>
      <c r="O274" s="97"/>
      <c r="P274" s="97"/>
      <c r="Q274" s="97"/>
      <c r="R274" s="97"/>
      <c r="S274" s="97"/>
      <c r="T274" s="97"/>
      <c r="U274" s="97"/>
      <c r="V274" s="97"/>
      <c r="W274" s="97"/>
      <c r="X274" s="97" t="s">
        <v>993</v>
      </c>
      <c r="Y274" s="97"/>
      <c r="Z274" s="97"/>
      <c r="AA274" s="97"/>
      <c r="AB274" s="97"/>
      <c r="AC274" s="97"/>
      <c r="AD274" s="97"/>
      <c r="AE274" s="97"/>
      <c r="AF274" s="97"/>
      <c r="AG274" s="97" t="s">
        <v>992</v>
      </c>
      <c r="AH274" s="97"/>
      <c r="AI274" s="97"/>
      <c r="AJ274" s="97"/>
      <c r="AK274" s="97"/>
      <c r="AL274" s="97"/>
      <c r="AM274" s="97"/>
      <c r="AN274" s="97"/>
      <c r="AO274" s="97"/>
    </row>
    <row r="275" spans="2:41" s="51" customFormat="1" ht="11.1" customHeight="1" x14ac:dyDescent="0.15">
      <c r="B275" s="56" t="s">
        <v>1047</v>
      </c>
      <c r="C275" s="95">
        <v>773340512.38999605</v>
      </c>
      <c r="D275" s="95"/>
      <c r="E275" s="95"/>
      <c r="F275" s="95"/>
      <c r="G275" s="95"/>
      <c r="H275" s="95"/>
      <c r="I275" s="95"/>
      <c r="J275" s="95"/>
      <c r="K275" s="95"/>
      <c r="L275" s="95"/>
      <c r="M275" s="95"/>
      <c r="N275" s="60">
        <v>5.1795213887284301E-2</v>
      </c>
      <c r="O275" s="60"/>
      <c r="P275" s="60"/>
      <c r="Q275" s="60"/>
      <c r="R275" s="60"/>
      <c r="S275" s="60"/>
      <c r="T275" s="60"/>
      <c r="U275" s="60"/>
      <c r="V275" s="60"/>
      <c r="W275" s="60"/>
      <c r="X275" s="65">
        <v>25480</v>
      </c>
      <c r="Y275" s="65"/>
      <c r="Z275" s="65"/>
      <c r="AA275" s="65"/>
      <c r="AB275" s="65"/>
      <c r="AC275" s="65"/>
      <c r="AD275" s="65"/>
      <c r="AE275" s="65"/>
      <c r="AF275" s="65"/>
      <c r="AG275" s="60">
        <v>0.111332980866282</v>
      </c>
      <c r="AH275" s="60"/>
      <c r="AI275" s="60"/>
      <c r="AJ275" s="60"/>
      <c r="AK275" s="60"/>
      <c r="AL275" s="60"/>
      <c r="AM275" s="60"/>
      <c r="AN275" s="60"/>
      <c r="AO275" s="60"/>
    </row>
    <row r="276" spans="2:41" s="51" customFormat="1" ht="11.1" customHeight="1" x14ac:dyDescent="0.15">
      <c r="B276" s="56" t="s">
        <v>1046</v>
      </c>
      <c r="C276" s="95">
        <v>931562436.63</v>
      </c>
      <c r="D276" s="95"/>
      <c r="E276" s="95"/>
      <c r="F276" s="95"/>
      <c r="G276" s="95"/>
      <c r="H276" s="95"/>
      <c r="I276" s="95"/>
      <c r="J276" s="95"/>
      <c r="K276" s="95"/>
      <c r="L276" s="95"/>
      <c r="M276" s="95"/>
      <c r="N276" s="60">
        <v>6.2392277246013303E-2</v>
      </c>
      <c r="O276" s="60"/>
      <c r="P276" s="60"/>
      <c r="Q276" s="60"/>
      <c r="R276" s="60"/>
      <c r="S276" s="60"/>
      <c r="T276" s="60"/>
      <c r="U276" s="60"/>
      <c r="V276" s="60"/>
      <c r="W276" s="60"/>
      <c r="X276" s="65">
        <v>25524</v>
      </c>
      <c r="Y276" s="65"/>
      <c r="Z276" s="65"/>
      <c r="AA276" s="65"/>
      <c r="AB276" s="65"/>
      <c r="AC276" s="65"/>
      <c r="AD276" s="65"/>
      <c r="AE276" s="65"/>
      <c r="AF276" s="65"/>
      <c r="AG276" s="60">
        <v>0.111525235621311</v>
      </c>
      <c r="AH276" s="60"/>
      <c r="AI276" s="60"/>
      <c r="AJ276" s="60"/>
      <c r="AK276" s="60"/>
      <c r="AL276" s="60"/>
      <c r="AM276" s="60"/>
      <c r="AN276" s="60"/>
      <c r="AO276" s="60"/>
    </row>
    <row r="277" spans="2:41" s="51" customFormat="1" ht="11.1" customHeight="1" x14ac:dyDescent="0.15">
      <c r="B277" s="56" t="s">
        <v>1045</v>
      </c>
      <c r="C277" s="95">
        <v>1168870487.51</v>
      </c>
      <c r="D277" s="95"/>
      <c r="E277" s="95"/>
      <c r="F277" s="95"/>
      <c r="G277" s="95"/>
      <c r="H277" s="95"/>
      <c r="I277" s="95"/>
      <c r="J277" s="95"/>
      <c r="K277" s="95"/>
      <c r="L277" s="95"/>
      <c r="M277" s="95"/>
      <c r="N277" s="60">
        <v>7.8286208904290999E-2</v>
      </c>
      <c r="O277" s="60"/>
      <c r="P277" s="60"/>
      <c r="Q277" s="60"/>
      <c r="R277" s="60"/>
      <c r="S277" s="60"/>
      <c r="T277" s="60"/>
      <c r="U277" s="60"/>
      <c r="V277" s="60"/>
      <c r="W277" s="60"/>
      <c r="X277" s="65">
        <v>25467</v>
      </c>
      <c r="Y277" s="65"/>
      <c r="Z277" s="65"/>
      <c r="AA277" s="65"/>
      <c r="AB277" s="65"/>
      <c r="AC277" s="65"/>
      <c r="AD277" s="65"/>
      <c r="AE277" s="65"/>
      <c r="AF277" s="65"/>
      <c r="AG277" s="60">
        <v>0.111276178325024</v>
      </c>
      <c r="AH277" s="60"/>
      <c r="AI277" s="60"/>
      <c r="AJ277" s="60"/>
      <c r="AK277" s="60"/>
      <c r="AL277" s="60"/>
      <c r="AM277" s="60"/>
      <c r="AN277" s="60"/>
      <c r="AO277" s="60"/>
    </row>
    <row r="278" spans="2:41" s="51" customFormat="1" ht="11.1" customHeight="1" x14ac:dyDescent="0.15">
      <c r="B278" s="56" t="s">
        <v>1044</v>
      </c>
      <c r="C278" s="95">
        <v>1449005904.1700001</v>
      </c>
      <c r="D278" s="95"/>
      <c r="E278" s="95"/>
      <c r="F278" s="95"/>
      <c r="G278" s="95"/>
      <c r="H278" s="95"/>
      <c r="I278" s="95"/>
      <c r="J278" s="95"/>
      <c r="K278" s="95"/>
      <c r="L278" s="95"/>
      <c r="M278" s="95"/>
      <c r="N278" s="60">
        <v>9.7048543982879404E-2</v>
      </c>
      <c r="O278" s="60"/>
      <c r="P278" s="60"/>
      <c r="Q278" s="60"/>
      <c r="R278" s="60"/>
      <c r="S278" s="60"/>
      <c r="T278" s="60"/>
      <c r="U278" s="60"/>
      <c r="V278" s="60"/>
      <c r="W278" s="60"/>
      <c r="X278" s="65">
        <v>26554</v>
      </c>
      <c r="Y278" s="65"/>
      <c r="Z278" s="65"/>
      <c r="AA278" s="65"/>
      <c r="AB278" s="65"/>
      <c r="AC278" s="65"/>
      <c r="AD278" s="65"/>
      <c r="AE278" s="65"/>
      <c r="AF278" s="65"/>
      <c r="AG278" s="60">
        <v>0.11602574465946899</v>
      </c>
      <c r="AH278" s="60"/>
      <c r="AI278" s="60"/>
      <c r="AJ278" s="60"/>
      <c r="AK278" s="60"/>
      <c r="AL278" s="60"/>
      <c r="AM278" s="60"/>
      <c r="AN278" s="60"/>
      <c r="AO278" s="60"/>
    </row>
    <row r="279" spans="2:41" s="51" customFormat="1" ht="11.1" customHeight="1" x14ac:dyDescent="0.15">
      <c r="B279" s="56" t="s">
        <v>1043</v>
      </c>
      <c r="C279" s="95">
        <v>1719601877.95</v>
      </c>
      <c r="D279" s="95"/>
      <c r="E279" s="95"/>
      <c r="F279" s="95"/>
      <c r="G279" s="95"/>
      <c r="H279" s="95"/>
      <c r="I279" s="95"/>
      <c r="J279" s="95"/>
      <c r="K279" s="95"/>
      <c r="L279" s="95"/>
      <c r="M279" s="95"/>
      <c r="N279" s="60">
        <v>0.115171965831889</v>
      </c>
      <c r="O279" s="60"/>
      <c r="P279" s="60"/>
      <c r="Q279" s="60"/>
      <c r="R279" s="60"/>
      <c r="S279" s="60"/>
      <c r="T279" s="60"/>
      <c r="U279" s="60"/>
      <c r="V279" s="60"/>
      <c r="W279" s="60"/>
      <c r="X279" s="65">
        <v>27514</v>
      </c>
      <c r="Y279" s="65"/>
      <c r="Z279" s="65"/>
      <c r="AA279" s="65"/>
      <c r="AB279" s="65"/>
      <c r="AC279" s="65"/>
      <c r="AD279" s="65"/>
      <c r="AE279" s="65"/>
      <c r="AF279" s="65"/>
      <c r="AG279" s="60">
        <v>0.120220393860082</v>
      </c>
      <c r="AH279" s="60"/>
      <c r="AI279" s="60"/>
      <c r="AJ279" s="60"/>
      <c r="AK279" s="60"/>
      <c r="AL279" s="60"/>
      <c r="AM279" s="60"/>
      <c r="AN279" s="60"/>
      <c r="AO279" s="60"/>
    </row>
    <row r="280" spans="2:41" s="51" customFormat="1" ht="11.1" customHeight="1" x14ac:dyDescent="0.15">
      <c r="B280" s="56" t="s">
        <v>1042</v>
      </c>
      <c r="C280" s="95">
        <v>1914171125.76</v>
      </c>
      <c r="D280" s="95"/>
      <c r="E280" s="95"/>
      <c r="F280" s="95"/>
      <c r="G280" s="95"/>
      <c r="H280" s="95"/>
      <c r="I280" s="95"/>
      <c r="J280" s="95"/>
      <c r="K280" s="95"/>
      <c r="L280" s="95"/>
      <c r="M280" s="95"/>
      <c r="N280" s="60">
        <v>0.12820342564130899</v>
      </c>
      <c r="O280" s="60"/>
      <c r="P280" s="60"/>
      <c r="Q280" s="60"/>
      <c r="R280" s="60"/>
      <c r="S280" s="60"/>
      <c r="T280" s="60"/>
      <c r="U280" s="60"/>
      <c r="V280" s="60"/>
      <c r="W280" s="60"/>
      <c r="X280" s="65">
        <v>26804</v>
      </c>
      <c r="Y280" s="65"/>
      <c r="Z280" s="65"/>
      <c r="AA280" s="65"/>
      <c r="AB280" s="65"/>
      <c r="AC280" s="65"/>
      <c r="AD280" s="65"/>
      <c r="AE280" s="65"/>
      <c r="AF280" s="65"/>
      <c r="AG280" s="60">
        <v>0.117118101222129</v>
      </c>
      <c r="AH280" s="60"/>
      <c r="AI280" s="60"/>
      <c r="AJ280" s="60"/>
      <c r="AK280" s="60"/>
      <c r="AL280" s="60"/>
      <c r="AM280" s="60"/>
      <c r="AN280" s="60"/>
      <c r="AO280" s="60"/>
    </row>
    <row r="281" spans="2:41" s="51" customFormat="1" ht="11.1" customHeight="1" x14ac:dyDescent="0.15">
      <c r="B281" s="56" t="s">
        <v>1041</v>
      </c>
      <c r="C281" s="95">
        <v>2187771337.2799902</v>
      </c>
      <c r="D281" s="95"/>
      <c r="E281" s="95"/>
      <c r="F281" s="95"/>
      <c r="G281" s="95"/>
      <c r="H281" s="95"/>
      <c r="I281" s="95"/>
      <c r="J281" s="95"/>
      <c r="K281" s="95"/>
      <c r="L281" s="95"/>
      <c r="M281" s="95"/>
      <c r="N281" s="60">
        <v>0.14652805916075201</v>
      </c>
      <c r="O281" s="60"/>
      <c r="P281" s="60"/>
      <c r="Q281" s="60"/>
      <c r="R281" s="60"/>
      <c r="S281" s="60"/>
      <c r="T281" s="60"/>
      <c r="U281" s="60"/>
      <c r="V281" s="60"/>
      <c r="W281" s="60"/>
      <c r="X281" s="65">
        <v>26612</v>
      </c>
      <c r="Y281" s="65"/>
      <c r="Z281" s="65"/>
      <c r="AA281" s="65"/>
      <c r="AB281" s="65"/>
      <c r="AC281" s="65"/>
      <c r="AD281" s="65"/>
      <c r="AE281" s="65"/>
      <c r="AF281" s="65"/>
      <c r="AG281" s="60">
        <v>0.116279171382006</v>
      </c>
      <c r="AH281" s="60"/>
      <c r="AI281" s="60"/>
      <c r="AJ281" s="60"/>
      <c r="AK281" s="60"/>
      <c r="AL281" s="60"/>
      <c r="AM281" s="60"/>
      <c r="AN281" s="60"/>
      <c r="AO281" s="60"/>
    </row>
    <row r="282" spans="2:41" s="51" customFormat="1" ht="11.1" customHeight="1" x14ac:dyDescent="0.15">
      <c r="B282" s="56" t="s">
        <v>1040</v>
      </c>
      <c r="C282" s="95">
        <v>2333039926.5100002</v>
      </c>
      <c r="D282" s="95"/>
      <c r="E282" s="95"/>
      <c r="F282" s="95"/>
      <c r="G282" s="95"/>
      <c r="H282" s="95"/>
      <c r="I282" s="95"/>
      <c r="J282" s="95"/>
      <c r="K282" s="95"/>
      <c r="L282" s="95"/>
      <c r="M282" s="95"/>
      <c r="N282" s="60">
        <v>0.15625756062837701</v>
      </c>
      <c r="O282" s="60"/>
      <c r="P282" s="60"/>
      <c r="Q282" s="60"/>
      <c r="R282" s="60"/>
      <c r="S282" s="60"/>
      <c r="T282" s="60"/>
      <c r="U282" s="60"/>
      <c r="V282" s="60"/>
      <c r="W282" s="60"/>
      <c r="X282" s="65">
        <v>24125</v>
      </c>
      <c r="Y282" s="65"/>
      <c r="Z282" s="65"/>
      <c r="AA282" s="65"/>
      <c r="AB282" s="65"/>
      <c r="AC282" s="65"/>
      <c r="AD282" s="65"/>
      <c r="AE282" s="65"/>
      <c r="AF282" s="65"/>
      <c r="AG282" s="60">
        <v>0.105412408296667</v>
      </c>
      <c r="AH282" s="60"/>
      <c r="AI282" s="60"/>
      <c r="AJ282" s="60"/>
      <c r="AK282" s="60"/>
      <c r="AL282" s="60"/>
      <c r="AM282" s="60"/>
      <c r="AN282" s="60"/>
      <c r="AO282" s="60"/>
    </row>
    <row r="283" spans="2:41" s="51" customFormat="1" ht="11.1" customHeight="1" x14ac:dyDescent="0.15">
      <c r="B283" s="56" t="s">
        <v>1039</v>
      </c>
      <c r="C283" s="95">
        <v>1637291585.9400001</v>
      </c>
      <c r="D283" s="95"/>
      <c r="E283" s="95"/>
      <c r="F283" s="95"/>
      <c r="G283" s="95"/>
      <c r="H283" s="95"/>
      <c r="I283" s="95"/>
      <c r="J283" s="95"/>
      <c r="K283" s="95"/>
      <c r="L283" s="95"/>
      <c r="M283" s="95"/>
      <c r="N283" s="60">
        <v>0.109659156000412</v>
      </c>
      <c r="O283" s="60"/>
      <c r="P283" s="60"/>
      <c r="Q283" s="60"/>
      <c r="R283" s="60"/>
      <c r="S283" s="60"/>
      <c r="T283" s="60"/>
      <c r="U283" s="60"/>
      <c r="V283" s="60"/>
      <c r="W283" s="60"/>
      <c r="X283" s="65">
        <v>13750</v>
      </c>
      <c r="Y283" s="65"/>
      <c r="Z283" s="65"/>
      <c r="AA283" s="65"/>
      <c r="AB283" s="65"/>
      <c r="AC283" s="65"/>
      <c r="AD283" s="65"/>
      <c r="AE283" s="65"/>
      <c r="AF283" s="65"/>
      <c r="AG283" s="60">
        <v>6.0079610946286603E-2</v>
      </c>
      <c r="AH283" s="60"/>
      <c r="AI283" s="60"/>
      <c r="AJ283" s="60"/>
      <c r="AK283" s="60"/>
      <c r="AL283" s="60"/>
      <c r="AM283" s="60"/>
      <c r="AN283" s="60"/>
      <c r="AO283" s="60"/>
    </row>
    <row r="284" spans="2:41" s="51" customFormat="1" ht="11.1" customHeight="1" x14ac:dyDescent="0.15">
      <c r="B284" s="56" t="s">
        <v>1038</v>
      </c>
      <c r="C284" s="95">
        <v>305090107.41000003</v>
      </c>
      <c r="D284" s="95"/>
      <c r="E284" s="95"/>
      <c r="F284" s="95"/>
      <c r="G284" s="95"/>
      <c r="H284" s="95"/>
      <c r="I284" s="95"/>
      <c r="J284" s="95"/>
      <c r="K284" s="95"/>
      <c r="L284" s="95"/>
      <c r="M284" s="95"/>
      <c r="N284" s="60">
        <v>2.04336991467821E-2</v>
      </c>
      <c r="O284" s="60"/>
      <c r="P284" s="60"/>
      <c r="Q284" s="60"/>
      <c r="R284" s="60"/>
      <c r="S284" s="60"/>
      <c r="T284" s="60"/>
      <c r="U284" s="60"/>
      <c r="V284" s="60"/>
      <c r="W284" s="60"/>
      <c r="X284" s="65">
        <v>2523</v>
      </c>
      <c r="Y284" s="65"/>
      <c r="Z284" s="65"/>
      <c r="AA284" s="65"/>
      <c r="AB284" s="65"/>
      <c r="AC284" s="65"/>
      <c r="AD284" s="65"/>
      <c r="AE284" s="65"/>
      <c r="AF284" s="65"/>
      <c r="AG284" s="60">
        <v>1.1024062430362301E-2</v>
      </c>
      <c r="AH284" s="60"/>
      <c r="AI284" s="60"/>
      <c r="AJ284" s="60"/>
      <c r="AK284" s="60"/>
      <c r="AL284" s="60"/>
      <c r="AM284" s="60"/>
      <c r="AN284" s="60"/>
      <c r="AO284" s="60"/>
    </row>
    <row r="285" spans="2:41" s="51" customFormat="1" ht="11.1" customHeight="1" x14ac:dyDescent="0.15">
      <c r="B285" s="56" t="s">
        <v>1037</v>
      </c>
      <c r="C285" s="95">
        <v>104137868.77</v>
      </c>
      <c r="D285" s="95"/>
      <c r="E285" s="95"/>
      <c r="F285" s="95"/>
      <c r="G285" s="95"/>
      <c r="H285" s="95"/>
      <c r="I285" s="95"/>
      <c r="J285" s="95"/>
      <c r="K285" s="95"/>
      <c r="L285" s="95"/>
      <c r="M285" s="95"/>
      <c r="N285" s="60">
        <v>6.9747324759160999E-3</v>
      </c>
      <c r="O285" s="60"/>
      <c r="P285" s="60"/>
      <c r="Q285" s="60"/>
      <c r="R285" s="60"/>
      <c r="S285" s="60"/>
      <c r="T285" s="60"/>
      <c r="U285" s="60"/>
      <c r="V285" s="60"/>
      <c r="W285" s="60"/>
      <c r="X285" s="65">
        <v>1048</v>
      </c>
      <c r="Y285" s="65"/>
      <c r="Z285" s="65"/>
      <c r="AA285" s="65"/>
      <c r="AB285" s="65"/>
      <c r="AC285" s="65"/>
      <c r="AD285" s="65"/>
      <c r="AE285" s="65"/>
      <c r="AF285" s="65"/>
      <c r="AG285" s="60">
        <v>4.5791587106697E-3</v>
      </c>
      <c r="AH285" s="60"/>
      <c r="AI285" s="60"/>
      <c r="AJ285" s="60"/>
      <c r="AK285" s="60"/>
      <c r="AL285" s="60"/>
      <c r="AM285" s="60"/>
      <c r="AN285" s="60"/>
      <c r="AO285" s="60"/>
    </row>
    <row r="286" spans="2:41" s="51" customFormat="1" ht="11.1" customHeight="1" x14ac:dyDescent="0.15">
      <c r="B286" s="56" t="s">
        <v>1036</v>
      </c>
      <c r="C286" s="95">
        <v>58914255.450000003</v>
      </c>
      <c r="D286" s="95"/>
      <c r="E286" s="95"/>
      <c r="F286" s="95"/>
      <c r="G286" s="95"/>
      <c r="H286" s="95"/>
      <c r="I286" s="95"/>
      <c r="J286" s="95"/>
      <c r="K286" s="95"/>
      <c r="L286" s="95"/>
      <c r="M286" s="95"/>
      <c r="N286" s="60">
        <v>3.9458381051476598E-3</v>
      </c>
      <c r="O286" s="60"/>
      <c r="P286" s="60"/>
      <c r="Q286" s="60"/>
      <c r="R286" s="60"/>
      <c r="S286" s="60"/>
      <c r="T286" s="60"/>
      <c r="U286" s="60"/>
      <c r="V286" s="60"/>
      <c r="W286" s="60"/>
      <c r="X286" s="65">
        <v>675</v>
      </c>
      <c r="Y286" s="65"/>
      <c r="Z286" s="65"/>
      <c r="AA286" s="65"/>
      <c r="AB286" s="65"/>
      <c r="AC286" s="65"/>
      <c r="AD286" s="65"/>
      <c r="AE286" s="65"/>
      <c r="AF286" s="65"/>
      <c r="AG286" s="60">
        <v>2.94936271918134E-3</v>
      </c>
      <c r="AH286" s="60"/>
      <c r="AI286" s="60"/>
      <c r="AJ286" s="60"/>
      <c r="AK286" s="60"/>
      <c r="AL286" s="60"/>
      <c r="AM286" s="60"/>
      <c r="AN286" s="60"/>
      <c r="AO286" s="60"/>
    </row>
    <row r="287" spans="2:41" s="51" customFormat="1" ht="11.1" customHeight="1" x14ac:dyDescent="0.15">
      <c r="B287" s="56" t="s">
        <v>1035</v>
      </c>
      <c r="C287" s="95">
        <v>347935635.25999999</v>
      </c>
      <c r="D287" s="95"/>
      <c r="E287" s="95"/>
      <c r="F287" s="95"/>
      <c r="G287" s="95"/>
      <c r="H287" s="95"/>
      <c r="I287" s="95"/>
      <c r="J287" s="95"/>
      <c r="K287" s="95"/>
      <c r="L287" s="95"/>
      <c r="M287" s="95"/>
      <c r="N287" s="60">
        <v>2.3303318988947101E-2</v>
      </c>
      <c r="O287" s="60"/>
      <c r="P287" s="60"/>
      <c r="Q287" s="60"/>
      <c r="R287" s="60"/>
      <c r="S287" s="60"/>
      <c r="T287" s="60"/>
      <c r="U287" s="60"/>
      <c r="V287" s="60"/>
      <c r="W287" s="60"/>
      <c r="X287" s="65">
        <v>2787</v>
      </c>
      <c r="Y287" s="65"/>
      <c r="Z287" s="65"/>
      <c r="AA287" s="65"/>
      <c r="AB287" s="65"/>
      <c r="AC287" s="65"/>
      <c r="AD287" s="65"/>
      <c r="AE287" s="65"/>
      <c r="AF287" s="65"/>
      <c r="AG287" s="60">
        <v>1.2177590960531001E-2</v>
      </c>
      <c r="AH287" s="60"/>
      <c r="AI287" s="60"/>
      <c r="AJ287" s="60"/>
      <c r="AK287" s="60"/>
      <c r="AL287" s="60"/>
      <c r="AM287" s="60"/>
      <c r="AN287" s="60"/>
      <c r="AO287" s="60"/>
    </row>
    <row r="288" spans="2:41" s="51" customFormat="1" ht="12.75" customHeight="1" x14ac:dyDescent="0.15">
      <c r="B288" s="102"/>
      <c r="C288" s="93">
        <v>14930733061.030001</v>
      </c>
      <c r="D288" s="93"/>
      <c r="E288" s="93"/>
      <c r="F288" s="93"/>
      <c r="G288" s="93"/>
      <c r="H288" s="93"/>
      <c r="I288" s="93"/>
      <c r="J288" s="93"/>
      <c r="K288" s="93"/>
      <c r="L288" s="93"/>
      <c r="M288" s="93"/>
      <c r="N288" s="91">
        <v>1</v>
      </c>
      <c r="O288" s="91"/>
      <c r="P288" s="91"/>
      <c r="Q288" s="91"/>
      <c r="R288" s="91"/>
      <c r="S288" s="91"/>
      <c r="T288" s="91"/>
      <c r="U288" s="91"/>
      <c r="V288" s="91"/>
      <c r="W288" s="91"/>
      <c r="X288" s="92">
        <v>228863</v>
      </c>
      <c r="Y288" s="92"/>
      <c r="Z288" s="92"/>
      <c r="AA288" s="92"/>
      <c r="AB288" s="92"/>
      <c r="AC288" s="92"/>
      <c r="AD288" s="92"/>
      <c r="AE288" s="92"/>
      <c r="AF288" s="92"/>
      <c r="AG288" s="91">
        <v>1</v>
      </c>
      <c r="AH288" s="91"/>
      <c r="AI288" s="91"/>
      <c r="AJ288" s="91"/>
      <c r="AK288" s="91"/>
      <c r="AL288" s="91"/>
      <c r="AM288" s="91"/>
      <c r="AN288" s="91"/>
      <c r="AO288" s="91"/>
    </row>
    <row r="289" spans="2:44" s="51" customFormat="1" ht="9" customHeight="1" x14ac:dyDescent="0.15"/>
    <row r="290" spans="2:44" s="51" customFormat="1" ht="19.149999999999999" customHeight="1" x14ac:dyDescent="0.15">
      <c r="B290" s="54" t="s">
        <v>1034</v>
      </c>
      <c r="C290" s="54"/>
      <c r="D290" s="54"/>
      <c r="E290" s="54"/>
      <c r="F290" s="54"/>
      <c r="G290" s="54"/>
      <c r="H290" s="54"/>
      <c r="I290" s="54"/>
      <c r="J290" s="54"/>
      <c r="K290" s="54"/>
      <c r="L290" s="54"/>
      <c r="M290" s="54"/>
      <c r="N290" s="54"/>
      <c r="O290" s="54"/>
      <c r="P290" s="54"/>
      <c r="Q290" s="54"/>
      <c r="R290" s="54"/>
      <c r="S290" s="54"/>
      <c r="T290" s="54"/>
      <c r="U290" s="54"/>
      <c r="V290" s="54"/>
      <c r="W290" s="54"/>
      <c r="X290" s="54"/>
      <c r="Y290" s="54"/>
      <c r="Z290" s="54"/>
      <c r="AA290" s="54"/>
      <c r="AB290" s="54"/>
      <c r="AC290" s="54"/>
      <c r="AD290" s="54"/>
      <c r="AE290" s="54"/>
      <c r="AF290" s="54"/>
      <c r="AG290" s="54"/>
      <c r="AH290" s="54"/>
      <c r="AI290" s="54"/>
      <c r="AJ290" s="54"/>
      <c r="AK290" s="54"/>
      <c r="AL290" s="54"/>
      <c r="AM290" s="54"/>
      <c r="AN290" s="54"/>
      <c r="AO290" s="54"/>
      <c r="AP290" s="54"/>
      <c r="AQ290" s="54"/>
      <c r="AR290" s="54"/>
    </row>
    <row r="291" spans="2:44" s="51" customFormat="1" ht="7.9" customHeight="1" x14ac:dyDescent="0.15"/>
    <row r="292" spans="2:44" s="51" customFormat="1" ht="13.35" customHeight="1" x14ac:dyDescent="0.15">
      <c r="B292" s="98"/>
      <c r="C292" s="98"/>
      <c r="D292" s="97" t="s">
        <v>994</v>
      </c>
      <c r="E292" s="97"/>
      <c r="F292" s="97"/>
      <c r="G292" s="97"/>
      <c r="H292" s="97"/>
      <c r="I292" s="97"/>
      <c r="J292" s="97"/>
      <c r="K292" s="97"/>
      <c r="L292" s="97"/>
      <c r="M292" s="97"/>
      <c r="N292" s="97"/>
      <c r="O292" s="97" t="s">
        <v>992</v>
      </c>
      <c r="P292" s="97"/>
      <c r="Q292" s="97"/>
      <c r="R292" s="97"/>
      <c r="S292" s="97"/>
      <c r="T292" s="97"/>
      <c r="U292" s="97"/>
      <c r="V292" s="97"/>
      <c r="W292" s="97"/>
      <c r="X292" s="97"/>
      <c r="Y292" s="97" t="s">
        <v>993</v>
      </c>
      <c r="Z292" s="97"/>
      <c r="AA292" s="97"/>
      <c r="AB292" s="97"/>
      <c r="AC292" s="97"/>
      <c r="AD292" s="97"/>
      <c r="AE292" s="97"/>
      <c r="AF292" s="97"/>
      <c r="AG292" s="97"/>
      <c r="AH292" s="97" t="s">
        <v>992</v>
      </c>
      <c r="AI292" s="97"/>
      <c r="AJ292" s="97"/>
      <c r="AK292" s="97"/>
      <c r="AL292" s="97"/>
      <c r="AM292" s="97"/>
      <c r="AN292" s="97"/>
      <c r="AO292" s="97"/>
      <c r="AP292" s="101"/>
    </row>
    <row r="293" spans="2:44" s="51" customFormat="1" ht="11.1" customHeight="1" x14ac:dyDescent="0.15">
      <c r="B293" s="57" t="s">
        <v>1033</v>
      </c>
      <c r="C293" s="57"/>
      <c r="D293" s="95">
        <v>126140021.31</v>
      </c>
      <c r="E293" s="95"/>
      <c r="F293" s="95"/>
      <c r="G293" s="95"/>
      <c r="H293" s="95"/>
      <c r="I293" s="95"/>
      <c r="J293" s="95"/>
      <c r="K293" s="95"/>
      <c r="L293" s="95"/>
      <c r="M293" s="95"/>
      <c r="N293" s="95"/>
      <c r="O293" s="60">
        <v>8.4483474987060003E-3</v>
      </c>
      <c r="P293" s="60"/>
      <c r="Q293" s="60"/>
      <c r="R293" s="60"/>
      <c r="S293" s="60"/>
      <c r="T293" s="60"/>
      <c r="U293" s="60"/>
      <c r="V293" s="60"/>
      <c r="W293" s="60"/>
      <c r="X293" s="60"/>
      <c r="Y293" s="65">
        <v>13991</v>
      </c>
      <c r="Z293" s="65"/>
      <c r="AA293" s="65"/>
      <c r="AB293" s="65"/>
      <c r="AC293" s="65"/>
      <c r="AD293" s="65"/>
      <c r="AE293" s="65"/>
      <c r="AF293" s="65"/>
      <c r="AG293" s="65"/>
      <c r="AH293" s="60">
        <v>6.1132642672690703E-2</v>
      </c>
      <c r="AI293" s="60"/>
      <c r="AJ293" s="60"/>
      <c r="AK293" s="60"/>
      <c r="AL293" s="60"/>
      <c r="AM293" s="60"/>
      <c r="AN293" s="60"/>
      <c r="AO293" s="60"/>
      <c r="AP293" s="100">
        <v>1</v>
      </c>
    </row>
    <row r="294" spans="2:44" s="51" customFormat="1" ht="11.1" customHeight="1" x14ac:dyDescent="0.15">
      <c r="B294" s="57" t="s">
        <v>1032</v>
      </c>
      <c r="C294" s="57"/>
      <c r="D294" s="95">
        <v>408690673.80999601</v>
      </c>
      <c r="E294" s="95"/>
      <c r="F294" s="95"/>
      <c r="G294" s="95"/>
      <c r="H294" s="95"/>
      <c r="I294" s="95"/>
      <c r="J294" s="95"/>
      <c r="K294" s="95"/>
      <c r="L294" s="95"/>
      <c r="M294" s="95"/>
      <c r="N294" s="95"/>
      <c r="O294" s="60">
        <v>2.7372445287143998E-2</v>
      </c>
      <c r="P294" s="60"/>
      <c r="Q294" s="60"/>
      <c r="R294" s="60"/>
      <c r="S294" s="60"/>
      <c r="T294" s="60"/>
      <c r="U294" s="60"/>
      <c r="V294" s="60"/>
      <c r="W294" s="60"/>
      <c r="X294" s="60"/>
      <c r="Y294" s="65">
        <v>17428</v>
      </c>
      <c r="Z294" s="65"/>
      <c r="AA294" s="65"/>
      <c r="AB294" s="65"/>
      <c r="AC294" s="65"/>
      <c r="AD294" s="65"/>
      <c r="AE294" s="65"/>
      <c r="AF294" s="65"/>
      <c r="AG294" s="65"/>
      <c r="AH294" s="60">
        <v>7.6150360696136996E-2</v>
      </c>
      <c r="AI294" s="60"/>
      <c r="AJ294" s="60"/>
      <c r="AK294" s="60"/>
      <c r="AL294" s="60"/>
      <c r="AM294" s="60"/>
      <c r="AN294" s="60"/>
      <c r="AO294" s="60"/>
      <c r="AP294" s="100">
        <v>2</v>
      </c>
    </row>
    <row r="295" spans="2:44" s="51" customFormat="1" ht="11.1" customHeight="1" x14ac:dyDescent="0.15">
      <c r="B295" s="57" t="s">
        <v>1031</v>
      </c>
      <c r="C295" s="57"/>
      <c r="D295" s="95">
        <v>870814706.39000106</v>
      </c>
      <c r="E295" s="95"/>
      <c r="F295" s="95"/>
      <c r="G295" s="95"/>
      <c r="H295" s="95"/>
      <c r="I295" s="95"/>
      <c r="J295" s="95"/>
      <c r="K295" s="95"/>
      <c r="L295" s="95"/>
      <c r="M295" s="95"/>
      <c r="N295" s="95"/>
      <c r="O295" s="60">
        <v>5.8323640428806098E-2</v>
      </c>
      <c r="P295" s="60"/>
      <c r="Q295" s="60"/>
      <c r="R295" s="60"/>
      <c r="S295" s="60"/>
      <c r="T295" s="60"/>
      <c r="U295" s="60"/>
      <c r="V295" s="60"/>
      <c r="W295" s="60"/>
      <c r="X295" s="60"/>
      <c r="Y295" s="65">
        <v>22514</v>
      </c>
      <c r="Z295" s="65"/>
      <c r="AA295" s="65"/>
      <c r="AB295" s="65"/>
      <c r="AC295" s="65"/>
      <c r="AD295" s="65"/>
      <c r="AE295" s="65"/>
      <c r="AF295" s="65"/>
      <c r="AG295" s="65"/>
      <c r="AH295" s="60">
        <v>9.8373262606887099E-2</v>
      </c>
      <c r="AI295" s="60"/>
      <c r="AJ295" s="60"/>
      <c r="AK295" s="60"/>
      <c r="AL295" s="60"/>
      <c r="AM295" s="60"/>
      <c r="AN295" s="60"/>
      <c r="AO295" s="60"/>
      <c r="AP295" s="100">
        <v>3</v>
      </c>
    </row>
    <row r="296" spans="2:44" s="51" customFormat="1" ht="11.1" customHeight="1" x14ac:dyDescent="0.15">
      <c r="B296" s="57" t="s">
        <v>1030</v>
      </c>
      <c r="C296" s="57"/>
      <c r="D296" s="95">
        <v>1755548497.8399999</v>
      </c>
      <c r="E296" s="95"/>
      <c r="F296" s="95"/>
      <c r="G296" s="95"/>
      <c r="H296" s="95"/>
      <c r="I296" s="95"/>
      <c r="J296" s="95"/>
      <c r="K296" s="95"/>
      <c r="L296" s="95"/>
      <c r="M296" s="95"/>
      <c r="N296" s="95"/>
      <c r="O296" s="60">
        <v>0.11757952477377499</v>
      </c>
      <c r="P296" s="60"/>
      <c r="Q296" s="60"/>
      <c r="R296" s="60"/>
      <c r="S296" s="60"/>
      <c r="T296" s="60"/>
      <c r="U296" s="60"/>
      <c r="V296" s="60"/>
      <c r="W296" s="60"/>
      <c r="X296" s="60"/>
      <c r="Y296" s="65">
        <v>29713</v>
      </c>
      <c r="Z296" s="65"/>
      <c r="AA296" s="65"/>
      <c r="AB296" s="65"/>
      <c r="AC296" s="65"/>
      <c r="AD296" s="65"/>
      <c r="AE296" s="65"/>
      <c r="AF296" s="65"/>
      <c r="AG296" s="65"/>
      <c r="AH296" s="60">
        <v>0.12982876218523701</v>
      </c>
      <c r="AI296" s="60"/>
      <c r="AJ296" s="60"/>
      <c r="AK296" s="60"/>
      <c r="AL296" s="60"/>
      <c r="AM296" s="60"/>
      <c r="AN296" s="60"/>
      <c r="AO296" s="60"/>
      <c r="AP296" s="100">
        <v>4</v>
      </c>
    </row>
    <row r="297" spans="2:44" s="51" customFormat="1" ht="11.1" customHeight="1" x14ac:dyDescent="0.15">
      <c r="B297" s="57" t="s">
        <v>1029</v>
      </c>
      <c r="C297" s="57"/>
      <c r="D297" s="95">
        <v>2105479703.79001</v>
      </c>
      <c r="E297" s="95"/>
      <c r="F297" s="95"/>
      <c r="G297" s="95"/>
      <c r="H297" s="95"/>
      <c r="I297" s="95"/>
      <c r="J297" s="95"/>
      <c r="K297" s="95"/>
      <c r="L297" s="95"/>
      <c r="M297" s="95"/>
      <c r="N297" s="95"/>
      <c r="O297" s="60">
        <v>0.14101649900134</v>
      </c>
      <c r="P297" s="60"/>
      <c r="Q297" s="60"/>
      <c r="R297" s="60"/>
      <c r="S297" s="60"/>
      <c r="T297" s="60"/>
      <c r="U297" s="60"/>
      <c r="V297" s="60"/>
      <c r="W297" s="60"/>
      <c r="X297" s="60"/>
      <c r="Y297" s="65">
        <v>28114</v>
      </c>
      <c r="Z297" s="65"/>
      <c r="AA297" s="65"/>
      <c r="AB297" s="65"/>
      <c r="AC297" s="65"/>
      <c r="AD297" s="65"/>
      <c r="AE297" s="65"/>
      <c r="AF297" s="65"/>
      <c r="AG297" s="65"/>
      <c r="AH297" s="60">
        <v>0.12284204961046601</v>
      </c>
      <c r="AI297" s="60"/>
      <c r="AJ297" s="60"/>
      <c r="AK297" s="60"/>
      <c r="AL297" s="60"/>
      <c r="AM297" s="60"/>
      <c r="AN297" s="60"/>
      <c r="AO297" s="60"/>
      <c r="AP297" s="100">
        <v>5</v>
      </c>
    </row>
    <row r="298" spans="2:44" s="51" customFormat="1" ht="11.1" customHeight="1" x14ac:dyDescent="0.15">
      <c r="B298" s="57" t="s">
        <v>1028</v>
      </c>
      <c r="C298" s="57"/>
      <c r="D298" s="95">
        <v>745748719.87000096</v>
      </c>
      <c r="E298" s="95"/>
      <c r="F298" s="95"/>
      <c r="G298" s="95"/>
      <c r="H298" s="95"/>
      <c r="I298" s="95"/>
      <c r="J298" s="95"/>
      <c r="K298" s="95"/>
      <c r="L298" s="95"/>
      <c r="M298" s="95"/>
      <c r="N298" s="95"/>
      <c r="O298" s="60">
        <v>4.9947227428266301E-2</v>
      </c>
      <c r="P298" s="60"/>
      <c r="Q298" s="60"/>
      <c r="R298" s="60"/>
      <c r="S298" s="60"/>
      <c r="T298" s="60"/>
      <c r="U298" s="60"/>
      <c r="V298" s="60"/>
      <c r="W298" s="60"/>
      <c r="X298" s="60"/>
      <c r="Y298" s="65">
        <v>14726</v>
      </c>
      <c r="Z298" s="65"/>
      <c r="AA298" s="65"/>
      <c r="AB298" s="65"/>
      <c r="AC298" s="65"/>
      <c r="AD298" s="65"/>
      <c r="AE298" s="65"/>
      <c r="AF298" s="65"/>
      <c r="AG298" s="65"/>
      <c r="AH298" s="60">
        <v>6.4344170966910294E-2</v>
      </c>
      <c r="AI298" s="60"/>
      <c r="AJ298" s="60"/>
      <c r="AK298" s="60"/>
      <c r="AL298" s="60"/>
      <c r="AM298" s="60"/>
      <c r="AN298" s="60"/>
      <c r="AO298" s="60"/>
      <c r="AP298" s="100">
        <v>6</v>
      </c>
    </row>
    <row r="299" spans="2:44" s="51" customFormat="1" ht="11.1" customHeight="1" x14ac:dyDescent="0.15">
      <c r="B299" s="57" t="s">
        <v>1027</v>
      </c>
      <c r="C299" s="57"/>
      <c r="D299" s="95">
        <v>787479041.14000106</v>
      </c>
      <c r="E299" s="95"/>
      <c r="F299" s="95"/>
      <c r="G299" s="95"/>
      <c r="H299" s="95"/>
      <c r="I299" s="95"/>
      <c r="J299" s="95"/>
      <c r="K299" s="95"/>
      <c r="L299" s="95"/>
      <c r="M299" s="95"/>
      <c r="N299" s="95"/>
      <c r="O299" s="60">
        <v>5.2742155252601897E-2</v>
      </c>
      <c r="P299" s="60"/>
      <c r="Q299" s="60"/>
      <c r="R299" s="60"/>
      <c r="S299" s="60"/>
      <c r="T299" s="60"/>
      <c r="U299" s="60"/>
      <c r="V299" s="60"/>
      <c r="W299" s="60"/>
      <c r="X299" s="60"/>
      <c r="Y299" s="65">
        <v>13949</v>
      </c>
      <c r="Z299" s="65"/>
      <c r="AA299" s="65"/>
      <c r="AB299" s="65"/>
      <c r="AC299" s="65"/>
      <c r="AD299" s="65"/>
      <c r="AE299" s="65"/>
      <c r="AF299" s="65"/>
      <c r="AG299" s="65"/>
      <c r="AH299" s="60">
        <v>6.09491267701638E-2</v>
      </c>
      <c r="AI299" s="60"/>
      <c r="AJ299" s="60"/>
      <c r="AK299" s="60"/>
      <c r="AL299" s="60"/>
      <c r="AM299" s="60"/>
      <c r="AN299" s="60"/>
      <c r="AO299" s="60"/>
      <c r="AP299" s="100">
        <v>7</v>
      </c>
    </row>
    <row r="300" spans="2:44" s="51" customFormat="1" ht="11.1" customHeight="1" x14ac:dyDescent="0.15">
      <c r="B300" s="57" t="s">
        <v>1026</v>
      </c>
      <c r="C300" s="57"/>
      <c r="D300" s="95">
        <v>844401398.19000006</v>
      </c>
      <c r="E300" s="95"/>
      <c r="F300" s="95"/>
      <c r="G300" s="95"/>
      <c r="H300" s="95"/>
      <c r="I300" s="95"/>
      <c r="J300" s="95"/>
      <c r="K300" s="95"/>
      <c r="L300" s="95"/>
      <c r="M300" s="95"/>
      <c r="N300" s="95"/>
      <c r="O300" s="60">
        <v>5.6554584074236199E-2</v>
      </c>
      <c r="P300" s="60"/>
      <c r="Q300" s="60"/>
      <c r="R300" s="60"/>
      <c r="S300" s="60"/>
      <c r="T300" s="60"/>
      <c r="U300" s="60"/>
      <c r="V300" s="60"/>
      <c r="W300" s="60"/>
      <c r="X300" s="60"/>
      <c r="Y300" s="65">
        <v>13175</v>
      </c>
      <c r="Z300" s="65"/>
      <c r="AA300" s="65"/>
      <c r="AB300" s="65"/>
      <c r="AC300" s="65"/>
      <c r="AD300" s="65"/>
      <c r="AE300" s="65"/>
      <c r="AF300" s="65"/>
      <c r="AG300" s="65"/>
      <c r="AH300" s="60">
        <v>5.7567190852169201E-2</v>
      </c>
      <c r="AI300" s="60"/>
      <c r="AJ300" s="60"/>
      <c r="AK300" s="60"/>
      <c r="AL300" s="60"/>
      <c r="AM300" s="60"/>
      <c r="AN300" s="60"/>
      <c r="AO300" s="60"/>
      <c r="AP300" s="100">
        <v>8</v>
      </c>
    </row>
    <row r="301" spans="2:44" s="51" customFormat="1" ht="11.1" customHeight="1" x14ac:dyDescent="0.15">
      <c r="B301" s="57" t="s">
        <v>1025</v>
      </c>
      <c r="C301" s="57"/>
      <c r="D301" s="95">
        <v>1087234842.55</v>
      </c>
      <c r="E301" s="95"/>
      <c r="F301" s="95"/>
      <c r="G301" s="95"/>
      <c r="H301" s="95"/>
      <c r="I301" s="95"/>
      <c r="J301" s="95"/>
      <c r="K301" s="95"/>
      <c r="L301" s="95"/>
      <c r="M301" s="95"/>
      <c r="N301" s="95"/>
      <c r="O301" s="60">
        <v>7.2818584198504094E-2</v>
      </c>
      <c r="P301" s="60"/>
      <c r="Q301" s="60"/>
      <c r="R301" s="60"/>
      <c r="S301" s="60"/>
      <c r="T301" s="60"/>
      <c r="U301" s="60"/>
      <c r="V301" s="60"/>
      <c r="W301" s="60"/>
      <c r="X301" s="60"/>
      <c r="Y301" s="65">
        <v>13647</v>
      </c>
      <c r="Z301" s="65"/>
      <c r="AA301" s="65"/>
      <c r="AB301" s="65"/>
      <c r="AC301" s="65"/>
      <c r="AD301" s="65"/>
      <c r="AE301" s="65"/>
      <c r="AF301" s="65"/>
      <c r="AG301" s="65"/>
      <c r="AH301" s="60">
        <v>5.9629560042470803E-2</v>
      </c>
      <c r="AI301" s="60"/>
      <c r="AJ301" s="60"/>
      <c r="AK301" s="60"/>
      <c r="AL301" s="60"/>
      <c r="AM301" s="60"/>
      <c r="AN301" s="60"/>
      <c r="AO301" s="60"/>
      <c r="AP301" s="100">
        <v>9</v>
      </c>
    </row>
    <row r="302" spans="2:44" s="51" customFormat="1" ht="11.1" customHeight="1" x14ac:dyDescent="0.15">
      <c r="B302" s="57" t="s">
        <v>1024</v>
      </c>
      <c r="C302" s="57"/>
      <c r="D302" s="95">
        <v>971516181.89000106</v>
      </c>
      <c r="E302" s="95"/>
      <c r="F302" s="95"/>
      <c r="G302" s="95"/>
      <c r="H302" s="95"/>
      <c r="I302" s="95"/>
      <c r="J302" s="95"/>
      <c r="K302" s="95"/>
      <c r="L302" s="95"/>
      <c r="M302" s="95"/>
      <c r="N302" s="95"/>
      <c r="O302" s="60">
        <v>6.50682172080157E-2</v>
      </c>
      <c r="P302" s="60"/>
      <c r="Q302" s="60"/>
      <c r="R302" s="60"/>
      <c r="S302" s="60"/>
      <c r="T302" s="60"/>
      <c r="U302" s="60"/>
      <c r="V302" s="60"/>
      <c r="W302" s="60"/>
      <c r="X302" s="60"/>
      <c r="Y302" s="65">
        <v>11123</v>
      </c>
      <c r="Z302" s="65"/>
      <c r="AA302" s="65"/>
      <c r="AB302" s="65"/>
      <c r="AC302" s="65"/>
      <c r="AD302" s="65"/>
      <c r="AE302" s="65"/>
      <c r="AF302" s="65"/>
      <c r="AG302" s="65"/>
      <c r="AH302" s="60">
        <v>4.8601128185857899E-2</v>
      </c>
      <c r="AI302" s="60"/>
      <c r="AJ302" s="60"/>
      <c r="AK302" s="60"/>
      <c r="AL302" s="60"/>
      <c r="AM302" s="60"/>
      <c r="AN302" s="60"/>
      <c r="AO302" s="60"/>
      <c r="AP302" s="100">
        <v>10</v>
      </c>
    </row>
    <row r="303" spans="2:44" s="51" customFormat="1" ht="11.1" customHeight="1" x14ac:dyDescent="0.15">
      <c r="B303" s="57" t="s">
        <v>1023</v>
      </c>
      <c r="C303" s="57"/>
      <c r="D303" s="95">
        <v>2495828147.52</v>
      </c>
      <c r="E303" s="95"/>
      <c r="F303" s="95"/>
      <c r="G303" s="95"/>
      <c r="H303" s="95"/>
      <c r="I303" s="95"/>
      <c r="J303" s="95"/>
      <c r="K303" s="95"/>
      <c r="L303" s="95"/>
      <c r="M303" s="95"/>
      <c r="N303" s="95"/>
      <c r="O303" s="60">
        <v>0.16716045604179</v>
      </c>
      <c r="P303" s="60"/>
      <c r="Q303" s="60"/>
      <c r="R303" s="60"/>
      <c r="S303" s="60"/>
      <c r="T303" s="60"/>
      <c r="U303" s="60"/>
      <c r="V303" s="60"/>
      <c r="W303" s="60"/>
      <c r="X303" s="60"/>
      <c r="Y303" s="65">
        <v>28507</v>
      </c>
      <c r="Z303" s="65"/>
      <c r="AA303" s="65"/>
      <c r="AB303" s="65"/>
      <c r="AC303" s="65"/>
      <c r="AD303" s="65"/>
      <c r="AE303" s="65"/>
      <c r="AF303" s="65"/>
      <c r="AG303" s="65"/>
      <c r="AH303" s="60">
        <v>0.124559234126967</v>
      </c>
      <c r="AI303" s="60"/>
      <c r="AJ303" s="60"/>
      <c r="AK303" s="60"/>
      <c r="AL303" s="60"/>
      <c r="AM303" s="60"/>
      <c r="AN303" s="60"/>
      <c r="AO303" s="60"/>
      <c r="AP303" s="100">
        <v>11</v>
      </c>
    </row>
    <row r="304" spans="2:44" s="51" customFormat="1" ht="11.1" customHeight="1" x14ac:dyDescent="0.15">
      <c r="B304" s="57" t="s">
        <v>1022</v>
      </c>
      <c r="C304" s="57"/>
      <c r="D304" s="95">
        <v>1057805759.95</v>
      </c>
      <c r="E304" s="95"/>
      <c r="F304" s="95"/>
      <c r="G304" s="95"/>
      <c r="H304" s="95"/>
      <c r="I304" s="95"/>
      <c r="J304" s="95"/>
      <c r="K304" s="95"/>
      <c r="L304" s="95"/>
      <c r="M304" s="95"/>
      <c r="N304" s="95"/>
      <c r="O304" s="60">
        <v>7.08475434947618E-2</v>
      </c>
      <c r="P304" s="60"/>
      <c r="Q304" s="60"/>
      <c r="R304" s="60"/>
      <c r="S304" s="60"/>
      <c r="T304" s="60"/>
      <c r="U304" s="60"/>
      <c r="V304" s="60"/>
      <c r="W304" s="60"/>
      <c r="X304" s="60"/>
      <c r="Y304" s="65">
        <v>10178</v>
      </c>
      <c r="Z304" s="65"/>
      <c r="AA304" s="65"/>
      <c r="AB304" s="65"/>
      <c r="AC304" s="65"/>
      <c r="AD304" s="65"/>
      <c r="AE304" s="65"/>
      <c r="AF304" s="65"/>
      <c r="AG304" s="65"/>
      <c r="AH304" s="60">
        <v>4.4472020379004003E-2</v>
      </c>
      <c r="AI304" s="60"/>
      <c r="AJ304" s="60"/>
      <c r="AK304" s="60"/>
      <c r="AL304" s="60"/>
      <c r="AM304" s="60"/>
      <c r="AN304" s="60"/>
      <c r="AO304" s="60"/>
      <c r="AP304" s="100">
        <v>12</v>
      </c>
    </row>
    <row r="305" spans="2:44" s="51" customFormat="1" ht="11.1" customHeight="1" x14ac:dyDescent="0.15">
      <c r="B305" s="57" t="s">
        <v>1021</v>
      </c>
      <c r="C305" s="57"/>
      <c r="D305" s="95">
        <v>445220592.42000002</v>
      </c>
      <c r="E305" s="95"/>
      <c r="F305" s="95"/>
      <c r="G305" s="95"/>
      <c r="H305" s="95"/>
      <c r="I305" s="95"/>
      <c r="J305" s="95"/>
      <c r="K305" s="95"/>
      <c r="L305" s="95"/>
      <c r="M305" s="95"/>
      <c r="N305" s="95"/>
      <c r="O305" s="60">
        <v>2.98190712137269E-2</v>
      </c>
      <c r="P305" s="60"/>
      <c r="Q305" s="60"/>
      <c r="R305" s="60"/>
      <c r="S305" s="60"/>
      <c r="T305" s="60"/>
      <c r="U305" s="60"/>
      <c r="V305" s="60"/>
      <c r="W305" s="60"/>
      <c r="X305" s="60"/>
      <c r="Y305" s="65">
        <v>3919</v>
      </c>
      <c r="Z305" s="65"/>
      <c r="AA305" s="65"/>
      <c r="AB305" s="65"/>
      <c r="AC305" s="65"/>
      <c r="AD305" s="65"/>
      <c r="AE305" s="65"/>
      <c r="AF305" s="65"/>
      <c r="AG305" s="65"/>
      <c r="AH305" s="60">
        <v>1.7123781476254402E-2</v>
      </c>
      <c r="AI305" s="60"/>
      <c r="AJ305" s="60"/>
      <c r="AK305" s="60"/>
      <c r="AL305" s="60"/>
      <c r="AM305" s="60"/>
      <c r="AN305" s="60"/>
      <c r="AO305" s="60"/>
      <c r="AP305" s="100">
        <v>13</v>
      </c>
    </row>
    <row r="306" spans="2:44" s="51" customFormat="1" ht="11.1" customHeight="1" x14ac:dyDescent="0.15">
      <c r="B306" s="57" t="s">
        <v>1020</v>
      </c>
      <c r="C306" s="57"/>
      <c r="D306" s="95">
        <v>1228824774.3599999</v>
      </c>
      <c r="E306" s="95"/>
      <c r="F306" s="95"/>
      <c r="G306" s="95"/>
      <c r="H306" s="95"/>
      <c r="I306" s="95"/>
      <c r="J306" s="95"/>
      <c r="K306" s="95"/>
      <c r="L306" s="95"/>
      <c r="M306" s="95"/>
      <c r="N306" s="95"/>
      <c r="O306" s="60">
        <v>8.2301704098327197E-2</v>
      </c>
      <c r="P306" s="60"/>
      <c r="Q306" s="60"/>
      <c r="R306" s="60"/>
      <c r="S306" s="60"/>
      <c r="T306" s="60"/>
      <c r="U306" s="60"/>
      <c r="V306" s="60"/>
      <c r="W306" s="60"/>
      <c r="X306" s="60"/>
      <c r="Y306" s="65">
        <v>7879</v>
      </c>
      <c r="Z306" s="65"/>
      <c r="AA306" s="65"/>
      <c r="AB306" s="65"/>
      <c r="AC306" s="65"/>
      <c r="AD306" s="65"/>
      <c r="AE306" s="65"/>
      <c r="AF306" s="65"/>
      <c r="AG306" s="65"/>
      <c r="AH306" s="60">
        <v>3.4426709428784903E-2</v>
      </c>
      <c r="AI306" s="60"/>
      <c r="AJ306" s="60"/>
      <c r="AK306" s="60"/>
      <c r="AL306" s="60"/>
      <c r="AM306" s="60"/>
      <c r="AN306" s="60"/>
      <c r="AO306" s="60"/>
      <c r="AP306" s="100">
        <v>14</v>
      </c>
    </row>
    <row r="307" spans="2:44" s="51" customFormat="1" ht="11.1" customHeight="1" x14ac:dyDescent="0.15">
      <c r="B307" s="98"/>
      <c r="C307" s="98"/>
      <c r="D307" s="93">
        <v>14930733061.030001</v>
      </c>
      <c r="E307" s="93"/>
      <c r="F307" s="93"/>
      <c r="G307" s="93"/>
      <c r="H307" s="93"/>
      <c r="I307" s="93"/>
      <c r="J307" s="93"/>
      <c r="K307" s="93"/>
      <c r="L307" s="93"/>
      <c r="M307" s="93"/>
      <c r="N307" s="93"/>
      <c r="O307" s="91">
        <v>1</v>
      </c>
      <c r="P307" s="91"/>
      <c r="Q307" s="91"/>
      <c r="R307" s="91"/>
      <c r="S307" s="91"/>
      <c r="T307" s="91"/>
      <c r="U307" s="91"/>
      <c r="V307" s="91"/>
      <c r="W307" s="91"/>
      <c r="X307" s="91"/>
      <c r="Y307" s="92">
        <v>228863</v>
      </c>
      <c r="Z307" s="92"/>
      <c r="AA307" s="92"/>
      <c r="AB307" s="92"/>
      <c r="AC307" s="92"/>
      <c r="AD307" s="92"/>
      <c r="AE307" s="92"/>
      <c r="AF307" s="92"/>
      <c r="AG307" s="92"/>
      <c r="AH307" s="91">
        <v>1</v>
      </c>
      <c r="AI307" s="91"/>
      <c r="AJ307" s="91"/>
      <c r="AK307" s="91"/>
      <c r="AL307" s="91"/>
      <c r="AM307" s="91"/>
      <c r="AN307" s="91"/>
      <c r="AO307" s="91"/>
      <c r="AP307" s="99"/>
    </row>
    <row r="308" spans="2:44" s="51" customFormat="1" ht="9" customHeight="1" x14ac:dyDescent="0.15"/>
    <row r="309" spans="2:44" s="51" customFormat="1" ht="19.149999999999999" customHeight="1" x14ac:dyDescent="0.15">
      <c r="B309" s="54" t="s">
        <v>1019</v>
      </c>
      <c r="C309" s="54"/>
      <c r="D309" s="54"/>
      <c r="E309" s="54"/>
      <c r="F309" s="54"/>
      <c r="G309" s="54"/>
      <c r="H309" s="54"/>
      <c r="I309" s="54"/>
      <c r="J309" s="54"/>
      <c r="K309" s="54"/>
      <c r="L309" s="54"/>
      <c r="M309" s="54"/>
      <c r="N309" s="54"/>
      <c r="O309" s="54"/>
      <c r="P309" s="54"/>
      <c r="Q309" s="54"/>
      <c r="R309" s="54"/>
      <c r="S309" s="54"/>
      <c r="T309" s="54"/>
      <c r="U309" s="54"/>
      <c r="V309" s="54"/>
      <c r="W309" s="54"/>
      <c r="X309" s="54"/>
      <c r="Y309" s="54"/>
      <c r="Z309" s="54"/>
      <c r="AA309" s="54"/>
      <c r="AB309" s="54"/>
      <c r="AC309" s="54"/>
      <c r="AD309" s="54"/>
      <c r="AE309" s="54"/>
      <c r="AF309" s="54"/>
      <c r="AG309" s="54"/>
      <c r="AH309" s="54"/>
      <c r="AI309" s="54"/>
      <c r="AJ309" s="54"/>
      <c r="AK309" s="54"/>
      <c r="AL309" s="54"/>
      <c r="AM309" s="54"/>
      <c r="AN309" s="54"/>
      <c r="AO309" s="54"/>
      <c r="AP309" s="54"/>
      <c r="AQ309" s="54"/>
      <c r="AR309" s="54"/>
    </row>
    <row r="310" spans="2:44" s="51" customFormat="1" ht="7.9" customHeight="1" x14ac:dyDescent="0.15"/>
    <row r="311" spans="2:44" s="51" customFormat="1" ht="10.7" customHeight="1" x14ac:dyDescent="0.15">
      <c r="B311" s="97" t="s">
        <v>1007</v>
      </c>
      <c r="C311" s="97"/>
      <c r="D311" s="97" t="s">
        <v>994</v>
      </c>
      <c r="E311" s="97"/>
      <c r="F311" s="97"/>
      <c r="G311" s="97"/>
      <c r="H311" s="97"/>
      <c r="I311" s="97"/>
      <c r="J311" s="97"/>
      <c r="K311" s="97"/>
      <c r="L311" s="97"/>
      <c r="M311" s="97"/>
      <c r="N311" s="97"/>
      <c r="O311" s="97" t="s">
        <v>992</v>
      </c>
      <c r="P311" s="97"/>
      <c r="Q311" s="97"/>
      <c r="R311" s="97"/>
      <c r="S311" s="97"/>
      <c r="T311" s="97"/>
      <c r="U311" s="97"/>
      <c r="V311" s="97"/>
      <c r="W311" s="97"/>
      <c r="X311" s="97"/>
      <c r="Y311" s="97" t="s">
        <v>993</v>
      </c>
      <c r="Z311" s="97"/>
      <c r="AA311" s="97"/>
      <c r="AB311" s="97"/>
      <c r="AC311" s="97"/>
      <c r="AD311" s="97"/>
      <c r="AE311" s="97"/>
      <c r="AF311" s="97"/>
      <c r="AG311" s="97"/>
      <c r="AH311" s="97" t="s">
        <v>992</v>
      </c>
      <c r="AI311" s="97"/>
      <c r="AJ311" s="97"/>
      <c r="AK311" s="97"/>
      <c r="AL311" s="97"/>
      <c r="AM311" s="97"/>
      <c r="AN311" s="97"/>
      <c r="AO311" s="97"/>
    </row>
    <row r="312" spans="2:44" s="51" customFormat="1" ht="10.7" customHeight="1" x14ac:dyDescent="0.15">
      <c r="B312" s="57" t="s">
        <v>1005</v>
      </c>
      <c r="C312" s="57"/>
      <c r="D312" s="95">
        <v>377838780.26999903</v>
      </c>
      <c r="E312" s="95"/>
      <c r="F312" s="95"/>
      <c r="G312" s="95"/>
      <c r="H312" s="95"/>
      <c r="I312" s="95"/>
      <c r="J312" s="95"/>
      <c r="K312" s="95"/>
      <c r="L312" s="95"/>
      <c r="M312" s="95"/>
      <c r="N312" s="95"/>
      <c r="O312" s="60">
        <v>2.5306110471975299E-2</v>
      </c>
      <c r="P312" s="60"/>
      <c r="Q312" s="60"/>
      <c r="R312" s="60"/>
      <c r="S312" s="60"/>
      <c r="T312" s="60"/>
      <c r="U312" s="60"/>
      <c r="V312" s="60"/>
      <c r="W312" s="60"/>
      <c r="X312" s="60"/>
      <c r="Y312" s="65">
        <v>17334</v>
      </c>
      <c r="Z312" s="65"/>
      <c r="AA312" s="65"/>
      <c r="AB312" s="65"/>
      <c r="AC312" s="65"/>
      <c r="AD312" s="65"/>
      <c r="AE312" s="65"/>
      <c r="AF312" s="65"/>
      <c r="AG312" s="65"/>
      <c r="AH312" s="60">
        <v>7.5739634628576899E-2</v>
      </c>
      <c r="AI312" s="60"/>
      <c r="AJ312" s="60"/>
      <c r="AK312" s="60"/>
      <c r="AL312" s="60"/>
      <c r="AM312" s="60"/>
      <c r="AN312" s="60"/>
      <c r="AO312" s="60"/>
    </row>
    <row r="313" spans="2:44" s="51" customFormat="1" ht="10.7" customHeight="1" x14ac:dyDescent="0.15">
      <c r="B313" s="57" t="s">
        <v>1004</v>
      </c>
      <c r="C313" s="57"/>
      <c r="D313" s="95">
        <v>473432544.36999899</v>
      </c>
      <c r="E313" s="95"/>
      <c r="F313" s="95"/>
      <c r="G313" s="95"/>
      <c r="H313" s="95"/>
      <c r="I313" s="95"/>
      <c r="J313" s="95"/>
      <c r="K313" s="95"/>
      <c r="L313" s="95"/>
      <c r="M313" s="95"/>
      <c r="N313" s="95"/>
      <c r="O313" s="60">
        <v>3.17085934384349E-2</v>
      </c>
      <c r="P313" s="60"/>
      <c r="Q313" s="60"/>
      <c r="R313" s="60"/>
      <c r="S313" s="60"/>
      <c r="T313" s="60"/>
      <c r="U313" s="60"/>
      <c r="V313" s="60"/>
      <c r="W313" s="60"/>
      <c r="X313" s="60"/>
      <c r="Y313" s="65">
        <v>17126</v>
      </c>
      <c r="Z313" s="65"/>
      <c r="AA313" s="65"/>
      <c r="AB313" s="65"/>
      <c r="AC313" s="65"/>
      <c r="AD313" s="65"/>
      <c r="AE313" s="65"/>
      <c r="AF313" s="65"/>
      <c r="AG313" s="65"/>
      <c r="AH313" s="60">
        <v>7.4830793968443998E-2</v>
      </c>
      <c r="AI313" s="60"/>
      <c r="AJ313" s="60"/>
      <c r="AK313" s="60"/>
      <c r="AL313" s="60"/>
      <c r="AM313" s="60"/>
      <c r="AN313" s="60"/>
      <c r="AO313" s="60"/>
    </row>
    <row r="314" spans="2:44" s="51" customFormat="1" ht="10.7" customHeight="1" x14ac:dyDescent="0.15">
      <c r="B314" s="57" t="s">
        <v>1003</v>
      </c>
      <c r="C314" s="57"/>
      <c r="D314" s="95">
        <v>774461763.22999597</v>
      </c>
      <c r="E314" s="95"/>
      <c r="F314" s="95"/>
      <c r="G314" s="95"/>
      <c r="H314" s="95"/>
      <c r="I314" s="95"/>
      <c r="J314" s="95"/>
      <c r="K314" s="95"/>
      <c r="L314" s="95"/>
      <c r="M314" s="95"/>
      <c r="N314" s="95"/>
      <c r="O314" s="60">
        <v>5.1870310725156701E-2</v>
      </c>
      <c r="P314" s="60"/>
      <c r="Q314" s="60"/>
      <c r="R314" s="60"/>
      <c r="S314" s="60"/>
      <c r="T314" s="60"/>
      <c r="U314" s="60"/>
      <c r="V314" s="60"/>
      <c r="W314" s="60"/>
      <c r="X314" s="60"/>
      <c r="Y314" s="65">
        <v>24402</v>
      </c>
      <c r="Z314" s="65"/>
      <c r="AA314" s="65"/>
      <c r="AB314" s="65"/>
      <c r="AC314" s="65"/>
      <c r="AD314" s="65"/>
      <c r="AE314" s="65"/>
      <c r="AF314" s="65"/>
      <c r="AG314" s="65"/>
      <c r="AH314" s="60">
        <v>0.10662273936809399</v>
      </c>
      <c r="AI314" s="60"/>
      <c r="AJ314" s="60"/>
      <c r="AK314" s="60"/>
      <c r="AL314" s="60"/>
      <c r="AM314" s="60"/>
      <c r="AN314" s="60"/>
      <c r="AO314" s="60"/>
    </row>
    <row r="315" spans="2:44" s="51" customFormat="1" ht="10.7" customHeight="1" x14ac:dyDescent="0.15">
      <c r="B315" s="57" t="s">
        <v>1002</v>
      </c>
      <c r="C315" s="57"/>
      <c r="D315" s="95">
        <v>775827969.79000103</v>
      </c>
      <c r="E315" s="95"/>
      <c r="F315" s="95"/>
      <c r="G315" s="95"/>
      <c r="H315" s="95"/>
      <c r="I315" s="95"/>
      <c r="J315" s="95"/>
      <c r="K315" s="95"/>
      <c r="L315" s="95"/>
      <c r="M315" s="95"/>
      <c r="N315" s="95"/>
      <c r="O315" s="60">
        <v>5.19618137045764E-2</v>
      </c>
      <c r="P315" s="60"/>
      <c r="Q315" s="60"/>
      <c r="R315" s="60"/>
      <c r="S315" s="60"/>
      <c r="T315" s="60"/>
      <c r="U315" s="60"/>
      <c r="V315" s="60"/>
      <c r="W315" s="60"/>
      <c r="X315" s="60"/>
      <c r="Y315" s="65">
        <v>18824</v>
      </c>
      <c r="Z315" s="65"/>
      <c r="AA315" s="65"/>
      <c r="AB315" s="65"/>
      <c r="AC315" s="65"/>
      <c r="AD315" s="65"/>
      <c r="AE315" s="65"/>
      <c r="AF315" s="65"/>
      <c r="AG315" s="65"/>
      <c r="AH315" s="60">
        <v>8.2250079742029095E-2</v>
      </c>
      <c r="AI315" s="60"/>
      <c r="AJ315" s="60"/>
      <c r="AK315" s="60"/>
      <c r="AL315" s="60"/>
      <c r="AM315" s="60"/>
      <c r="AN315" s="60"/>
      <c r="AO315" s="60"/>
    </row>
    <row r="316" spans="2:44" s="51" customFormat="1" ht="10.7" customHeight="1" x14ac:dyDescent="0.15">
      <c r="B316" s="57" t="s">
        <v>1001</v>
      </c>
      <c r="C316" s="57"/>
      <c r="D316" s="95">
        <v>950211661.52000499</v>
      </c>
      <c r="E316" s="95"/>
      <c r="F316" s="95"/>
      <c r="G316" s="95"/>
      <c r="H316" s="95"/>
      <c r="I316" s="95"/>
      <c r="J316" s="95"/>
      <c r="K316" s="95"/>
      <c r="L316" s="95"/>
      <c r="M316" s="95"/>
      <c r="N316" s="95"/>
      <c r="O316" s="60">
        <v>6.3641326761115793E-2</v>
      </c>
      <c r="P316" s="60"/>
      <c r="Q316" s="60"/>
      <c r="R316" s="60"/>
      <c r="S316" s="60"/>
      <c r="T316" s="60"/>
      <c r="U316" s="60"/>
      <c r="V316" s="60"/>
      <c r="W316" s="60"/>
      <c r="X316" s="60"/>
      <c r="Y316" s="65">
        <v>17984</v>
      </c>
      <c r="Z316" s="65"/>
      <c r="AA316" s="65"/>
      <c r="AB316" s="65"/>
      <c r="AC316" s="65"/>
      <c r="AD316" s="65"/>
      <c r="AE316" s="65"/>
      <c r="AF316" s="65"/>
      <c r="AG316" s="65"/>
      <c r="AH316" s="60">
        <v>7.8579761691492306E-2</v>
      </c>
      <c r="AI316" s="60"/>
      <c r="AJ316" s="60"/>
      <c r="AK316" s="60"/>
      <c r="AL316" s="60"/>
      <c r="AM316" s="60"/>
      <c r="AN316" s="60"/>
      <c r="AO316" s="60"/>
    </row>
    <row r="317" spans="2:44" s="51" customFormat="1" ht="10.7" customHeight="1" x14ac:dyDescent="0.15">
      <c r="B317" s="57" t="s">
        <v>1000</v>
      </c>
      <c r="C317" s="57"/>
      <c r="D317" s="95">
        <v>1316586494.5599999</v>
      </c>
      <c r="E317" s="95"/>
      <c r="F317" s="95"/>
      <c r="G317" s="95"/>
      <c r="H317" s="95"/>
      <c r="I317" s="95"/>
      <c r="J317" s="95"/>
      <c r="K317" s="95"/>
      <c r="L317" s="95"/>
      <c r="M317" s="95"/>
      <c r="N317" s="95"/>
      <c r="O317" s="60">
        <v>8.8179628500381899E-2</v>
      </c>
      <c r="P317" s="60"/>
      <c r="Q317" s="60"/>
      <c r="R317" s="60"/>
      <c r="S317" s="60"/>
      <c r="T317" s="60"/>
      <c r="U317" s="60"/>
      <c r="V317" s="60"/>
      <c r="W317" s="60"/>
      <c r="X317" s="60"/>
      <c r="Y317" s="65">
        <v>22061</v>
      </c>
      <c r="Z317" s="65"/>
      <c r="AA317" s="65"/>
      <c r="AB317" s="65"/>
      <c r="AC317" s="65"/>
      <c r="AD317" s="65"/>
      <c r="AE317" s="65"/>
      <c r="AF317" s="65"/>
      <c r="AG317" s="65"/>
      <c r="AH317" s="60">
        <v>9.6393912515347596E-2</v>
      </c>
      <c r="AI317" s="60"/>
      <c r="AJ317" s="60"/>
      <c r="AK317" s="60"/>
      <c r="AL317" s="60"/>
      <c r="AM317" s="60"/>
      <c r="AN317" s="60"/>
      <c r="AO317" s="60"/>
    </row>
    <row r="318" spans="2:44" s="51" customFormat="1" ht="10.7" customHeight="1" x14ac:dyDescent="0.15">
      <c r="B318" s="57" t="s">
        <v>998</v>
      </c>
      <c r="C318" s="57"/>
      <c r="D318" s="95">
        <v>1289792289.6699901</v>
      </c>
      <c r="E318" s="95"/>
      <c r="F318" s="95"/>
      <c r="G318" s="95"/>
      <c r="H318" s="95"/>
      <c r="I318" s="95"/>
      <c r="J318" s="95"/>
      <c r="K318" s="95"/>
      <c r="L318" s="95"/>
      <c r="M318" s="95"/>
      <c r="N318" s="95"/>
      <c r="O318" s="60">
        <v>8.6385061228937202E-2</v>
      </c>
      <c r="P318" s="60"/>
      <c r="Q318" s="60"/>
      <c r="R318" s="60"/>
      <c r="S318" s="60"/>
      <c r="T318" s="60"/>
      <c r="U318" s="60"/>
      <c r="V318" s="60"/>
      <c r="W318" s="60"/>
      <c r="X318" s="60"/>
      <c r="Y318" s="65">
        <v>18719</v>
      </c>
      <c r="Z318" s="65"/>
      <c r="AA318" s="65"/>
      <c r="AB318" s="65"/>
      <c r="AC318" s="65"/>
      <c r="AD318" s="65"/>
      <c r="AE318" s="65"/>
      <c r="AF318" s="65"/>
      <c r="AG318" s="65"/>
      <c r="AH318" s="60">
        <v>8.1791289985712001E-2</v>
      </c>
      <c r="AI318" s="60"/>
      <c r="AJ318" s="60"/>
      <c r="AK318" s="60"/>
      <c r="AL318" s="60"/>
      <c r="AM318" s="60"/>
      <c r="AN318" s="60"/>
      <c r="AO318" s="60"/>
    </row>
    <row r="319" spans="2:44" s="51" customFormat="1" ht="10.7" customHeight="1" x14ac:dyDescent="0.15">
      <c r="B319" s="57" t="s">
        <v>999</v>
      </c>
      <c r="C319" s="57"/>
      <c r="D319" s="95">
        <v>1764599896.1699901</v>
      </c>
      <c r="E319" s="95"/>
      <c r="F319" s="95"/>
      <c r="G319" s="95"/>
      <c r="H319" s="95"/>
      <c r="I319" s="95"/>
      <c r="J319" s="95"/>
      <c r="K319" s="95"/>
      <c r="L319" s="95"/>
      <c r="M319" s="95"/>
      <c r="N319" s="95"/>
      <c r="O319" s="60">
        <v>0.11818575075698701</v>
      </c>
      <c r="P319" s="60"/>
      <c r="Q319" s="60"/>
      <c r="R319" s="60"/>
      <c r="S319" s="60"/>
      <c r="T319" s="60"/>
      <c r="U319" s="60"/>
      <c r="V319" s="60"/>
      <c r="W319" s="60"/>
      <c r="X319" s="60"/>
      <c r="Y319" s="65">
        <v>22501</v>
      </c>
      <c r="Z319" s="65"/>
      <c r="AA319" s="65"/>
      <c r="AB319" s="65"/>
      <c r="AC319" s="65"/>
      <c r="AD319" s="65"/>
      <c r="AE319" s="65"/>
      <c r="AF319" s="65"/>
      <c r="AG319" s="65"/>
      <c r="AH319" s="60">
        <v>9.8316460065628802E-2</v>
      </c>
      <c r="AI319" s="60"/>
      <c r="AJ319" s="60"/>
      <c r="AK319" s="60"/>
      <c r="AL319" s="60"/>
      <c r="AM319" s="60"/>
      <c r="AN319" s="60"/>
      <c r="AO319" s="60"/>
    </row>
    <row r="320" spans="2:44" s="51" customFormat="1" ht="10.7" customHeight="1" x14ac:dyDescent="0.15">
      <c r="B320" s="57" t="s">
        <v>1018</v>
      </c>
      <c r="C320" s="57"/>
      <c r="D320" s="95">
        <v>2032100769.5699999</v>
      </c>
      <c r="E320" s="95"/>
      <c r="F320" s="95"/>
      <c r="G320" s="95"/>
      <c r="H320" s="95"/>
      <c r="I320" s="95"/>
      <c r="J320" s="95"/>
      <c r="K320" s="95"/>
      <c r="L320" s="95"/>
      <c r="M320" s="95"/>
      <c r="N320" s="95"/>
      <c r="O320" s="60">
        <v>0.13610187532411799</v>
      </c>
      <c r="P320" s="60"/>
      <c r="Q320" s="60"/>
      <c r="R320" s="60"/>
      <c r="S320" s="60"/>
      <c r="T320" s="60"/>
      <c r="U320" s="60"/>
      <c r="V320" s="60"/>
      <c r="W320" s="60"/>
      <c r="X320" s="60"/>
      <c r="Y320" s="65">
        <v>23439</v>
      </c>
      <c r="Z320" s="65"/>
      <c r="AA320" s="65"/>
      <c r="AB320" s="65"/>
      <c r="AC320" s="65"/>
      <c r="AD320" s="65"/>
      <c r="AE320" s="65"/>
      <c r="AF320" s="65"/>
      <c r="AG320" s="65"/>
      <c r="AH320" s="60">
        <v>0.102414981888728</v>
      </c>
      <c r="AI320" s="60"/>
      <c r="AJ320" s="60"/>
      <c r="AK320" s="60"/>
      <c r="AL320" s="60"/>
      <c r="AM320" s="60"/>
      <c r="AN320" s="60"/>
      <c r="AO320" s="60"/>
    </row>
    <row r="321" spans="2:44" s="51" customFormat="1" ht="10.7" customHeight="1" x14ac:dyDescent="0.15">
      <c r="B321" s="57" t="s">
        <v>1017</v>
      </c>
      <c r="C321" s="57"/>
      <c r="D321" s="95">
        <v>1139987129.01</v>
      </c>
      <c r="E321" s="95"/>
      <c r="F321" s="95"/>
      <c r="G321" s="95"/>
      <c r="H321" s="95"/>
      <c r="I321" s="95"/>
      <c r="J321" s="95"/>
      <c r="K321" s="95"/>
      <c r="L321" s="95"/>
      <c r="M321" s="95"/>
      <c r="N321" s="95"/>
      <c r="O321" s="60">
        <v>7.6351718589452999E-2</v>
      </c>
      <c r="P321" s="60"/>
      <c r="Q321" s="60"/>
      <c r="R321" s="60"/>
      <c r="S321" s="60"/>
      <c r="T321" s="60"/>
      <c r="U321" s="60"/>
      <c r="V321" s="60"/>
      <c r="W321" s="60"/>
      <c r="X321" s="60"/>
      <c r="Y321" s="65">
        <v>12618</v>
      </c>
      <c r="Z321" s="65"/>
      <c r="AA321" s="65"/>
      <c r="AB321" s="65"/>
      <c r="AC321" s="65"/>
      <c r="AD321" s="65"/>
      <c r="AE321" s="65"/>
      <c r="AF321" s="65"/>
      <c r="AG321" s="65"/>
      <c r="AH321" s="60">
        <v>5.5133420430563303E-2</v>
      </c>
      <c r="AI321" s="60"/>
      <c r="AJ321" s="60"/>
      <c r="AK321" s="60"/>
      <c r="AL321" s="60"/>
      <c r="AM321" s="60"/>
      <c r="AN321" s="60"/>
      <c r="AO321" s="60"/>
    </row>
    <row r="322" spans="2:44" s="51" customFormat="1" ht="10.7" customHeight="1" x14ac:dyDescent="0.15">
      <c r="B322" s="57" t="s">
        <v>1016</v>
      </c>
      <c r="C322" s="57"/>
      <c r="D322" s="95">
        <v>1930668679.79001</v>
      </c>
      <c r="E322" s="95"/>
      <c r="F322" s="95"/>
      <c r="G322" s="95"/>
      <c r="H322" s="95"/>
      <c r="I322" s="95"/>
      <c r="J322" s="95"/>
      <c r="K322" s="95"/>
      <c r="L322" s="95"/>
      <c r="M322" s="95"/>
      <c r="N322" s="95"/>
      <c r="O322" s="60">
        <v>0.129308364960938</v>
      </c>
      <c r="P322" s="60"/>
      <c r="Q322" s="60"/>
      <c r="R322" s="60"/>
      <c r="S322" s="60"/>
      <c r="T322" s="60"/>
      <c r="U322" s="60"/>
      <c r="V322" s="60"/>
      <c r="W322" s="60"/>
      <c r="X322" s="60"/>
      <c r="Y322" s="65">
        <v>18282</v>
      </c>
      <c r="Z322" s="65"/>
      <c r="AA322" s="65"/>
      <c r="AB322" s="65"/>
      <c r="AC322" s="65"/>
      <c r="AD322" s="65"/>
      <c r="AE322" s="65"/>
      <c r="AF322" s="65"/>
      <c r="AG322" s="65"/>
      <c r="AH322" s="60">
        <v>7.9881850714182703E-2</v>
      </c>
      <c r="AI322" s="60"/>
      <c r="AJ322" s="60"/>
      <c r="AK322" s="60"/>
      <c r="AL322" s="60"/>
      <c r="AM322" s="60"/>
      <c r="AN322" s="60"/>
      <c r="AO322" s="60"/>
    </row>
    <row r="323" spans="2:44" s="51" customFormat="1" ht="10.7" customHeight="1" x14ac:dyDescent="0.15">
      <c r="B323" s="57" t="s">
        <v>1015</v>
      </c>
      <c r="C323" s="57"/>
      <c r="D323" s="95">
        <v>1551843555.55001</v>
      </c>
      <c r="E323" s="95"/>
      <c r="F323" s="95"/>
      <c r="G323" s="95"/>
      <c r="H323" s="95"/>
      <c r="I323" s="95"/>
      <c r="J323" s="95"/>
      <c r="K323" s="95"/>
      <c r="L323" s="95"/>
      <c r="M323" s="95"/>
      <c r="N323" s="95"/>
      <c r="O323" s="60">
        <v>0.10393619316659</v>
      </c>
      <c r="P323" s="60"/>
      <c r="Q323" s="60"/>
      <c r="R323" s="60"/>
      <c r="S323" s="60"/>
      <c r="T323" s="60"/>
      <c r="U323" s="60"/>
      <c r="V323" s="60"/>
      <c r="W323" s="60"/>
      <c r="X323" s="60"/>
      <c r="Y323" s="65">
        <v>11390</v>
      </c>
      <c r="Z323" s="65"/>
      <c r="AA323" s="65"/>
      <c r="AB323" s="65"/>
      <c r="AC323" s="65"/>
      <c r="AD323" s="65"/>
      <c r="AE323" s="65"/>
      <c r="AF323" s="65"/>
      <c r="AG323" s="65"/>
      <c r="AH323" s="60">
        <v>4.9767764994778502E-2</v>
      </c>
      <c r="AI323" s="60"/>
      <c r="AJ323" s="60"/>
      <c r="AK323" s="60"/>
      <c r="AL323" s="60"/>
      <c r="AM323" s="60"/>
      <c r="AN323" s="60"/>
      <c r="AO323" s="60"/>
    </row>
    <row r="324" spans="2:44" s="51" customFormat="1" ht="10.7" customHeight="1" x14ac:dyDescent="0.15">
      <c r="B324" s="57" t="s">
        <v>1014</v>
      </c>
      <c r="C324" s="57"/>
      <c r="D324" s="95">
        <v>256520126.49000001</v>
      </c>
      <c r="E324" s="95"/>
      <c r="F324" s="95"/>
      <c r="G324" s="95"/>
      <c r="H324" s="95"/>
      <c r="I324" s="95"/>
      <c r="J324" s="95"/>
      <c r="K324" s="95"/>
      <c r="L324" s="95"/>
      <c r="M324" s="95"/>
      <c r="N324" s="95"/>
      <c r="O324" s="60">
        <v>1.71806786338932E-2</v>
      </c>
      <c r="P324" s="60"/>
      <c r="Q324" s="60"/>
      <c r="R324" s="60"/>
      <c r="S324" s="60"/>
      <c r="T324" s="60"/>
      <c r="U324" s="60"/>
      <c r="V324" s="60"/>
      <c r="W324" s="60"/>
      <c r="X324" s="60"/>
      <c r="Y324" s="65">
        <v>1930</v>
      </c>
      <c r="Z324" s="65"/>
      <c r="AA324" s="65"/>
      <c r="AB324" s="65"/>
      <c r="AC324" s="65"/>
      <c r="AD324" s="65"/>
      <c r="AE324" s="65"/>
      <c r="AF324" s="65"/>
      <c r="AG324" s="65"/>
      <c r="AH324" s="60">
        <v>8.4329926637333307E-3</v>
      </c>
      <c r="AI324" s="60"/>
      <c r="AJ324" s="60"/>
      <c r="AK324" s="60"/>
      <c r="AL324" s="60"/>
      <c r="AM324" s="60"/>
      <c r="AN324" s="60"/>
      <c r="AO324" s="60"/>
    </row>
    <row r="325" spans="2:44" s="51" customFormat="1" ht="10.7" customHeight="1" x14ac:dyDescent="0.15">
      <c r="B325" s="57" t="s">
        <v>1013</v>
      </c>
      <c r="C325" s="57"/>
      <c r="D325" s="95">
        <v>210483133.27999899</v>
      </c>
      <c r="E325" s="95"/>
      <c r="F325" s="95"/>
      <c r="G325" s="95"/>
      <c r="H325" s="95"/>
      <c r="I325" s="95"/>
      <c r="J325" s="95"/>
      <c r="K325" s="95"/>
      <c r="L325" s="95"/>
      <c r="M325" s="95"/>
      <c r="N325" s="95"/>
      <c r="O325" s="60">
        <v>1.40973073739676E-2</v>
      </c>
      <c r="P325" s="60"/>
      <c r="Q325" s="60"/>
      <c r="R325" s="60"/>
      <c r="S325" s="60"/>
      <c r="T325" s="60"/>
      <c r="U325" s="60"/>
      <c r="V325" s="60"/>
      <c r="W325" s="60"/>
      <c r="X325" s="60"/>
      <c r="Y325" s="65">
        <v>1605</v>
      </c>
      <c r="Z325" s="65"/>
      <c r="AA325" s="65"/>
      <c r="AB325" s="65"/>
      <c r="AC325" s="65"/>
      <c r="AD325" s="65"/>
      <c r="AE325" s="65"/>
      <c r="AF325" s="65"/>
      <c r="AG325" s="65"/>
      <c r="AH325" s="60">
        <v>7.0129291322756403E-3</v>
      </c>
      <c r="AI325" s="60"/>
      <c r="AJ325" s="60"/>
      <c r="AK325" s="60"/>
      <c r="AL325" s="60"/>
      <c r="AM325" s="60"/>
      <c r="AN325" s="60"/>
      <c r="AO325" s="60"/>
    </row>
    <row r="326" spans="2:44" s="51" customFormat="1" ht="10.7" customHeight="1" x14ac:dyDescent="0.15">
      <c r="B326" s="57" t="s">
        <v>1012</v>
      </c>
      <c r="C326" s="57"/>
      <c r="D326" s="95">
        <v>44108750.350000001</v>
      </c>
      <c r="E326" s="95"/>
      <c r="F326" s="95"/>
      <c r="G326" s="95"/>
      <c r="H326" s="95"/>
      <c r="I326" s="95"/>
      <c r="J326" s="95"/>
      <c r="K326" s="95"/>
      <c r="L326" s="95"/>
      <c r="M326" s="95"/>
      <c r="N326" s="95"/>
      <c r="O326" s="60">
        <v>2.95422536654453E-3</v>
      </c>
      <c r="P326" s="60"/>
      <c r="Q326" s="60"/>
      <c r="R326" s="60"/>
      <c r="S326" s="60"/>
      <c r="T326" s="60"/>
      <c r="U326" s="60"/>
      <c r="V326" s="60"/>
      <c r="W326" s="60"/>
      <c r="X326" s="60"/>
      <c r="Y326" s="65">
        <v>348</v>
      </c>
      <c r="Z326" s="65"/>
      <c r="AA326" s="65"/>
      <c r="AB326" s="65"/>
      <c r="AC326" s="65"/>
      <c r="AD326" s="65"/>
      <c r="AE326" s="65"/>
      <c r="AF326" s="65"/>
      <c r="AG326" s="65"/>
      <c r="AH326" s="60">
        <v>1.52056033522238E-3</v>
      </c>
      <c r="AI326" s="60"/>
      <c r="AJ326" s="60"/>
      <c r="AK326" s="60"/>
      <c r="AL326" s="60"/>
      <c r="AM326" s="60"/>
      <c r="AN326" s="60"/>
      <c r="AO326" s="60"/>
    </row>
    <row r="327" spans="2:44" s="51" customFormat="1" ht="10.7" customHeight="1" x14ac:dyDescent="0.15">
      <c r="B327" s="57" t="s">
        <v>1011</v>
      </c>
      <c r="C327" s="57"/>
      <c r="D327" s="95">
        <v>33460228.559999999</v>
      </c>
      <c r="E327" s="95"/>
      <c r="F327" s="95"/>
      <c r="G327" s="95"/>
      <c r="H327" s="95"/>
      <c r="I327" s="95"/>
      <c r="J327" s="95"/>
      <c r="K327" s="95"/>
      <c r="L327" s="95"/>
      <c r="M327" s="95"/>
      <c r="N327" s="95"/>
      <c r="O327" s="60">
        <v>2.2410305256433099E-3</v>
      </c>
      <c r="P327" s="60"/>
      <c r="Q327" s="60"/>
      <c r="R327" s="60"/>
      <c r="S327" s="60"/>
      <c r="T327" s="60"/>
      <c r="U327" s="60"/>
      <c r="V327" s="60"/>
      <c r="W327" s="60"/>
      <c r="X327" s="60"/>
      <c r="Y327" s="65">
        <v>226</v>
      </c>
      <c r="Z327" s="65"/>
      <c r="AA327" s="65"/>
      <c r="AB327" s="65"/>
      <c r="AC327" s="65"/>
      <c r="AD327" s="65"/>
      <c r="AE327" s="65"/>
      <c r="AF327" s="65"/>
      <c r="AG327" s="65"/>
      <c r="AH327" s="60">
        <v>9.8749033264441998E-4</v>
      </c>
      <c r="AI327" s="60"/>
      <c r="AJ327" s="60"/>
      <c r="AK327" s="60"/>
      <c r="AL327" s="60"/>
      <c r="AM327" s="60"/>
      <c r="AN327" s="60"/>
      <c r="AO327" s="60"/>
    </row>
    <row r="328" spans="2:44" s="51" customFormat="1" ht="10.7" customHeight="1" x14ac:dyDescent="0.15">
      <c r="B328" s="57" t="s">
        <v>1010</v>
      </c>
      <c r="C328" s="57"/>
      <c r="D328" s="95">
        <v>7406712.0300000003</v>
      </c>
      <c r="E328" s="95"/>
      <c r="F328" s="95"/>
      <c r="G328" s="95"/>
      <c r="H328" s="95"/>
      <c r="I328" s="95"/>
      <c r="J328" s="95"/>
      <c r="K328" s="95"/>
      <c r="L328" s="95"/>
      <c r="M328" s="95"/>
      <c r="N328" s="95"/>
      <c r="O328" s="60">
        <v>4.9607155922785202E-4</v>
      </c>
      <c r="P328" s="60"/>
      <c r="Q328" s="60"/>
      <c r="R328" s="60"/>
      <c r="S328" s="60"/>
      <c r="T328" s="60"/>
      <c r="U328" s="60"/>
      <c r="V328" s="60"/>
      <c r="W328" s="60"/>
      <c r="X328" s="60"/>
      <c r="Y328" s="65">
        <v>66</v>
      </c>
      <c r="Z328" s="65"/>
      <c r="AA328" s="65"/>
      <c r="AB328" s="65"/>
      <c r="AC328" s="65"/>
      <c r="AD328" s="65"/>
      <c r="AE328" s="65"/>
      <c r="AF328" s="65"/>
      <c r="AG328" s="65"/>
      <c r="AH328" s="60">
        <v>2.8838213254217602E-4</v>
      </c>
      <c r="AI328" s="60"/>
      <c r="AJ328" s="60"/>
      <c r="AK328" s="60"/>
      <c r="AL328" s="60"/>
      <c r="AM328" s="60"/>
      <c r="AN328" s="60"/>
      <c r="AO328" s="60"/>
    </row>
    <row r="329" spans="2:44" s="51" customFormat="1" ht="10.7" customHeight="1" x14ac:dyDescent="0.15">
      <c r="B329" s="57" t="s">
        <v>1009</v>
      </c>
      <c r="C329" s="57"/>
      <c r="D329" s="95">
        <v>1402576.82</v>
      </c>
      <c r="E329" s="95"/>
      <c r="F329" s="95"/>
      <c r="G329" s="95"/>
      <c r="H329" s="95"/>
      <c r="I329" s="95"/>
      <c r="J329" s="95"/>
      <c r="K329" s="95"/>
      <c r="L329" s="95"/>
      <c r="M329" s="95"/>
      <c r="N329" s="95"/>
      <c r="O329" s="60">
        <v>9.3938912059234297E-5</v>
      </c>
      <c r="P329" s="60"/>
      <c r="Q329" s="60"/>
      <c r="R329" s="60"/>
      <c r="S329" s="60"/>
      <c r="T329" s="60"/>
      <c r="U329" s="60"/>
      <c r="V329" s="60"/>
      <c r="W329" s="60"/>
      <c r="X329" s="60"/>
      <c r="Y329" s="65">
        <v>8</v>
      </c>
      <c r="Z329" s="65"/>
      <c r="AA329" s="65"/>
      <c r="AB329" s="65"/>
      <c r="AC329" s="65"/>
      <c r="AD329" s="65"/>
      <c r="AE329" s="65"/>
      <c r="AF329" s="65"/>
      <c r="AG329" s="65"/>
      <c r="AH329" s="60">
        <v>3.4955410005112198E-5</v>
      </c>
      <c r="AI329" s="60"/>
      <c r="AJ329" s="60"/>
      <c r="AK329" s="60"/>
      <c r="AL329" s="60"/>
      <c r="AM329" s="60"/>
      <c r="AN329" s="60"/>
      <c r="AO329" s="60"/>
    </row>
    <row r="330" spans="2:44" s="51" customFormat="1" ht="9.6" customHeight="1" x14ac:dyDescent="0.15">
      <c r="B330" s="98"/>
      <c r="C330" s="98"/>
      <c r="D330" s="93">
        <v>14930733061.030001</v>
      </c>
      <c r="E330" s="93"/>
      <c r="F330" s="93"/>
      <c r="G330" s="93"/>
      <c r="H330" s="93"/>
      <c r="I330" s="93"/>
      <c r="J330" s="93"/>
      <c r="K330" s="93"/>
      <c r="L330" s="93"/>
      <c r="M330" s="93"/>
      <c r="N330" s="93"/>
      <c r="O330" s="91">
        <v>1</v>
      </c>
      <c r="P330" s="91"/>
      <c r="Q330" s="91"/>
      <c r="R330" s="91"/>
      <c r="S330" s="91"/>
      <c r="T330" s="91"/>
      <c r="U330" s="91"/>
      <c r="V330" s="91"/>
      <c r="W330" s="91"/>
      <c r="X330" s="91"/>
      <c r="Y330" s="92">
        <v>228863</v>
      </c>
      <c r="Z330" s="92"/>
      <c r="AA330" s="92"/>
      <c r="AB330" s="92"/>
      <c r="AC330" s="92"/>
      <c r="AD330" s="92"/>
      <c r="AE330" s="92"/>
      <c r="AF330" s="92"/>
      <c r="AG330" s="92"/>
      <c r="AH330" s="91">
        <v>1</v>
      </c>
      <c r="AI330" s="91"/>
      <c r="AJ330" s="91"/>
      <c r="AK330" s="91"/>
      <c r="AL330" s="91"/>
      <c r="AM330" s="91"/>
      <c r="AN330" s="91"/>
      <c r="AO330" s="91"/>
    </row>
    <row r="331" spans="2:44" s="51" customFormat="1" ht="9" customHeight="1" x14ac:dyDescent="0.15"/>
    <row r="332" spans="2:44" s="51" customFormat="1" ht="19.149999999999999" customHeight="1" x14ac:dyDescent="0.15">
      <c r="B332" s="54" t="s">
        <v>1008</v>
      </c>
      <c r="C332" s="54"/>
      <c r="D332" s="54"/>
      <c r="E332" s="54"/>
      <c r="F332" s="54"/>
      <c r="G332" s="54"/>
      <c r="H332" s="54"/>
      <c r="I332" s="54"/>
      <c r="J332" s="54"/>
      <c r="K332" s="54"/>
      <c r="L332" s="54"/>
      <c r="M332" s="54"/>
      <c r="N332" s="54"/>
      <c r="O332" s="54"/>
      <c r="P332" s="54"/>
      <c r="Q332" s="54"/>
      <c r="R332" s="54"/>
      <c r="S332" s="54"/>
      <c r="T332" s="54"/>
      <c r="U332" s="54"/>
      <c r="V332" s="54"/>
      <c r="W332" s="54"/>
      <c r="X332" s="54"/>
      <c r="Y332" s="54"/>
      <c r="Z332" s="54"/>
      <c r="AA332" s="54"/>
      <c r="AB332" s="54"/>
      <c r="AC332" s="54"/>
      <c r="AD332" s="54"/>
      <c r="AE332" s="54"/>
      <c r="AF332" s="54"/>
      <c r="AG332" s="54"/>
      <c r="AH332" s="54"/>
      <c r="AI332" s="54"/>
      <c r="AJ332" s="54"/>
      <c r="AK332" s="54"/>
      <c r="AL332" s="54"/>
      <c r="AM332" s="54"/>
      <c r="AN332" s="54"/>
      <c r="AO332" s="54"/>
      <c r="AP332" s="54"/>
      <c r="AQ332" s="54"/>
      <c r="AR332" s="54"/>
    </row>
    <row r="333" spans="2:44" s="51" customFormat="1" ht="7.9" customHeight="1" x14ac:dyDescent="0.15"/>
    <row r="334" spans="2:44" s="51" customFormat="1" ht="12.2" customHeight="1" x14ac:dyDescent="0.15">
      <c r="B334" s="97" t="s">
        <v>1007</v>
      </c>
      <c r="C334" s="97"/>
      <c r="D334" s="97" t="s">
        <v>994</v>
      </c>
      <c r="E334" s="97"/>
      <c r="F334" s="97"/>
      <c r="G334" s="97"/>
      <c r="H334" s="97"/>
      <c r="I334" s="97"/>
      <c r="J334" s="97"/>
      <c r="K334" s="97"/>
      <c r="L334" s="97"/>
      <c r="M334" s="97"/>
      <c r="N334" s="97"/>
      <c r="O334" s="97" t="s">
        <v>992</v>
      </c>
      <c r="P334" s="97"/>
      <c r="Q334" s="97"/>
      <c r="R334" s="97"/>
      <c r="S334" s="97"/>
      <c r="T334" s="97"/>
      <c r="U334" s="97"/>
      <c r="V334" s="97"/>
      <c r="W334" s="97"/>
      <c r="X334" s="97"/>
      <c r="Y334" s="97" t="s">
        <v>993</v>
      </c>
      <c r="Z334" s="97"/>
      <c r="AA334" s="97"/>
      <c r="AB334" s="97"/>
      <c r="AC334" s="97"/>
      <c r="AD334" s="97"/>
      <c r="AE334" s="97"/>
      <c r="AF334" s="97"/>
      <c r="AG334" s="97"/>
      <c r="AH334" s="97" t="s">
        <v>992</v>
      </c>
      <c r="AI334" s="97"/>
      <c r="AJ334" s="97"/>
      <c r="AK334" s="97"/>
      <c r="AL334" s="97"/>
      <c r="AM334" s="97"/>
      <c r="AN334" s="97"/>
      <c r="AO334" s="97"/>
      <c r="AP334" s="97"/>
    </row>
    <row r="335" spans="2:44" s="51" customFormat="1" ht="10.7" customHeight="1" x14ac:dyDescent="0.15">
      <c r="B335" s="57" t="s">
        <v>1006</v>
      </c>
      <c r="C335" s="57"/>
      <c r="D335" s="95">
        <v>12703338963.969801</v>
      </c>
      <c r="E335" s="95"/>
      <c r="F335" s="95"/>
      <c r="G335" s="95"/>
      <c r="H335" s="95"/>
      <c r="I335" s="95"/>
      <c r="J335" s="95"/>
      <c r="K335" s="95"/>
      <c r="L335" s="95"/>
      <c r="M335" s="95"/>
      <c r="N335" s="95"/>
      <c r="O335" s="60">
        <v>0.85081816894351603</v>
      </c>
      <c r="P335" s="60"/>
      <c r="Q335" s="60"/>
      <c r="R335" s="60"/>
      <c r="S335" s="60"/>
      <c r="T335" s="60"/>
      <c r="U335" s="60"/>
      <c r="V335" s="60"/>
      <c r="W335" s="60"/>
      <c r="X335" s="60"/>
      <c r="Y335" s="65">
        <v>196567</v>
      </c>
      <c r="Z335" s="65"/>
      <c r="AA335" s="65"/>
      <c r="AB335" s="65"/>
      <c r="AC335" s="65"/>
      <c r="AD335" s="65"/>
      <c r="AE335" s="65"/>
      <c r="AF335" s="65"/>
      <c r="AG335" s="65"/>
      <c r="AH335" s="60">
        <v>0.858885009809362</v>
      </c>
      <c r="AI335" s="60"/>
      <c r="AJ335" s="60"/>
      <c r="AK335" s="60"/>
      <c r="AL335" s="60"/>
      <c r="AM335" s="60"/>
      <c r="AN335" s="60"/>
      <c r="AO335" s="60"/>
      <c r="AP335" s="60"/>
    </row>
    <row r="336" spans="2:44" s="51" customFormat="1" ht="10.7" customHeight="1" x14ac:dyDescent="0.15">
      <c r="B336" s="57" t="s">
        <v>1005</v>
      </c>
      <c r="C336" s="57"/>
      <c r="D336" s="95">
        <v>950804100.380005</v>
      </c>
      <c r="E336" s="95"/>
      <c r="F336" s="95"/>
      <c r="G336" s="95"/>
      <c r="H336" s="95"/>
      <c r="I336" s="95"/>
      <c r="J336" s="95"/>
      <c r="K336" s="95"/>
      <c r="L336" s="95"/>
      <c r="M336" s="95"/>
      <c r="N336" s="95"/>
      <c r="O336" s="60">
        <v>6.3681005915353903E-2</v>
      </c>
      <c r="P336" s="60"/>
      <c r="Q336" s="60"/>
      <c r="R336" s="60"/>
      <c r="S336" s="60"/>
      <c r="T336" s="60"/>
      <c r="U336" s="60"/>
      <c r="V336" s="60"/>
      <c r="W336" s="60"/>
      <c r="X336" s="60"/>
      <c r="Y336" s="65">
        <v>17985</v>
      </c>
      <c r="Z336" s="65"/>
      <c r="AA336" s="65"/>
      <c r="AB336" s="65"/>
      <c r="AC336" s="65"/>
      <c r="AD336" s="65"/>
      <c r="AE336" s="65"/>
      <c r="AF336" s="65"/>
      <c r="AG336" s="65"/>
      <c r="AH336" s="60">
        <v>7.85841311177429E-2</v>
      </c>
      <c r="AI336" s="60"/>
      <c r="AJ336" s="60"/>
      <c r="AK336" s="60"/>
      <c r="AL336" s="60"/>
      <c r="AM336" s="60"/>
      <c r="AN336" s="60"/>
      <c r="AO336" s="60"/>
      <c r="AP336" s="60"/>
    </row>
    <row r="337" spans="2:44" s="51" customFormat="1" ht="10.7" customHeight="1" x14ac:dyDescent="0.15">
      <c r="B337" s="57" t="s">
        <v>1004</v>
      </c>
      <c r="C337" s="57"/>
      <c r="D337" s="95">
        <v>344582078.640001</v>
      </c>
      <c r="E337" s="95"/>
      <c r="F337" s="95"/>
      <c r="G337" s="95"/>
      <c r="H337" s="95"/>
      <c r="I337" s="95"/>
      <c r="J337" s="95"/>
      <c r="K337" s="95"/>
      <c r="L337" s="95"/>
      <c r="M337" s="95"/>
      <c r="N337" s="95"/>
      <c r="O337" s="60">
        <v>2.30787113553978E-2</v>
      </c>
      <c r="P337" s="60"/>
      <c r="Q337" s="60"/>
      <c r="R337" s="60"/>
      <c r="S337" s="60"/>
      <c r="T337" s="60"/>
      <c r="U337" s="60"/>
      <c r="V337" s="60"/>
      <c r="W337" s="60"/>
      <c r="X337" s="60"/>
      <c r="Y337" s="65">
        <v>4422</v>
      </c>
      <c r="Z337" s="65"/>
      <c r="AA337" s="65"/>
      <c r="AB337" s="65"/>
      <c r="AC337" s="65"/>
      <c r="AD337" s="65"/>
      <c r="AE337" s="65"/>
      <c r="AF337" s="65"/>
      <c r="AG337" s="65"/>
      <c r="AH337" s="60">
        <v>1.9321602880325799E-2</v>
      </c>
      <c r="AI337" s="60"/>
      <c r="AJ337" s="60"/>
      <c r="AK337" s="60"/>
      <c r="AL337" s="60"/>
      <c r="AM337" s="60"/>
      <c r="AN337" s="60"/>
      <c r="AO337" s="60"/>
      <c r="AP337" s="60"/>
    </row>
    <row r="338" spans="2:44" s="51" customFormat="1" ht="10.7" customHeight="1" x14ac:dyDescent="0.15">
      <c r="B338" s="57" t="s">
        <v>1003</v>
      </c>
      <c r="C338" s="57"/>
      <c r="D338" s="95">
        <v>432404476.85000002</v>
      </c>
      <c r="E338" s="95"/>
      <c r="F338" s="95"/>
      <c r="G338" s="95"/>
      <c r="H338" s="95"/>
      <c r="I338" s="95"/>
      <c r="J338" s="95"/>
      <c r="K338" s="95"/>
      <c r="L338" s="95"/>
      <c r="M338" s="95"/>
      <c r="N338" s="95"/>
      <c r="O338" s="60">
        <v>2.8960699724691001E-2</v>
      </c>
      <c r="P338" s="60"/>
      <c r="Q338" s="60"/>
      <c r="R338" s="60"/>
      <c r="S338" s="60"/>
      <c r="T338" s="60"/>
      <c r="U338" s="60"/>
      <c r="V338" s="60"/>
      <c r="W338" s="60"/>
      <c r="X338" s="60"/>
      <c r="Y338" s="65">
        <v>4802</v>
      </c>
      <c r="Z338" s="65"/>
      <c r="AA338" s="65"/>
      <c r="AB338" s="65"/>
      <c r="AC338" s="65"/>
      <c r="AD338" s="65"/>
      <c r="AE338" s="65"/>
      <c r="AF338" s="65"/>
      <c r="AG338" s="65"/>
      <c r="AH338" s="60">
        <v>2.0981984855568601E-2</v>
      </c>
      <c r="AI338" s="60"/>
      <c r="AJ338" s="60"/>
      <c r="AK338" s="60"/>
      <c r="AL338" s="60"/>
      <c r="AM338" s="60"/>
      <c r="AN338" s="60"/>
      <c r="AO338" s="60"/>
      <c r="AP338" s="60"/>
    </row>
    <row r="339" spans="2:44" s="51" customFormat="1" ht="10.7" customHeight="1" x14ac:dyDescent="0.15">
      <c r="B339" s="57" t="s">
        <v>1002</v>
      </c>
      <c r="C339" s="57"/>
      <c r="D339" s="95">
        <v>129368767.47</v>
      </c>
      <c r="E339" s="95"/>
      <c r="F339" s="95"/>
      <c r="G339" s="95"/>
      <c r="H339" s="95"/>
      <c r="I339" s="95"/>
      <c r="J339" s="95"/>
      <c r="K339" s="95"/>
      <c r="L339" s="95"/>
      <c r="M339" s="95"/>
      <c r="N339" s="95"/>
      <c r="O339" s="60">
        <v>8.6645958333862096E-3</v>
      </c>
      <c r="P339" s="60"/>
      <c r="Q339" s="60"/>
      <c r="R339" s="60"/>
      <c r="S339" s="60"/>
      <c r="T339" s="60"/>
      <c r="U339" s="60"/>
      <c r="V339" s="60"/>
      <c r="W339" s="60"/>
      <c r="X339" s="60"/>
      <c r="Y339" s="65">
        <v>860</v>
      </c>
      <c r="Z339" s="65"/>
      <c r="AA339" s="65"/>
      <c r="AB339" s="65"/>
      <c r="AC339" s="65"/>
      <c r="AD339" s="65"/>
      <c r="AE339" s="65"/>
      <c r="AF339" s="65"/>
      <c r="AG339" s="65"/>
      <c r="AH339" s="60">
        <v>3.7577065755495598E-3</v>
      </c>
      <c r="AI339" s="60"/>
      <c r="AJ339" s="60"/>
      <c r="AK339" s="60"/>
      <c r="AL339" s="60"/>
      <c r="AM339" s="60"/>
      <c r="AN339" s="60"/>
      <c r="AO339" s="60"/>
      <c r="AP339" s="60"/>
    </row>
    <row r="340" spans="2:44" s="51" customFormat="1" ht="10.7" customHeight="1" x14ac:dyDescent="0.15">
      <c r="B340" s="57" t="s">
        <v>1001</v>
      </c>
      <c r="C340" s="57"/>
      <c r="D340" s="95">
        <v>121414682.2</v>
      </c>
      <c r="E340" s="95"/>
      <c r="F340" s="95"/>
      <c r="G340" s="95"/>
      <c r="H340" s="95"/>
      <c r="I340" s="95"/>
      <c r="J340" s="95"/>
      <c r="K340" s="95"/>
      <c r="L340" s="95"/>
      <c r="M340" s="95"/>
      <c r="N340" s="95"/>
      <c r="O340" s="60">
        <v>8.1318634325397397E-3</v>
      </c>
      <c r="P340" s="60"/>
      <c r="Q340" s="60"/>
      <c r="R340" s="60"/>
      <c r="S340" s="60"/>
      <c r="T340" s="60"/>
      <c r="U340" s="60"/>
      <c r="V340" s="60"/>
      <c r="W340" s="60"/>
      <c r="X340" s="60"/>
      <c r="Y340" s="65">
        <v>1576</v>
      </c>
      <c r="Z340" s="65"/>
      <c r="AA340" s="65"/>
      <c r="AB340" s="65"/>
      <c r="AC340" s="65"/>
      <c r="AD340" s="65"/>
      <c r="AE340" s="65"/>
      <c r="AF340" s="65"/>
      <c r="AG340" s="65"/>
      <c r="AH340" s="60">
        <v>6.8862157710071099E-3</v>
      </c>
      <c r="AI340" s="60"/>
      <c r="AJ340" s="60"/>
      <c r="AK340" s="60"/>
      <c r="AL340" s="60"/>
      <c r="AM340" s="60"/>
      <c r="AN340" s="60"/>
      <c r="AO340" s="60"/>
      <c r="AP340" s="60"/>
    </row>
    <row r="341" spans="2:44" s="51" customFormat="1" ht="10.7" customHeight="1" x14ac:dyDescent="0.15">
      <c r="B341" s="57" t="s">
        <v>1000</v>
      </c>
      <c r="C341" s="57"/>
      <c r="D341" s="95">
        <v>224841461.58000001</v>
      </c>
      <c r="E341" s="95"/>
      <c r="F341" s="95"/>
      <c r="G341" s="95"/>
      <c r="H341" s="95"/>
      <c r="I341" s="95"/>
      <c r="J341" s="95"/>
      <c r="K341" s="95"/>
      <c r="L341" s="95"/>
      <c r="M341" s="95"/>
      <c r="N341" s="95"/>
      <c r="O341" s="60">
        <v>1.5058970022500199E-2</v>
      </c>
      <c r="P341" s="60"/>
      <c r="Q341" s="60"/>
      <c r="R341" s="60"/>
      <c r="S341" s="60"/>
      <c r="T341" s="60"/>
      <c r="U341" s="60"/>
      <c r="V341" s="60"/>
      <c r="W341" s="60"/>
      <c r="X341" s="60"/>
      <c r="Y341" s="65">
        <v>2488</v>
      </c>
      <c r="Z341" s="65"/>
      <c r="AA341" s="65"/>
      <c r="AB341" s="65"/>
      <c r="AC341" s="65"/>
      <c r="AD341" s="65"/>
      <c r="AE341" s="65"/>
      <c r="AF341" s="65"/>
      <c r="AG341" s="65"/>
      <c r="AH341" s="60">
        <v>1.0871132511589899E-2</v>
      </c>
      <c r="AI341" s="60"/>
      <c r="AJ341" s="60"/>
      <c r="AK341" s="60"/>
      <c r="AL341" s="60"/>
      <c r="AM341" s="60"/>
      <c r="AN341" s="60"/>
      <c r="AO341" s="60"/>
      <c r="AP341" s="60"/>
    </row>
    <row r="342" spans="2:44" s="51" customFormat="1" ht="10.7" customHeight="1" x14ac:dyDescent="0.15">
      <c r="B342" s="57" t="s">
        <v>999</v>
      </c>
      <c r="C342" s="57"/>
      <c r="D342" s="95">
        <v>348458.98</v>
      </c>
      <c r="E342" s="95"/>
      <c r="F342" s="95"/>
      <c r="G342" s="95"/>
      <c r="H342" s="95"/>
      <c r="I342" s="95"/>
      <c r="J342" s="95"/>
      <c r="K342" s="95"/>
      <c r="L342" s="95"/>
      <c r="M342" s="95"/>
      <c r="N342" s="95"/>
      <c r="O342" s="60">
        <v>2.33383704990013E-5</v>
      </c>
      <c r="P342" s="60"/>
      <c r="Q342" s="60"/>
      <c r="R342" s="60"/>
      <c r="S342" s="60"/>
      <c r="T342" s="60"/>
      <c r="U342" s="60"/>
      <c r="V342" s="60"/>
      <c r="W342" s="60"/>
      <c r="X342" s="60"/>
      <c r="Y342" s="65">
        <v>3</v>
      </c>
      <c r="Z342" s="65"/>
      <c r="AA342" s="65"/>
      <c r="AB342" s="65"/>
      <c r="AC342" s="65"/>
      <c r="AD342" s="65"/>
      <c r="AE342" s="65"/>
      <c r="AF342" s="65"/>
      <c r="AG342" s="65"/>
      <c r="AH342" s="60">
        <v>1.31082787519171E-5</v>
      </c>
      <c r="AI342" s="60"/>
      <c r="AJ342" s="60"/>
      <c r="AK342" s="60"/>
      <c r="AL342" s="60"/>
      <c r="AM342" s="60"/>
      <c r="AN342" s="60"/>
      <c r="AO342" s="60"/>
      <c r="AP342" s="60"/>
    </row>
    <row r="343" spans="2:44" s="51" customFormat="1" ht="10.7" customHeight="1" x14ac:dyDescent="0.15">
      <c r="B343" s="57" t="s">
        <v>998</v>
      </c>
      <c r="C343" s="57"/>
      <c r="D343" s="95">
        <v>23630070.960000001</v>
      </c>
      <c r="E343" s="95"/>
      <c r="F343" s="95"/>
      <c r="G343" s="95"/>
      <c r="H343" s="95"/>
      <c r="I343" s="95"/>
      <c r="J343" s="95"/>
      <c r="K343" s="95"/>
      <c r="L343" s="95"/>
      <c r="M343" s="95"/>
      <c r="N343" s="95"/>
      <c r="O343" s="60">
        <v>1.58264640211646E-3</v>
      </c>
      <c r="P343" s="60"/>
      <c r="Q343" s="60"/>
      <c r="R343" s="60"/>
      <c r="S343" s="60"/>
      <c r="T343" s="60"/>
      <c r="U343" s="60"/>
      <c r="V343" s="60"/>
      <c r="W343" s="60"/>
      <c r="X343" s="60"/>
      <c r="Y343" s="65">
        <v>160</v>
      </c>
      <c r="Z343" s="65"/>
      <c r="AA343" s="65"/>
      <c r="AB343" s="65"/>
      <c r="AC343" s="65"/>
      <c r="AD343" s="65"/>
      <c r="AE343" s="65"/>
      <c r="AF343" s="65"/>
      <c r="AG343" s="65"/>
      <c r="AH343" s="60">
        <v>6.9910820010224504E-4</v>
      </c>
      <c r="AI343" s="60"/>
      <c r="AJ343" s="60"/>
      <c r="AK343" s="60"/>
      <c r="AL343" s="60"/>
      <c r="AM343" s="60"/>
      <c r="AN343" s="60"/>
      <c r="AO343" s="60"/>
      <c r="AP343" s="60"/>
    </row>
    <row r="344" spans="2:44" s="51" customFormat="1" ht="9.6" customHeight="1" x14ac:dyDescent="0.15">
      <c r="B344" s="98"/>
      <c r="C344" s="98"/>
      <c r="D344" s="93">
        <v>14930733061.0298</v>
      </c>
      <c r="E344" s="93"/>
      <c r="F344" s="93"/>
      <c r="G344" s="93"/>
      <c r="H344" s="93"/>
      <c r="I344" s="93"/>
      <c r="J344" s="93"/>
      <c r="K344" s="93"/>
      <c r="L344" s="93"/>
      <c r="M344" s="93"/>
      <c r="N344" s="93"/>
      <c r="O344" s="91">
        <v>1</v>
      </c>
      <c r="P344" s="91"/>
      <c r="Q344" s="91"/>
      <c r="R344" s="91"/>
      <c r="S344" s="91"/>
      <c r="T344" s="91"/>
      <c r="U344" s="91"/>
      <c r="V344" s="91"/>
      <c r="W344" s="91"/>
      <c r="X344" s="91"/>
      <c r="Y344" s="92">
        <v>228863</v>
      </c>
      <c r="Z344" s="92"/>
      <c r="AA344" s="92"/>
      <c r="AB344" s="92"/>
      <c r="AC344" s="92"/>
      <c r="AD344" s="92"/>
      <c r="AE344" s="92"/>
      <c r="AF344" s="92"/>
      <c r="AG344" s="92"/>
      <c r="AH344" s="91">
        <v>1</v>
      </c>
      <c r="AI344" s="91"/>
      <c r="AJ344" s="91"/>
      <c r="AK344" s="91"/>
      <c r="AL344" s="91"/>
      <c r="AM344" s="91"/>
      <c r="AN344" s="91"/>
      <c r="AO344" s="91"/>
      <c r="AP344" s="91"/>
    </row>
    <row r="345" spans="2:44" s="51" customFormat="1" ht="11.65" customHeight="1" x14ac:dyDescent="0.15"/>
    <row r="346" spans="2:44" s="51" customFormat="1" ht="19.149999999999999" customHeight="1" x14ac:dyDescent="0.15">
      <c r="B346" s="54" t="s">
        <v>997</v>
      </c>
      <c r="C346" s="54"/>
      <c r="D346" s="54"/>
      <c r="E346" s="54"/>
      <c r="F346" s="54"/>
      <c r="G346" s="54"/>
      <c r="H346" s="54"/>
      <c r="I346" s="54"/>
      <c r="J346" s="54"/>
      <c r="K346" s="54"/>
      <c r="L346" s="54"/>
      <c r="M346" s="54"/>
      <c r="N346" s="54"/>
      <c r="O346" s="54"/>
      <c r="P346" s="54"/>
      <c r="Q346" s="54"/>
      <c r="R346" s="54"/>
      <c r="S346" s="54"/>
      <c r="T346" s="54"/>
      <c r="U346" s="54"/>
      <c r="V346" s="54"/>
      <c r="W346" s="54"/>
      <c r="X346" s="54"/>
      <c r="Y346" s="54"/>
      <c r="Z346" s="54"/>
      <c r="AA346" s="54"/>
      <c r="AB346" s="54"/>
      <c r="AC346" s="54"/>
      <c r="AD346" s="54"/>
      <c r="AE346" s="54"/>
      <c r="AF346" s="54"/>
      <c r="AG346" s="54"/>
      <c r="AH346" s="54"/>
      <c r="AI346" s="54"/>
      <c r="AJ346" s="54"/>
      <c r="AK346" s="54"/>
      <c r="AL346" s="54"/>
      <c r="AM346" s="54"/>
      <c r="AN346" s="54"/>
      <c r="AO346" s="54"/>
      <c r="AP346" s="54"/>
      <c r="AQ346" s="54"/>
      <c r="AR346" s="54"/>
    </row>
    <row r="347" spans="2:44" s="51" customFormat="1" ht="9" customHeight="1" x14ac:dyDescent="0.15"/>
    <row r="348" spans="2:44" s="51" customFormat="1" ht="12.2" customHeight="1" x14ac:dyDescent="0.15">
      <c r="B348" s="97"/>
      <c r="C348" s="97"/>
      <c r="D348" s="97"/>
      <c r="E348" s="97" t="s">
        <v>994</v>
      </c>
      <c r="F348" s="97"/>
      <c r="G348" s="97"/>
      <c r="H348" s="97"/>
      <c r="I348" s="97"/>
      <c r="J348" s="97"/>
      <c r="K348" s="97"/>
      <c r="L348" s="97"/>
      <c r="M348" s="97"/>
      <c r="N348" s="97"/>
      <c r="O348" s="97"/>
      <c r="P348" s="97" t="s">
        <v>992</v>
      </c>
      <c r="Q348" s="97"/>
      <c r="R348" s="97"/>
      <c r="S348" s="97"/>
      <c r="T348" s="97"/>
      <c r="U348" s="97"/>
      <c r="V348" s="97"/>
      <c r="W348" s="97"/>
      <c r="X348" s="97"/>
      <c r="Y348" s="97"/>
      <c r="Z348" s="97" t="s">
        <v>996</v>
      </c>
      <c r="AA348" s="97"/>
      <c r="AB348" s="97"/>
      <c r="AC348" s="97"/>
      <c r="AD348" s="97"/>
      <c r="AE348" s="97"/>
      <c r="AF348" s="97"/>
      <c r="AG348" s="97"/>
      <c r="AH348" s="97"/>
      <c r="AI348" s="97" t="s">
        <v>992</v>
      </c>
      <c r="AJ348" s="97"/>
      <c r="AK348" s="97"/>
      <c r="AL348" s="97"/>
      <c r="AM348" s="97"/>
      <c r="AN348" s="97"/>
      <c r="AO348" s="97"/>
      <c r="AP348" s="97"/>
      <c r="AQ348" s="97"/>
    </row>
    <row r="349" spans="2:44" s="51" customFormat="1" ht="12.2" customHeight="1" x14ac:dyDescent="0.15">
      <c r="B349" s="57" t="s">
        <v>796</v>
      </c>
      <c r="C349" s="57"/>
      <c r="D349" s="57"/>
      <c r="E349" s="95">
        <v>39613844510.750099</v>
      </c>
      <c r="F349" s="95"/>
      <c r="G349" s="95"/>
      <c r="H349" s="95"/>
      <c r="I349" s="95"/>
      <c r="J349" s="95"/>
      <c r="K349" s="95"/>
      <c r="L349" s="95"/>
      <c r="M349" s="95"/>
      <c r="N349" s="95"/>
      <c r="O349" s="95"/>
      <c r="P349" s="60">
        <v>0.81312830440966499</v>
      </c>
      <c r="Q349" s="60"/>
      <c r="R349" s="60"/>
      <c r="S349" s="60"/>
      <c r="T349" s="60"/>
      <c r="U349" s="60"/>
      <c r="V349" s="60"/>
      <c r="W349" s="60"/>
      <c r="X349" s="60"/>
      <c r="Y349" s="60"/>
      <c r="Z349" s="65">
        <v>104446</v>
      </c>
      <c r="AA349" s="65"/>
      <c r="AB349" s="65"/>
      <c r="AC349" s="65"/>
      <c r="AD349" s="65"/>
      <c r="AE349" s="65"/>
      <c r="AF349" s="65"/>
      <c r="AG349" s="65"/>
      <c r="AH349" s="65"/>
      <c r="AI349" s="60">
        <v>0.79899328345649601</v>
      </c>
      <c r="AJ349" s="60"/>
      <c r="AK349" s="60"/>
      <c r="AL349" s="60"/>
      <c r="AM349" s="60"/>
      <c r="AN349" s="60"/>
      <c r="AO349" s="60"/>
      <c r="AP349" s="60"/>
      <c r="AQ349" s="60"/>
    </row>
    <row r="350" spans="2:44" s="51" customFormat="1" ht="12.2" customHeight="1" x14ac:dyDescent="0.15">
      <c r="B350" s="57" t="s">
        <v>806</v>
      </c>
      <c r="C350" s="57"/>
      <c r="D350" s="57"/>
      <c r="E350" s="95">
        <v>9103983039.8600502</v>
      </c>
      <c r="F350" s="95"/>
      <c r="G350" s="95"/>
      <c r="H350" s="95"/>
      <c r="I350" s="95"/>
      <c r="J350" s="95"/>
      <c r="K350" s="95"/>
      <c r="L350" s="95"/>
      <c r="M350" s="95"/>
      <c r="N350" s="95"/>
      <c r="O350" s="95"/>
      <c r="P350" s="60">
        <v>0.18687169559033501</v>
      </c>
      <c r="Q350" s="60"/>
      <c r="R350" s="60"/>
      <c r="S350" s="60"/>
      <c r="T350" s="60"/>
      <c r="U350" s="60"/>
      <c r="V350" s="60"/>
      <c r="W350" s="60"/>
      <c r="X350" s="60"/>
      <c r="Y350" s="60"/>
      <c r="Z350" s="65">
        <v>26276</v>
      </c>
      <c r="AA350" s="65"/>
      <c r="AB350" s="65"/>
      <c r="AC350" s="65"/>
      <c r="AD350" s="65"/>
      <c r="AE350" s="65"/>
      <c r="AF350" s="65"/>
      <c r="AG350" s="65"/>
      <c r="AH350" s="65"/>
      <c r="AI350" s="60">
        <v>0.20100671654350499</v>
      </c>
      <c r="AJ350" s="60"/>
      <c r="AK350" s="60"/>
      <c r="AL350" s="60"/>
      <c r="AM350" s="60"/>
      <c r="AN350" s="60"/>
      <c r="AO350" s="60"/>
      <c r="AP350" s="60"/>
      <c r="AQ350" s="60"/>
    </row>
    <row r="351" spans="2:44" s="51" customFormat="1" ht="9.6" customHeight="1" x14ac:dyDescent="0.15">
      <c r="B351" s="98"/>
      <c r="C351" s="98"/>
      <c r="D351" s="98"/>
      <c r="E351" s="93">
        <v>48717827550.6101</v>
      </c>
      <c r="F351" s="93"/>
      <c r="G351" s="93"/>
      <c r="H351" s="93"/>
      <c r="I351" s="93"/>
      <c r="J351" s="93"/>
      <c r="K351" s="93"/>
      <c r="L351" s="93"/>
      <c r="M351" s="93"/>
      <c r="N351" s="93"/>
      <c r="O351" s="93"/>
      <c r="P351" s="91">
        <v>1</v>
      </c>
      <c r="Q351" s="91"/>
      <c r="R351" s="91"/>
      <c r="S351" s="91"/>
      <c r="T351" s="91"/>
      <c r="U351" s="91"/>
      <c r="V351" s="91"/>
      <c r="W351" s="91"/>
      <c r="X351" s="91"/>
      <c r="Y351" s="91"/>
      <c r="Z351" s="92">
        <v>130722</v>
      </c>
      <c r="AA351" s="92"/>
      <c r="AB351" s="92"/>
      <c r="AC351" s="92"/>
      <c r="AD351" s="92"/>
      <c r="AE351" s="92"/>
      <c r="AF351" s="92"/>
      <c r="AG351" s="92"/>
      <c r="AH351" s="92"/>
      <c r="AI351" s="91">
        <v>1</v>
      </c>
      <c r="AJ351" s="91"/>
      <c r="AK351" s="91"/>
      <c r="AL351" s="91"/>
      <c r="AM351" s="91"/>
      <c r="AN351" s="91"/>
      <c r="AO351" s="91"/>
      <c r="AP351" s="91"/>
      <c r="AQ351" s="91"/>
    </row>
    <row r="352" spans="2:44" s="51" customFormat="1" ht="9" customHeight="1" x14ac:dyDescent="0.15"/>
    <row r="353" spans="2:44" s="51" customFormat="1" ht="19.149999999999999" customHeight="1" x14ac:dyDescent="0.15">
      <c r="B353" s="54" t="s">
        <v>995</v>
      </c>
      <c r="C353" s="54"/>
      <c r="D353" s="54"/>
      <c r="E353" s="54"/>
      <c r="F353" s="54"/>
      <c r="G353" s="54"/>
      <c r="H353" s="54"/>
      <c r="I353" s="54"/>
      <c r="J353" s="54"/>
      <c r="K353" s="54"/>
      <c r="L353" s="54"/>
      <c r="M353" s="54"/>
      <c r="N353" s="54"/>
      <c r="O353" s="54"/>
      <c r="P353" s="54"/>
      <c r="Q353" s="54"/>
      <c r="R353" s="54"/>
      <c r="S353" s="54"/>
      <c r="T353" s="54"/>
      <c r="U353" s="54"/>
      <c r="V353" s="54"/>
      <c r="W353" s="54"/>
      <c r="X353" s="54"/>
      <c r="Y353" s="54"/>
      <c r="Z353" s="54"/>
      <c r="AA353" s="54"/>
      <c r="AB353" s="54"/>
      <c r="AC353" s="54"/>
      <c r="AD353" s="54"/>
      <c r="AE353" s="54"/>
      <c r="AF353" s="54"/>
      <c r="AG353" s="54"/>
      <c r="AH353" s="54"/>
      <c r="AI353" s="54"/>
      <c r="AJ353" s="54"/>
      <c r="AK353" s="54"/>
      <c r="AL353" s="54"/>
      <c r="AM353" s="54"/>
      <c r="AN353" s="54"/>
      <c r="AO353" s="54"/>
      <c r="AP353" s="54"/>
      <c r="AQ353" s="54"/>
      <c r="AR353" s="54"/>
    </row>
    <row r="354" spans="2:44" s="51" customFormat="1" ht="9" customHeight="1" x14ac:dyDescent="0.15"/>
    <row r="355" spans="2:44" s="51" customFormat="1" ht="14.85" customHeight="1" x14ac:dyDescent="0.15">
      <c r="B355" s="94"/>
      <c r="C355" s="94"/>
      <c r="D355" s="94"/>
      <c r="E355" s="97" t="s">
        <v>994</v>
      </c>
      <c r="F355" s="97"/>
      <c r="G355" s="97"/>
      <c r="H355" s="97"/>
      <c r="I355" s="97"/>
      <c r="J355" s="97"/>
      <c r="K355" s="97"/>
      <c r="L355" s="97"/>
      <c r="M355" s="97"/>
      <c r="N355" s="97"/>
      <c r="O355" s="97"/>
      <c r="P355" s="97" t="s">
        <v>992</v>
      </c>
      <c r="Q355" s="97"/>
      <c r="R355" s="97"/>
      <c r="S355" s="97"/>
      <c r="T355" s="97"/>
      <c r="U355" s="97"/>
      <c r="V355" s="97"/>
      <c r="W355" s="97"/>
      <c r="X355" s="97"/>
      <c r="Y355" s="97"/>
      <c r="Z355" s="97" t="s">
        <v>993</v>
      </c>
      <c r="AA355" s="97"/>
      <c r="AB355" s="97"/>
      <c r="AC355" s="97"/>
      <c r="AD355" s="97"/>
      <c r="AE355" s="97"/>
      <c r="AF355" s="97"/>
      <c r="AG355" s="97"/>
      <c r="AH355" s="97"/>
      <c r="AI355" s="97" t="s">
        <v>992</v>
      </c>
      <c r="AJ355" s="97"/>
      <c r="AK355" s="97"/>
      <c r="AL355" s="97"/>
      <c r="AM355" s="97"/>
      <c r="AN355" s="97"/>
      <c r="AO355" s="97"/>
      <c r="AP355" s="97"/>
      <c r="AQ355" s="97"/>
    </row>
    <row r="356" spans="2:44" s="51" customFormat="1" ht="12.2" customHeight="1" x14ac:dyDescent="0.15">
      <c r="B356" s="96" t="s">
        <v>991</v>
      </c>
      <c r="C356" s="96"/>
      <c r="D356" s="96"/>
      <c r="E356" s="95">
        <v>13633011972.5597</v>
      </c>
      <c r="F356" s="95"/>
      <c r="G356" s="95"/>
      <c r="H356" s="95"/>
      <c r="I356" s="95"/>
      <c r="J356" s="95"/>
      <c r="K356" s="95"/>
      <c r="L356" s="95"/>
      <c r="M356" s="95"/>
      <c r="N356" s="95"/>
      <c r="O356" s="95"/>
      <c r="P356" s="60">
        <v>0.91308389995551298</v>
      </c>
      <c r="Q356" s="60"/>
      <c r="R356" s="60"/>
      <c r="S356" s="60"/>
      <c r="T356" s="60"/>
      <c r="U356" s="60"/>
      <c r="V356" s="60"/>
      <c r="W356" s="60"/>
      <c r="X356" s="60"/>
      <c r="Y356" s="60"/>
      <c r="Z356" s="65">
        <v>212053</v>
      </c>
      <c r="AA356" s="65"/>
      <c r="AB356" s="65"/>
      <c r="AC356" s="65"/>
      <c r="AD356" s="65"/>
      <c r="AE356" s="65"/>
      <c r="AF356" s="65"/>
      <c r="AG356" s="65"/>
      <c r="AH356" s="65"/>
      <c r="AI356" s="60">
        <v>0.926549944726758</v>
      </c>
      <c r="AJ356" s="60"/>
      <c r="AK356" s="60"/>
      <c r="AL356" s="60"/>
      <c r="AM356" s="60"/>
      <c r="AN356" s="60"/>
      <c r="AO356" s="60"/>
      <c r="AP356" s="60"/>
      <c r="AQ356" s="60"/>
    </row>
    <row r="357" spans="2:44" s="51" customFormat="1" ht="12.2" customHeight="1" x14ac:dyDescent="0.15">
      <c r="B357" s="96" t="s">
        <v>990</v>
      </c>
      <c r="C357" s="96"/>
      <c r="D357" s="96"/>
      <c r="E357" s="95">
        <v>1295831651.3199899</v>
      </c>
      <c r="F357" s="95"/>
      <c r="G357" s="95"/>
      <c r="H357" s="95"/>
      <c r="I357" s="95"/>
      <c r="J357" s="95"/>
      <c r="K357" s="95"/>
      <c r="L357" s="95"/>
      <c r="M357" s="95"/>
      <c r="N357" s="95"/>
      <c r="O357" s="95"/>
      <c r="P357" s="60">
        <v>8.6789553200318503E-2</v>
      </c>
      <c r="Q357" s="60"/>
      <c r="R357" s="60"/>
      <c r="S357" s="60"/>
      <c r="T357" s="60"/>
      <c r="U357" s="60"/>
      <c r="V357" s="60"/>
      <c r="W357" s="60"/>
      <c r="X357" s="60"/>
      <c r="Y357" s="60"/>
      <c r="Z357" s="65">
        <v>16089</v>
      </c>
      <c r="AA357" s="65"/>
      <c r="AB357" s="65"/>
      <c r="AC357" s="65"/>
      <c r="AD357" s="65"/>
      <c r="AE357" s="65"/>
      <c r="AF357" s="65"/>
      <c r="AG357" s="65"/>
      <c r="AH357" s="65"/>
      <c r="AI357" s="60">
        <v>7.0299698946531305E-2</v>
      </c>
      <c r="AJ357" s="60"/>
      <c r="AK357" s="60"/>
      <c r="AL357" s="60"/>
      <c r="AM357" s="60"/>
      <c r="AN357" s="60"/>
      <c r="AO357" s="60"/>
      <c r="AP357" s="60"/>
      <c r="AQ357" s="60"/>
    </row>
    <row r="358" spans="2:44" s="51" customFormat="1" ht="12.2" customHeight="1" x14ac:dyDescent="0.15">
      <c r="B358" s="96" t="s">
        <v>989</v>
      </c>
      <c r="C358" s="96"/>
      <c r="D358" s="96"/>
      <c r="E358" s="95">
        <v>1889437.15</v>
      </c>
      <c r="F358" s="95"/>
      <c r="G358" s="95"/>
      <c r="H358" s="95"/>
      <c r="I358" s="95"/>
      <c r="J358" s="95"/>
      <c r="K358" s="95"/>
      <c r="L358" s="95"/>
      <c r="M358" s="95"/>
      <c r="N358" s="95"/>
      <c r="O358" s="95"/>
      <c r="P358" s="60">
        <v>1.2654684416879501E-4</v>
      </c>
      <c r="Q358" s="60"/>
      <c r="R358" s="60"/>
      <c r="S358" s="60"/>
      <c r="T358" s="60"/>
      <c r="U358" s="60"/>
      <c r="V358" s="60"/>
      <c r="W358" s="60"/>
      <c r="X358" s="60"/>
      <c r="Y358" s="60"/>
      <c r="Z358" s="65">
        <v>34</v>
      </c>
      <c r="AA358" s="65"/>
      <c r="AB358" s="65"/>
      <c r="AC358" s="65"/>
      <c r="AD358" s="65"/>
      <c r="AE358" s="65"/>
      <c r="AF358" s="65"/>
      <c r="AG358" s="65"/>
      <c r="AH358" s="65"/>
      <c r="AI358" s="60">
        <v>1.4856049252172699E-4</v>
      </c>
      <c r="AJ358" s="60"/>
      <c r="AK358" s="60"/>
      <c r="AL358" s="60"/>
      <c r="AM358" s="60"/>
      <c r="AN358" s="60"/>
      <c r="AO358" s="60"/>
      <c r="AP358" s="60"/>
      <c r="AQ358" s="60"/>
    </row>
    <row r="359" spans="2:44" s="51" customFormat="1" ht="12.2" customHeight="1" x14ac:dyDescent="0.15">
      <c r="B359" s="96" t="s">
        <v>806</v>
      </c>
      <c r="C359" s="96"/>
      <c r="D359" s="96"/>
      <c r="E359" s="95">
        <v>0</v>
      </c>
      <c r="F359" s="95"/>
      <c r="G359" s="95"/>
      <c r="H359" s="95"/>
      <c r="I359" s="95"/>
      <c r="J359" s="95"/>
      <c r="K359" s="95"/>
      <c r="L359" s="95"/>
      <c r="M359" s="95"/>
      <c r="N359" s="95"/>
      <c r="O359" s="95"/>
      <c r="P359" s="60">
        <v>0</v>
      </c>
      <c r="Q359" s="60"/>
      <c r="R359" s="60"/>
      <c r="S359" s="60"/>
      <c r="T359" s="60"/>
      <c r="U359" s="60"/>
      <c r="V359" s="60"/>
      <c r="W359" s="60"/>
      <c r="X359" s="60"/>
      <c r="Y359" s="60"/>
      <c r="Z359" s="65">
        <v>687</v>
      </c>
      <c r="AA359" s="65"/>
      <c r="AB359" s="65"/>
      <c r="AC359" s="65"/>
      <c r="AD359" s="65"/>
      <c r="AE359" s="65"/>
      <c r="AF359" s="65"/>
      <c r="AG359" s="65"/>
      <c r="AH359" s="65"/>
      <c r="AI359" s="60">
        <v>3.0017958341890102E-3</v>
      </c>
      <c r="AJ359" s="60"/>
      <c r="AK359" s="60"/>
      <c r="AL359" s="60"/>
      <c r="AM359" s="60"/>
      <c r="AN359" s="60"/>
      <c r="AO359" s="60"/>
      <c r="AP359" s="60"/>
      <c r="AQ359" s="60"/>
    </row>
    <row r="360" spans="2:44" s="51" customFormat="1" ht="13.35" customHeight="1" x14ac:dyDescent="0.15">
      <c r="B360" s="94"/>
      <c r="C360" s="94"/>
      <c r="D360" s="94"/>
      <c r="E360" s="93">
        <v>14930733061.029699</v>
      </c>
      <c r="F360" s="93"/>
      <c r="G360" s="93"/>
      <c r="H360" s="93"/>
      <c r="I360" s="93"/>
      <c r="J360" s="93"/>
      <c r="K360" s="93"/>
      <c r="L360" s="93"/>
      <c r="M360" s="93"/>
      <c r="N360" s="93"/>
      <c r="O360" s="93"/>
      <c r="P360" s="91">
        <v>1</v>
      </c>
      <c r="Q360" s="91"/>
      <c r="R360" s="91"/>
      <c r="S360" s="91"/>
      <c r="T360" s="91"/>
      <c r="U360" s="91"/>
      <c r="V360" s="91"/>
      <c r="W360" s="91"/>
      <c r="X360" s="91"/>
      <c r="Y360" s="91"/>
      <c r="Z360" s="92">
        <v>228863</v>
      </c>
      <c r="AA360" s="92"/>
      <c r="AB360" s="92"/>
      <c r="AC360" s="92"/>
      <c r="AD360" s="92"/>
      <c r="AE360" s="92"/>
      <c r="AF360" s="92"/>
      <c r="AG360" s="92"/>
      <c r="AH360" s="92"/>
      <c r="AI360" s="91">
        <v>1</v>
      </c>
      <c r="AJ360" s="91"/>
      <c r="AK360" s="91"/>
      <c r="AL360" s="91"/>
      <c r="AM360" s="91"/>
      <c r="AN360" s="91"/>
      <c r="AO360" s="91"/>
      <c r="AP360" s="91"/>
      <c r="AQ360" s="91"/>
    </row>
    <row r="361" spans="2:44" s="51" customFormat="1" ht="28.7" customHeight="1" x14ac:dyDescent="0.15"/>
  </sheetData>
  <mergeCells count="1464">
    <mergeCell ref="AB232:AJ232"/>
    <mergeCell ref="AB233:AJ233"/>
    <mergeCell ref="AB234:AJ234"/>
    <mergeCell ref="AB235:AJ235"/>
    <mergeCell ref="AB236:AJ236"/>
    <mergeCell ref="AB237:AJ237"/>
    <mergeCell ref="AB226:AJ226"/>
    <mergeCell ref="AB227:AJ227"/>
    <mergeCell ref="AB228:AJ228"/>
    <mergeCell ref="AB229:AJ229"/>
    <mergeCell ref="AB230:AJ230"/>
    <mergeCell ref="AB231:AJ231"/>
    <mergeCell ref="AA241:AI241"/>
    <mergeCell ref="AA242:AI242"/>
    <mergeCell ref="AA243:AI243"/>
    <mergeCell ref="AA244:AI244"/>
    <mergeCell ref="AB220:AJ220"/>
    <mergeCell ref="AB221:AJ221"/>
    <mergeCell ref="AB222:AJ222"/>
    <mergeCell ref="AB223:AJ223"/>
    <mergeCell ref="AB224:AJ224"/>
    <mergeCell ref="AB225:AJ225"/>
    <mergeCell ref="AD205:AL205"/>
    <mergeCell ref="AD206:AL206"/>
    <mergeCell ref="AD207:AL207"/>
    <mergeCell ref="AD208:AL208"/>
    <mergeCell ref="T205:AC205"/>
    <mergeCell ref="T206:AC206"/>
    <mergeCell ref="T207:AC207"/>
    <mergeCell ref="T208:AC208"/>
    <mergeCell ref="AD199:AL199"/>
    <mergeCell ref="AD200:AL200"/>
    <mergeCell ref="AD201:AL201"/>
    <mergeCell ref="AD202:AL202"/>
    <mergeCell ref="AD203:AL203"/>
    <mergeCell ref="AD204:AL204"/>
    <mergeCell ref="AC213:AJ213"/>
    <mergeCell ref="AC214:AJ214"/>
    <mergeCell ref="AC215:AJ215"/>
    <mergeCell ref="AC216:AJ216"/>
    <mergeCell ref="AD189:AL189"/>
    <mergeCell ref="AD190:AL190"/>
    <mergeCell ref="AD191:AL191"/>
    <mergeCell ref="AD192:AL192"/>
    <mergeCell ref="AD193:AL193"/>
    <mergeCell ref="AD194:AL194"/>
    <mergeCell ref="AE156:AH156"/>
    <mergeCell ref="AE157:AH157"/>
    <mergeCell ref="AE158:AH158"/>
    <mergeCell ref="AE159:AH159"/>
    <mergeCell ref="AE160:AH160"/>
    <mergeCell ref="AC212:AJ212"/>
    <mergeCell ref="AD195:AL195"/>
    <mergeCell ref="AD196:AL196"/>
    <mergeCell ref="AD197:AL197"/>
    <mergeCell ref="AD198:AL198"/>
    <mergeCell ref="AE179:AI179"/>
    <mergeCell ref="AE180:AI180"/>
    <mergeCell ref="AE144:AH144"/>
    <mergeCell ref="AE145:AH145"/>
    <mergeCell ref="AE146:AH146"/>
    <mergeCell ref="AE147:AH147"/>
    <mergeCell ref="AE148:AH148"/>
    <mergeCell ref="AE149:AH149"/>
    <mergeCell ref="AE150:AH150"/>
    <mergeCell ref="AE151:AH151"/>
    <mergeCell ref="AE169:AH169"/>
    <mergeCell ref="AE170:AH170"/>
    <mergeCell ref="AE171:AH171"/>
    <mergeCell ref="AE172:AH172"/>
    <mergeCell ref="AE173:AH173"/>
    <mergeCell ref="AE174:AH174"/>
    <mergeCell ref="AE163:AH163"/>
    <mergeCell ref="AE164:AH164"/>
    <mergeCell ref="AE165:AH165"/>
    <mergeCell ref="AE166:AH166"/>
    <mergeCell ref="AE167:AH167"/>
    <mergeCell ref="AE168:AH168"/>
    <mergeCell ref="AF124:AJ124"/>
    <mergeCell ref="AF125:AJ125"/>
    <mergeCell ref="AF126:AJ126"/>
    <mergeCell ref="AF127:AJ127"/>
    <mergeCell ref="AE161:AH161"/>
    <mergeCell ref="AE162:AH162"/>
    <mergeCell ref="AE152:AH152"/>
    <mergeCell ref="AE153:AH153"/>
    <mergeCell ref="AE154:AH154"/>
    <mergeCell ref="AE155:AH155"/>
    <mergeCell ref="AF118:AJ118"/>
    <mergeCell ref="AF119:AJ119"/>
    <mergeCell ref="AF120:AJ120"/>
    <mergeCell ref="AF121:AJ121"/>
    <mergeCell ref="AF122:AJ122"/>
    <mergeCell ref="AF123:AJ123"/>
    <mergeCell ref="AF112:AJ112"/>
    <mergeCell ref="AF113:AJ113"/>
    <mergeCell ref="AF114:AJ114"/>
    <mergeCell ref="AF115:AJ115"/>
    <mergeCell ref="AF116:AJ116"/>
    <mergeCell ref="AF117:AJ117"/>
    <mergeCell ref="AF106:AJ106"/>
    <mergeCell ref="AF107:AJ107"/>
    <mergeCell ref="AF108:AJ108"/>
    <mergeCell ref="AF109:AJ109"/>
    <mergeCell ref="AF110:AJ110"/>
    <mergeCell ref="AF111:AJ111"/>
    <mergeCell ref="AE181:AI181"/>
    <mergeCell ref="AE182:AI182"/>
    <mergeCell ref="AE183:AI183"/>
    <mergeCell ref="AE184:AI184"/>
    <mergeCell ref="AE185:AI185"/>
    <mergeCell ref="AF101:AJ101"/>
    <mergeCell ref="AF102:AJ102"/>
    <mergeCell ref="AF103:AJ103"/>
    <mergeCell ref="AF104:AJ104"/>
    <mergeCell ref="AF105:AJ105"/>
    <mergeCell ref="AF26:AN26"/>
    <mergeCell ref="AF30:AM30"/>
    <mergeCell ref="AF31:AM31"/>
    <mergeCell ref="AF32:AM32"/>
    <mergeCell ref="AF33:AM33"/>
    <mergeCell ref="AF34:AM34"/>
    <mergeCell ref="AF139:AJ139"/>
    <mergeCell ref="AF14:AN14"/>
    <mergeCell ref="AF140:AJ140"/>
    <mergeCell ref="AF15:AN15"/>
    <mergeCell ref="AF16:AN16"/>
    <mergeCell ref="AF17:AN17"/>
    <mergeCell ref="AF18:AN18"/>
    <mergeCell ref="AF19:AN19"/>
    <mergeCell ref="AF20:AN20"/>
    <mergeCell ref="AF21:AN21"/>
    <mergeCell ref="AF133:AJ133"/>
    <mergeCell ref="AF134:AJ134"/>
    <mergeCell ref="AF135:AJ135"/>
    <mergeCell ref="AF136:AJ136"/>
    <mergeCell ref="AF137:AJ137"/>
    <mergeCell ref="AF138:AJ138"/>
    <mergeCell ref="AF128:AJ128"/>
    <mergeCell ref="AF129:AJ129"/>
    <mergeCell ref="AF13:AN13"/>
    <mergeCell ref="AF130:AJ130"/>
    <mergeCell ref="AF131:AJ131"/>
    <mergeCell ref="AF132:AJ132"/>
    <mergeCell ref="AF22:AN22"/>
    <mergeCell ref="AF23:AN23"/>
    <mergeCell ref="AF24:AN24"/>
    <mergeCell ref="AF25:AN25"/>
    <mergeCell ref="AF46:AM46"/>
    <mergeCell ref="AF47:AM47"/>
    <mergeCell ref="AF48:AM48"/>
    <mergeCell ref="AF49:AM49"/>
    <mergeCell ref="AF50:AM50"/>
    <mergeCell ref="AF51:AM51"/>
    <mergeCell ref="AF40:AM40"/>
    <mergeCell ref="AF41:AM41"/>
    <mergeCell ref="AF42:AM42"/>
    <mergeCell ref="AF43:AM43"/>
    <mergeCell ref="AF44:AM44"/>
    <mergeCell ref="AF45:AM45"/>
    <mergeCell ref="AF67:AJ67"/>
    <mergeCell ref="AF68:AJ68"/>
    <mergeCell ref="AF69:AJ69"/>
    <mergeCell ref="AF70:AJ70"/>
    <mergeCell ref="AF71:AJ71"/>
    <mergeCell ref="AF35:AM35"/>
    <mergeCell ref="AF36:AM36"/>
    <mergeCell ref="AF37:AM37"/>
    <mergeCell ref="AF38:AM38"/>
    <mergeCell ref="AF39:AM39"/>
    <mergeCell ref="AF58:AM58"/>
    <mergeCell ref="AF59:AM59"/>
    <mergeCell ref="AF60:AM60"/>
    <mergeCell ref="AF61:AM61"/>
    <mergeCell ref="AF65:AJ65"/>
    <mergeCell ref="AF66:AJ66"/>
    <mergeCell ref="AF85:AJ85"/>
    <mergeCell ref="AF86:AJ86"/>
    <mergeCell ref="AF87:AJ87"/>
    <mergeCell ref="AF88:AJ88"/>
    <mergeCell ref="AF52:AM52"/>
    <mergeCell ref="AF53:AM53"/>
    <mergeCell ref="AF54:AM54"/>
    <mergeCell ref="AF55:AM55"/>
    <mergeCell ref="AF56:AM56"/>
    <mergeCell ref="AF57:AM57"/>
    <mergeCell ref="AF79:AJ79"/>
    <mergeCell ref="AF80:AJ80"/>
    <mergeCell ref="AF81:AJ81"/>
    <mergeCell ref="AF82:AJ82"/>
    <mergeCell ref="AF83:AJ83"/>
    <mergeCell ref="AF84:AJ84"/>
    <mergeCell ref="AK107:AO107"/>
    <mergeCell ref="AK108:AO108"/>
    <mergeCell ref="AK109:AO109"/>
    <mergeCell ref="AF72:AJ72"/>
    <mergeCell ref="AF73:AJ73"/>
    <mergeCell ref="AF74:AJ74"/>
    <mergeCell ref="AF75:AJ75"/>
    <mergeCell ref="AF76:AJ76"/>
    <mergeCell ref="AF77:AJ77"/>
    <mergeCell ref="AF78:AJ78"/>
    <mergeCell ref="AK101:AO101"/>
    <mergeCell ref="AK102:AO102"/>
    <mergeCell ref="AK103:AO103"/>
    <mergeCell ref="AK104:AO104"/>
    <mergeCell ref="AK105:AO105"/>
    <mergeCell ref="AK106:AO106"/>
    <mergeCell ref="AG258:AO258"/>
    <mergeCell ref="AG259:AO259"/>
    <mergeCell ref="AG260:AO260"/>
    <mergeCell ref="AG261:AO261"/>
    <mergeCell ref="AG262:AO262"/>
    <mergeCell ref="AG263:AO263"/>
    <mergeCell ref="AF94:AJ94"/>
    <mergeCell ref="AF95:AJ95"/>
    <mergeCell ref="AF96:AJ96"/>
    <mergeCell ref="AF97:AJ97"/>
    <mergeCell ref="AG256:AO256"/>
    <mergeCell ref="AG257:AO257"/>
    <mergeCell ref="AI170:AP170"/>
    <mergeCell ref="AI171:AP171"/>
    <mergeCell ref="AI172:AP172"/>
    <mergeCell ref="AI173:AP173"/>
    <mergeCell ref="AG279:AO279"/>
    <mergeCell ref="AG280:AO280"/>
    <mergeCell ref="AG281:AO281"/>
    <mergeCell ref="AG282:AO282"/>
    <mergeCell ref="AG283:AO283"/>
    <mergeCell ref="AF89:AJ89"/>
    <mergeCell ref="AF90:AJ90"/>
    <mergeCell ref="AF91:AJ91"/>
    <mergeCell ref="AF92:AJ92"/>
    <mergeCell ref="AF93:AJ93"/>
    <mergeCell ref="AG270:AO270"/>
    <mergeCell ref="AG274:AO274"/>
    <mergeCell ref="AG275:AO275"/>
    <mergeCell ref="AG276:AO276"/>
    <mergeCell ref="AG277:AO277"/>
    <mergeCell ref="AG278:AO278"/>
    <mergeCell ref="AG264:AO264"/>
    <mergeCell ref="AG265:AO265"/>
    <mergeCell ref="AG266:AO266"/>
    <mergeCell ref="AG267:AO267"/>
    <mergeCell ref="AG268:AO268"/>
    <mergeCell ref="AG269:AO269"/>
    <mergeCell ref="C269:M269"/>
    <mergeCell ref="C270:M270"/>
    <mergeCell ref="C274:M274"/>
    <mergeCell ref="C275:M275"/>
    <mergeCell ref="C276:M276"/>
    <mergeCell ref="C277:M277"/>
    <mergeCell ref="AH298:AO298"/>
    <mergeCell ref="B272:AR272"/>
    <mergeCell ref="B290:AR290"/>
    <mergeCell ref="B292:C292"/>
    <mergeCell ref="B293:C293"/>
    <mergeCell ref="B294:C294"/>
    <mergeCell ref="B295:C295"/>
    <mergeCell ref="B296:C296"/>
    <mergeCell ref="B297:C297"/>
    <mergeCell ref="B298:C298"/>
    <mergeCell ref="AH292:AO292"/>
    <mergeCell ref="AH293:AO293"/>
    <mergeCell ref="AH294:AO294"/>
    <mergeCell ref="AH295:AO295"/>
    <mergeCell ref="AH296:AO296"/>
    <mergeCell ref="AH297:AO297"/>
    <mergeCell ref="AG284:AO284"/>
    <mergeCell ref="AG285:AO285"/>
    <mergeCell ref="AG286:AO286"/>
    <mergeCell ref="AG287:AO287"/>
    <mergeCell ref="AG288:AO288"/>
    <mergeCell ref="AH248:AO248"/>
    <mergeCell ref="AH249:AO249"/>
    <mergeCell ref="AH250:AO250"/>
    <mergeCell ref="AH251:AO251"/>
    <mergeCell ref="AH252:AO252"/>
    <mergeCell ref="AH313:AO313"/>
    <mergeCell ref="AH314:AO314"/>
    <mergeCell ref="AH315:AO315"/>
    <mergeCell ref="AH316:AO316"/>
    <mergeCell ref="AH317:AO317"/>
    <mergeCell ref="AH318:AO318"/>
    <mergeCell ref="O321:X321"/>
    <mergeCell ref="O322:X322"/>
    <mergeCell ref="O323:X323"/>
    <mergeCell ref="AH299:AO299"/>
    <mergeCell ref="AH300:AO300"/>
    <mergeCell ref="AH301:AO301"/>
    <mergeCell ref="AH302:AO302"/>
    <mergeCell ref="AH303:AO303"/>
    <mergeCell ref="AH304:AO304"/>
    <mergeCell ref="AH305:AO305"/>
    <mergeCell ref="D330:N330"/>
    <mergeCell ref="D334:N334"/>
    <mergeCell ref="D335:N335"/>
    <mergeCell ref="D336:N336"/>
    <mergeCell ref="D337:N337"/>
    <mergeCell ref="D338:N338"/>
    <mergeCell ref="AH336:AP336"/>
    <mergeCell ref="AH337:AP337"/>
    <mergeCell ref="AH338:AP338"/>
    <mergeCell ref="B332:AR332"/>
    <mergeCell ref="B334:C334"/>
    <mergeCell ref="B335:C335"/>
    <mergeCell ref="B336:C336"/>
    <mergeCell ref="B337:C337"/>
    <mergeCell ref="B338:C338"/>
    <mergeCell ref="AH327:AO327"/>
    <mergeCell ref="AH328:AO328"/>
    <mergeCell ref="AH329:AO329"/>
    <mergeCell ref="AH330:AO330"/>
    <mergeCell ref="AH334:AP334"/>
    <mergeCell ref="AH335:AP335"/>
    <mergeCell ref="AI168:AP168"/>
    <mergeCell ref="AI169:AP169"/>
    <mergeCell ref="AH319:AO319"/>
    <mergeCell ref="AH320:AO320"/>
    <mergeCell ref="AH321:AO321"/>
    <mergeCell ref="AH322:AO322"/>
    <mergeCell ref="AH306:AO306"/>
    <mergeCell ref="AH307:AO307"/>
    <mergeCell ref="AH311:AO311"/>
    <mergeCell ref="AH312:AO312"/>
    <mergeCell ref="AI162:AP162"/>
    <mergeCell ref="AI163:AP163"/>
    <mergeCell ref="AI164:AP164"/>
    <mergeCell ref="AI165:AP165"/>
    <mergeCell ref="AI166:AP166"/>
    <mergeCell ref="AI167:AP167"/>
    <mergeCell ref="AI156:AP156"/>
    <mergeCell ref="AI157:AP157"/>
    <mergeCell ref="AI158:AP158"/>
    <mergeCell ref="AI159:AP159"/>
    <mergeCell ref="AI160:AP160"/>
    <mergeCell ref="AI161:AP161"/>
    <mergeCell ref="AI150:AP150"/>
    <mergeCell ref="AI151:AP151"/>
    <mergeCell ref="AI152:AP152"/>
    <mergeCell ref="AI153:AP153"/>
    <mergeCell ref="AI154:AP154"/>
    <mergeCell ref="AI155:AP155"/>
    <mergeCell ref="AI144:AP144"/>
    <mergeCell ref="AI145:AP145"/>
    <mergeCell ref="AI146:AP146"/>
    <mergeCell ref="AI147:AP147"/>
    <mergeCell ref="AI148:AP148"/>
    <mergeCell ref="AI149:AP149"/>
    <mergeCell ref="AK226:AP226"/>
    <mergeCell ref="AK227:AP227"/>
    <mergeCell ref="AK228:AP228"/>
    <mergeCell ref="AH339:AP339"/>
    <mergeCell ref="AH340:AP340"/>
    <mergeCell ref="AH341:AP341"/>
    <mergeCell ref="AH323:AO323"/>
    <mergeCell ref="AH324:AO324"/>
    <mergeCell ref="AH325:AO325"/>
    <mergeCell ref="AH326:AO326"/>
    <mergeCell ref="AJ243:AP243"/>
    <mergeCell ref="AJ244:AP244"/>
    <mergeCell ref="AK215:AP215"/>
    <mergeCell ref="AK216:AP216"/>
    <mergeCell ref="AK220:AP220"/>
    <mergeCell ref="AK221:AP221"/>
    <mergeCell ref="AK222:AP222"/>
    <mergeCell ref="AK223:AP223"/>
    <mergeCell ref="AK224:AP224"/>
    <mergeCell ref="AK225:AP225"/>
    <mergeCell ref="AI356:AQ356"/>
    <mergeCell ref="AI357:AQ357"/>
    <mergeCell ref="AI358:AQ358"/>
    <mergeCell ref="AI359:AQ359"/>
    <mergeCell ref="AI360:AQ360"/>
    <mergeCell ref="AJ179:AP179"/>
    <mergeCell ref="AJ180:AP180"/>
    <mergeCell ref="AJ181:AP181"/>
    <mergeCell ref="AJ182:AP182"/>
    <mergeCell ref="AJ183:AP183"/>
    <mergeCell ref="AK126:AO126"/>
    <mergeCell ref="AI348:AQ348"/>
    <mergeCell ref="AI349:AQ349"/>
    <mergeCell ref="AI350:AQ350"/>
    <mergeCell ref="AI351:AQ351"/>
    <mergeCell ref="AI355:AQ355"/>
    <mergeCell ref="AJ184:AP184"/>
    <mergeCell ref="AJ185:AP185"/>
    <mergeCell ref="AJ241:AP241"/>
    <mergeCell ref="AJ242:AP242"/>
    <mergeCell ref="AK120:AO120"/>
    <mergeCell ref="AK121:AO121"/>
    <mergeCell ref="AK122:AO122"/>
    <mergeCell ref="AK123:AO123"/>
    <mergeCell ref="AK124:AO124"/>
    <mergeCell ref="AK125:AO125"/>
    <mergeCell ref="AK114:AO114"/>
    <mergeCell ref="AK115:AO115"/>
    <mergeCell ref="AK116:AO116"/>
    <mergeCell ref="AK117:AO117"/>
    <mergeCell ref="AK118:AO118"/>
    <mergeCell ref="AK119:AO119"/>
    <mergeCell ref="AM203:AP203"/>
    <mergeCell ref="AM204:AP204"/>
    <mergeCell ref="AM205:AP205"/>
    <mergeCell ref="AM206:AP206"/>
    <mergeCell ref="AM207:AP207"/>
    <mergeCell ref="AM208:AP208"/>
    <mergeCell ref="AM197:AP197"/>
    <mergeCell ref="AM198:AP198"/>
    <mergeCell ref="AM199:AP199"/>
    <mergeCell ref="AM200:AP200"/>
    <mergeCell ref="AM201:AP201"/>
    <mergeCell ref="AM202:AP202"/>
    <mergeCell ref="AK135:AO135"/>
    <mergeCell ref="AK136:AO136"/>
    <mergeCell ref="AK137:AO137"/>
    <mergeCell ref="AK138:AO138"/>
    <mergeCell ref="AK139:AO139"/>
    <mergeCell ref="AK140:AO140"/>
    <mergeCell ref="AK86:AQ86"/>
    <mergeCell ref="AK87:AQ87"/>
    <mergeCell ref="AK127:AO127"/>
    <mergeCell ref="AK128:AO128"/>
    <mergeCell ref="AK129:AO129"/>
    <mergeCell ref="AK130:AO130"/>
    <mergeCell ref="AK110:AO110"/>
    <mergeCell ref="AK111:AO111"/>
    <mergeCell ref="AK112:AO112"/>
    <mergeCell ref="AK113:AO113"/>
    <mergeCell ref="AK80:AQ80"/>
    <mergeCell ref="AK81:AQ81"/>
    <mergeCell ref="AK82:AQ82"/>
    <mergeCell ref="AK83:AQ83"/>
    <mergeCell ref="AK84:AQ84"/>
    <mergeCell ref="AK85:AQ85"/>
    <mergeCell ref="AK74:AQ74"/>
    <mergeCell ref="AK75:AQ75"/>
    <mergeCell ref="AK76:AQ76"/>
    <mergeCell ref="AK77:AQ77"/>
    <mergeCell ref="AK78:AQ78"/>
    <mergeCell ref="AK79:AQ79"/>
    <mergeCell ref="AK233:AP233"/>
    <mergeCell ref="AK234:AP234"/>
    <mergeCell ref="AK235:AP235"/>
    <mergeCell ref="AK236:AP236"/>
    <mergeCell ref="AK237:AP237"/>
    <mergeCell ref="AK65:AQ65"/>
    <mergeCell ref="AK66:AQ66"/>
    <mergeCell ref="AK67:AQ67"/>
    <mergeCell ref="AK68:AQ68"/>
    <mergeCell ref="AK69:AQ69"/>
    <mergeCell ref="AM194:AP194"/>
    <mergeCell ref="AM195:AP195"/>
    <mergeCell ref="AK229:AP229"/>
    <mergeCell ref="AK230:AP230"/>
    <mergeCell ref="AK231:AP231"/>
    <mergeCell ref="AK232:AP232"/>
    <mergeCell ref="AK212:AP212"/>
    <mergeCell ref="AK213:AP213"/>
    <mergeCell ref="AK214:AP214"/>
    <mergeCell ref="AM196:AP196"/>
    <mergeCell ref="AK97:AQ97"/>
    <mergeCell ref="AM189:AP189"/>
    <mergeCell ref="AM190:AP190"/>
    <mergeCell ref="AM191:AP191"/>
    <mergeCell ref="AM192:AP192"/>
    <mergeCell ref="AM193:AP193"/>
    <mergeCell ref="AK131:AO131"/>
    <mergeCell ref="AK132:AO132"/>
    <mergeCell ref="AK133:AO133"/>
    <mergeCell ref="AK134:AO134"/>
    <mergeCell ref="AK91:AQ91"/>
    <mergeCell ref="AK92:AQ92"/>
    <mergeCell ref="AK93:AQ93"/>
    <mergeCell ref="AK94:AQ94"/>
    <mergeCell ref="AK95:AQ95"/>
    <mergeCell ref="AK96:AQ96"/>
    <mergeCell ref="AN44:AO44"/>
    <mergeCell ref="AN45:AO45"/>
    <mergeCell ref="AN46:AO46"/>
    <mergeCell ref="AK88:AQ88"/>
    <mergeCell ref="AK89:AQ89"/>
    <mergeCell ref="AK90:AQ90"/>
    <mergeCell ref="AK70:AQ70"/>
    <mergeCell ref="AK71:AQ71"/>
    <mergeCell ref="AK72:AQ72"/>
    <mergeCell ref="AK73:AQ73"/>
    <mergeCell ref="AN38:AO38"/>
    <mergeCell ref="AN39:AO39"/>
    <mergeCell ref="AN40:AO40"/>
    <mergeCell ref="AN41:AO41"/>
    <mergeCell ref="AN42:AO42"/>
    <mergeCell ref="AN43:AO43"/>
    <mergeCell ref="AN32:AO32"/>
    <mergeCell ref="AN33:AO33"/>
    <mergeCell ref="AN34:AO34"/>
    <mergeCell ref="AN35:AO35"/>
    <mergeCell ref="AN36:AO36"/>
    <mergeCell ref="AN37:AO37"/>
    <mergeCell ref="L97:U97"/>
    <mergeCell ref="M2:AR2"/>
    <mergeCell ref="M8:V8"/>
    <mergeCell ref="V101:AE101"/>
    <mergeCell ref="V58:AE58"/>
    <mergeCell ref="V59:AE59"/>
    <mergeCell ref="V60:AE60"/>
    <mergeCell ref="V61:AE61"/>
    <mergeCell ref="AN30:AO30"/>
    <mergeCell ref="AN31:AO31"/>
    <mergeCell ref="AN61:AO61"/>
    <mergeCell ref="B1:L3"/>
    <mergeCell ref="B101:J101"/>
    <mergeCell ref="B5:AR5"/>
    <mergeCell ref="B7:K9"/>
    <mergeCell ref="L92:U92"/>
    <mergeCell ref="L93:U93"/>
    <mergeCell ref="L94:U94"/>
    <mergeCell ref="L95:U95"/>
    <mergeCell ref="L96:U96"/>
    <mergeCell ref="AN55:AO55"/>
    <mergeCell ref="AN56:AO56"/>
    <mergeCell ref="AN57:AO57"/>
    <mergeCell ref="AN58:AO58"/>
    <mergeCell ref="AN59:AO59"/>
    <mergeCell ref="AN60:AO60"/>
    <mergeCell ref="L90:U90"/>
    <mergeCell ref="L91:U91"/>
    <mergeCell ref="AN47:AO47"/>
    <mergeCell ref="AN48:AO48"/>
    <mergeCell ref="AN49:AO49"/>
    <mergeCell ref="AN50:AO50"/>
    <mergeCell ref="AN51:AO51"/>
    <mergeCell ref="AN52:AO52"/>
    <mergeCell ref="AN53:AO53"/>
    <mergeCell ref="AN54:AO54"/>
    <mergeCell ref="B117:J117"/>
    <mergeCell ref="K13:U13"/>
    <mergeCell ref="L78:U78"/>
    <mergeCell ref="L79:U79"/>
    <mergeCell ref="L80:U80"/>
    <mergeCell ref="L81:U81"/>
    <mergeCell ref="L82:U82"/>
    <mergeCell ref="L83:U83"/>
    <mergeCell ref="L84:U84"/>
    <mergeCell ref="L85:U85"/>
    <mergeCell ref="B11:AR11"/>
    <mergeCell ref="B110:J110"/>
    <mergeCell ref="B111:J111"/>
    <mergeCell ref="B112:J112"/>
    <mergeCell ref="B113:J113"/>
    <mergeCell ref="B114:J114"/>
    <mergeCell ref="L86:U86"/>
    <mergeCell ref="L87:U87"/>
    <mergeCell ref="L88:U88"/>
    <mergeCell ref="L89:U89"/>
    <mergeCell ref="B130:J130"/>
    <mergeCell ref="B131:J131"/>
    <mergeCell ref="B132:J132"/>
    <mergeCell ref="B133:J133"/>
    <mergeCell ref="B102:J102"/>
    <mergeCell ref="B103:J103"/>
    <mergeCell ref="B104:J104"/>
    <mergeCell ref="B105:J105"/>
    <mergeCell ref="B106:J106"/>
    <mergeCell ref="B107:J107"/>
    <mergeCell ref="B125:J125"/>
    <mergeCell ref="B126:J126"/>
    <mergeCell ref="B127:J127"/>
    <mergeCell ref="B128:J128"/>
    <mergeCell ref="B129:J129"/>
    <mergeCell ref="B13:J13"/>
    <mergeCell ref="B108:J108"/>
    <mergeCell ref="B109:J109"/>
    <mergeCell ref="B115:J115"/>
    <mergeCell ref="B116:J116"/>
    <mergeCell ref="B119:J119"/>
    <mergeCell ref="B120:J120"/>
    <mergeCell ref="B121:J121"/>
    <mergeCell ref="B122:J122"/>
    <mergeCell ref="B123:J123"/>
    <mergeCell ref="B124:J124"/>
    <mergeCell ref="L72:U72"/>
    <mergeCell ref="L73:U73"/>
    <mergeCell ref="L74:U74"/>
    <mergeCell ref="L75:U75"/>
    <mergeCell ref="L76:U76"/>
    <mergeCell ref="L77:U77"/>
    <mergeCell ref="L66:U66"/>
    <mergeCell ref="L67:U67"/>
    <mergeCell ref="L68:U68"/>
    <mergeCell ref="L69:U69"/>
    <mergeCell ref="L70:U70"/>
    <mergeCell ref="L71:U71"/>
    <mergeCell ref="B14:J14"/>
    <mergeCell ref="B140:J140"/>
    <mergeCell ref="B142:AR142"/>
    <mergeCell ref="B144:J144"/>
    <mergeCell ref="B145:J145"/>
    <mergeCell ref="B146:J146"/>
    <mergeCell ref="B15:J15"/>
    <mergeCell ref="K14:U14"/>
    <mergeCell ref="K15:U15"/>
    <mergeCell ref="L65:U65"/>
    <mergeCell ref="B164:J164"/>
    <mergeCell ref="B165:J165"/>
    <mergeCell ref="B166:J166"/>
    <mergeCell ref="B134:J134"/>
    <mergeCell ref="B135:J135"/>
    <mergeCell ref="B136:J136"/>
    <mergeCell ref="B137:J137"/>
    <mergeCell ref="B138:J138"/>
    <mergeCell ref="B139:J139"/>
    <mergeCell ref="B147:J147"/>
    <mergeCell ref="B159:J159"/>
    <mergeCell ref="B16:J16"/>
    <mergeCell ref="B160:J160"/>
    <mergeCell ref="B161:J161"/>
    <mergeCell ref="B162:J162"/>
    <mergeCell ref="B163:J163"/>
    <mergeCell ref="B148:J148"/>
    <mergeCell ref="B149:J149"/>
    <mergeCell ref="B150:J150"/>
    <mergeCell ref="B118:J118"/>
    <mergeCell ref="K150:S150"/>
    <mergeCell ref="K151:S151"/>
    <mergeCell ref="K152:S152"/>
    <mergeCell ref="K153:S153"/>
    <mergeCell ref="K154:S154"/>
    <mergeCell ref="B151:J151"/>
    <mergeCell ref="B152:J152"/>
    <mergeCell ref="B153:J153"/>
    <mergeCell ref="B154:J154"/>
    <mergeCell ref="K144:S144"/>
    <mergeCell ref="K145:S145"/>
    <mergeCell ref="K146:S146"/>
    <mergeCell ref="K147:S147"/>
    <mergeCell ref="K148:S148"/>
    <mergeCell ref="K149:S149"/>
    <mergeCell ref="B179:I179"/>
    <mergeCell ref="B18:J18"/>
    <mergeCell ref="B180:I180"/>
    <mergeCell ref="B181:I181"/>
    <mergeCell ref="B182:I182"/>
    <mergeCell ref="B183:I183"/>
    <mergeCell ref="B155:J155"/>
    <mergeCell ref="B156:J156"/>
    <mergeCell ref="B157:J157"/>
    <mergeCell ref="B158:J158"/>
    <mergeCell ref="B171:J171"/>
    <mergeCell ref="B172:J172"/>
    <mergeCell ref="B173:J173"/>
    <mergeCell ref="B174:J174"/>
    <mergeCell ref="B175:J175"/>
    <mergeCell ref="B177:AR177"/>
    <mergeCell ref="AI174:AP174"/>
    <mergeCell ref="AI175:AP175"/>
    <mergeCell ref="AE175:AH175"/>
    <mergeCell ref="K136:U136"/>
    <mergeCell ref="B167:J167"/>
    <mergeCell ref="B168:J168"/>
    <mergeCell ref="B169:J169"/>
    <mergeCell ref="B17:J17"/>
    <mergeCell ref="B170:J170"/>
    <mergeCell ref="K137:U137"/>
    <mergeCell ref="K138:U138"/>
    <mergeCell ref="K139:U139"/>
    <mergeCell ref="K140:U140"/>
    <mergeCell ref="B198:H198"/>
    <mergeCell ref="B199:H199"/>
    <mergeCell ref="B20:J20"/>
    <mergeCell ref="B200:H200"/>
    <mergeCell ref="K122:U122"/>
    <mergeCell ref="K123:U123"/>
    <mergeCell ref="K124:U124"/>
    <mergeCell ref="K125:U125"/>
    <mergeCell ref="K126:U126"/>
    <mergeCell ref="K127:U127"/>
    <mergeCell ref="B192:H192"/>
    <mergeCell ref="B193:H193"/>
    <mergeCell ref="B194:H194"/>
    <mergeCell ref="B195:H195"/>
    <mergeCell ref="B196:H196"/>
    <mergeCell ref="B197:H197"/>
    <mergeCell ref="B185:I185"/>
    <mergeCell ref="B187:AR187"/>
    <mergeCell ref="B189:H189"/>
    <mergeCell ref="B19:J19"/>
    <mergeCell ref="B190:H190"/>
    <mergeCell ref="B191:H191"/>
    <mergeCell ref="K128:U128"/>
    <mergeCell ref="K129:U129"/>
    <mergeCell ref="K130:U130"/>
    <mergeCell ref="K131:U131"/>
    <mergeCell ref="K117:U117"/>
    <mergeCell ref="K118:U118"/>
    <mergeCell ref="K119:U119"/>
    <mergeCell ref="K120:U120"/>
    <mergeCell ref="K121:U121"/>
    <mergeCell ref="B184:I184"/>
    <mergeCell ref="K132:U132"/>
    <mergeCell ref="K133:U133"/>
    <mergeCell ref="K134:U134"/>
    <mergeCell ref="K135:U135"/>
    <mergeCell ref="B214:G214"/>
    <mergeCell ref="B215:G215"/>
    <mergeCell ref="B216:G216"/>
    <mergeCell ref="B218:AR218"/>
    <mergeCell ref="B22:J22"/>
    <mergeCell ref="K107:U107"/>
    <mergeCell ref="K108:U108"/>
    <mergeCell ref="K109:U109"/>
    <mergeCell ref="K110:U110"/>
    <mergeCell ref="K111:U111"/>
    <mergeCell ref="B207:H207"/>
    <mergeCell ref="B208:H208"/>
    <mergeCell ref="B21:J21"/>
    <mergeCell ref="B210:AR210"/>
    <mergeCell ref="B212:G212"/>
    <mergeCell ref="B213:G213"/>
    <mergeCell ref="K112:U112"/>
    <mergeCell ref="K113:U113"/>
    <mergeCell ref="K114:U114"/>
    <mergeCell ref="K115:U115"/>
    <mergeCell ref="B201:H201"/>
    <mergeCell ref="B202:H202"/>
    <mergeCell ref="B203:H203"/>
    <mergeCell ref="B204:H204"/>
    <mergeCell ref="B205:H205"/>
    <mergeCell ref="B206:H206"/>
    <mergeCell ref="J183:T183"/>
    <mergeCell ref="J184:T184"/>
    <mergeCell ref="J185:T185"/>
    <mergeCell ref="K101:U101"/>
    <mergeCell ref="K102:U102"/>
    <mergeCell ref="K103:U103"/>
    <mergeCell ref="K104:U104"/>
    <mergeCell ref="K105:U105"/>
    <mergeCell ref="K106:U106"/>
    <mergeCell ref="K116:U116"/>
    <mergeCell ref="B232:F232"/>
    <mergeCell ref="B233:F233"/>
    <mergeCell ref="B234:F234"/>
    <mergeCell ref="B235:F235"/>
    <mergeCell ref="G234:Q234"/>
    <mergeCell ref="G235:Q235"/>
    <mergeCell ref="B227:F227"/>
    <mergeCell ref="B228:F228"/>
    <mergeCell ref="B229:F229"/>
    <mergeCell ref="B23:J23"/>
    <mergeCell ref="B230:F230"/>
    <mergeCell ref="B231:F231"/>
    <mergeCell ref="J179:T179"/>
    <mergeCell ref="J180:T180"/>
    <mergeCell ref="J181:T181"/>
    <mergeCell ref="J182:T182"/>
    <mergeCell ref="B221:F221"/>
    <mergeCell ref="B222:F222"/>
    <mergeCell ref="B223:F223"/>
    <mergeCell ref="B224:F224"/>
    <mergeCell ref="B225:F225"/>
    <mergeCell ref="B226:F226"/>
    <mergeCell ref="B254:AR254"/>
    <mergeCell ref="B26:J26"/>
    <mergeCell ref="B28:AR28"/>
    <mergeCell ref="G220:Q220"/>
    <mergeCell ref="G221:Q221"/>
    <mergeCell ref="G222:Q222"/>
    <mergeCell ref="G223:Q223"/>
    <mergeCell ref="G224:Q224"/>
    <mergeCell ref="G225:Q225"/>
    <mergeCell ref="G226:Q226"/>
    <mergeCell ref="B248:C248"/>
    <mergeCell ref="B249:C249"/>
    <mergeCell ref="B25:J25"/>
    <mergeCell ref="B250:C250"/>
    <mergeCell ref="B251:C251"/>
    <mergeCell ref="B252:C252"/>
    <mergeCell ref="G227:Q227"/>
    <mergeCell ref="G228:Q228"/>
    <mergeCell ref="G229:Q229"/>
    <mergeCell ref="G230:Q230"/>
    <mergeCell ref="B24:J24"/>
    <mergeCell ref="B241:E241"/>
    <mergeCell ref="B242:E242"/>
    <mergeCell ref="B243:E243"/>
    <mergeCell ref="B244:E244"/>
    <mergeCell ref="B246:AR246"/>
    <mergeCell ref="G231:Q231"/>
    <mergeCell ref="G232:Q232"/>
    <mergeCell ref="G233:Q233"/>
    <mergeCell ref="B220:F220"/>
    <mergeCell ref="B312:C312"/>
    <mergeCell ref="B313:C313"/>
    <mergeCell ref="B314:C314"/>
    <mergeCell ref="B315:C315"/>
    <mergeCell ref="B97:K97"/>
    <mergeCell ref="B99:AR99"/>
    <mergeCell ref="C256:M256"/>
    <mergeCell ref="C257:M257"/>
    <mergeCell ref="C258:M258"/>
    <mergeCell ref="C259:M259"/>
    <mergeCell ref="B305:C305"/>
    <mergeCell ref="B306:C306"/>
    <mergeCell ref="B307:C307"/>
    <mergeCell ref="B309:AR309"/>
    <mergeCell ref="B31:J31"/>
    <mergeCell ref="B311:C311"/>
    <mergeCell ref="C260:M260"/>
    <mergeCell ref="C261:M261"/>
    <mergeCell ref="C262:M262"/>
    <mergeCell ref="C263:M263"/>
    <mergeCell ref="B30:J30"/>
    <mergeCell ref="B300:C300"/>
    <mergeCell ref="B301:C301"/>
    <mergeCell ref="B302:C302"/>
    <mergeCell ref="B303:C303"/>
    <mergeCell ref="B304:C304"/>
    <mergeCell ref="C264:M264"/>
    <mergeCell ref="C265:M265"/>
    <mergeCell ref="C266:M266"/>
    <mergeCell ref="C267:M267"/>
    <mergeCell ref="B92:K92"/>
    <mergeCell ref="B93:K93"/>
    <mergeCell ref="B94:K94"/>
    <mergeCell ref="B95:K95"/>
    <mergeCell ref="B96:K96"/>
    <mergeCell ref="B299:C299"/>
    <mergeCell ref="C268:M268"/>
    <mergeCell ref="B236:F236"/>
    <mergeCell ref="B237:F237"/>
    <mergeCell ref="B239:AR239"/>
    <mergeCell ref="B328:C328"/>
    <mergeCell ref="B329:C329"/>
    <mergeCell ref="B33:J33"/>
    <mergeCell ref="B330:C330"/>
    <mergeCell ref="B82:K82"/>
    <mergeCell ref="B83:K83"/>
    <mergeCell ref="B84:K84"/>
    <mergeCell ref="B85:K85"/>
    <mergeCell ref="B86:K86"/>
    <mergeCell ref="B87:K87"/>
    <mergeCell ref="B322:C322"/>
    <mergeCell ref="B323:C323"/>
    <mergeCell ref="B324:C324"/>
    <mergeCell ref="B325:C325"/>
    <mergeCell ref="B326:C326"/>
    <mergeCell ref="B327:C327"/>
    <mergeCell ref="B317:C317"/>
    <mergeCell ref="B318:C318"/>
    <mergeCell ref="B319:C319"/>
    <mergeCell ref="B32:J32"/>
    <mergeCell ref="B320:C320"/>
    <mergeCell ref="B321:C321"/>
    <mergeCell ref="B88:K88"/>
    <mergeCell ref="B89:K89"/>
    <mergeCell ref="B90:K90"/>
    <mergeCell ref="B91:K91"/>
    <mergeCell ref="B356:D356"/>
    <mergeCell ref="B357:D357"/>
    <mergeCell ref="B67:K67"/>
    <mergeCell ref="B68:K68"/>
    <mergeCell ref="B69:K69"/>
    <mergeCell ref="B70:K70"/>
    <mergeCell ref="B71:K71"/>
    <mergeCell ref="B72:K72"/>
    <mergeCell ref="B73:K73"/>
    <mergeCell ref="B74:K74"/>
    <mergeCell ref="B349:D349"/>
    <mergeCell ref="B35:J35"/>
    <mergeCell ref="B350:D350"/>
    <mergeCell ref="B351:D351"/>
    <mergeCell ref="B353:AR353"/>
    <mergeCell ref="B355:D355"/>
    <mergeCell ref="B75:K75"/>
    <mergeCell ref="B76:K76"/>
    <mergeCell ref="B77:K77"/>
    <mergeCell ref="B78:K78"/>
    <mergeCell ref="B341:C341"/>
    <mergeCell ref="B342:C342"/>
    <mergeCell ref="B343:C343"/>
    <mergeCell ref="B344:C344"/>
    <mergeCell ref="B346:AR346"/>
    <mergeCell ref="B348:D348"/>
    <mergeCell ref="AH342:AP342"/>
    <mergeCell ref="AH343:AP343"/>
    <mergeCell ref="AH344:AP344"/>
    <mergeCell ref="B63:AR63"/>
    <mergeCell ref="B65:K65"/>
    <mergeCell ref="B66:K66"/>
    <mergeCell ref="B339:C339"/>
    <mergeCell ref="B34:J34"/>
    <mergeCell ref="B340:C340"/>
    <mergeCell ref="B79:K79"/>
    <mergeCell ref="B80:K80"/>
    <mergeCell ref="B81:K81"/>
    <mergeCell ref="B316:C316"/>
    <mergeCell ref="B56:J56"/>
    <mergeCell ref="B57:J57"/>
    <mergeCell ref="B58:J58"/>
    <mergeCell ref="B59:J59"/>
    <mergeCell ref="B60:J60"/>
    <mergeCell ref="B61:J61"/>
    <mergeCell ref="B50:J50"/>
    <mergeCell ref="B51:J51"/>
    <mergeCell ref="B52:J52"/>
    <mergeCell ref="B53:J53"/>
    <mergeCell ref="B54:J54"/>
    <mergeCell ref="B55:J55"/>
    <mergeCell ref="B360:D360"/>
    <mergeCell ref="B37:J37"/>
    <mergeCell ref="B38:J38"/>
    <mergeCell ref="B39:J39"/>
    <mergeCell ref="B40:J40"/>
    <mergeCell ref="B41:J41"/>
    <mergeCell ref="B42:J42"/>
    <mergeCell ref="B43:J43"/>
    <mergeCell ref="B44:J44"/>
    <mergeCell ref="B45:J45"/>
    <mergeCell ref="N283:W283"/>
    <mergeCell ref="N284:W284"/>
    <mergeCell ref="N285:W285"/>
    <mergeCell ref="B358:D358"/>
    <mergeCell ref="B359:D359"/>
    <mergeCell ref="B36:J36"/>
    <mergeCell ref="B46:J46"/>
    <mergeCell ref="B47:J47"/>
    <mergeCell ref="B48:J48"/>
    <mergeCell ref="B49:J49"/>
    <mergeCell ref="D292:N292"/>
    <mergeCell ref="N268:W268"/>
    <mergeCell ref="N269:W269"/>
    <mergeCell ref="N270:W270"/>
    <mergeCell ref="N274:W274"/>
    <mergeCell ref="N275:W275"/>
    <mergeCell ref="N276:W276"/>
    <mergeCell ref="N277:W277"/>
    <mergeCell ref="N278:W278"/>
    <mergeCell ref="N279:W279"/>
    <mergeCell ref="C287:M287"/>
    <mergeCell ref="C288:M288"/>
    <mergeCell ref="D248:N248"/>
    <mergeCell ref="D249:N249"/>
    <mergeCell ref="D250:N250"/>
    <mergeCell ref="D251:N251"/>
    <mergeCell ref="D252:N252"/>
    <mergeCell ref="N280:W280"/>
    <mergeCell ref="N281:W281"/>
    <mergeCell ref="N282:W282"/>
    <mergeCell ref="D312:N312"/>
    <mergeCell ref="C278:M278"/>
    <mergeCell ref="C279:M279"/>
    <mergeCell ref="C280:M280"/>
    <mergeCell ref="C281:M281"/>
    <mergeCell ref="C282:M282"/>
    <mergeCell ref="C283:M283"/>
    <mergeCell ref="C284:M284"/>
    <mergeCell ref="C285:M285"/>
    <mergeCell ref="C286:M286"/>
    <mergeCell ref="D303:N303"/>
    <mergeCell ref="D304:N304"/>
    <mergeCell ref="D305:N305"/>
    <mergeCell ref="D306:N306"/>
    <mergeCell ref="D307:N307"/>
    <mergeCell ref="D311:N311"/>
    <mergeCell ref="D326:N326"/>
    <mergeCell ref="D327:N327"/>
    <mergeCell ref="D328:N328"/>
    <mergeCell ref="D329:N329"/>
    <mergeCell ref="D293:N293"/>
    <mergeCell ref="D294:N294"/>
    <mergeCell ref="D295:N295"/>
    <mergeCell ref="D296:N296"/>
    <mergeCell ref="D297:N297"/>
    <mergeCell ref="D298:N298"/>
    <mergeCell ref="D320:N320"/>
    <mergeCell ref="D321:N321"/>
    <mergeCell ref="D322:N322"/>
    <mergeCell ref="D323:N323"/>
    <mergeCell ref="D324:N324"/>
    <mergeCell ref="D325:N325"/>
    <mergeCell ref="D314:N314"/>
    <mergeCell ref="D315:N315"/>
    <mergeCell ref="D316:N316"/>
    <mergeCell ref="D317:N317"/>
    <mergeCell ref="D318:N318"/>
    <mergeCell ref="D319:N319"/>
    <mergeCell ref="N263:W263"/>
    <mergeCell ref="N264:W264"/>
    <mergeCell ref="N265:W265"/>
    <mergeCell ref="N266:W266"/>
    <mergeCell ref="N267:W267"/>
    <mergeCell ref="D313:N313"/>
    <mergeCell ref="D299:N299"/>
    <mergeCell ref="D300:N300"/>
    <mergeCell ref="D301:N301"/>
    <mergeCell ref="D302:N302"/>
    <mergeCell ref="E358:O358"/>
    <mergeCell ref="E359:O359"/>
    <mergeCell ref="E360:O360"/>
    <mergeCell ref="F241:P241"/>
    <mergeCell ref="F242:P242"/>
    <mergeCell ref="F243:P243"/>
    <mergeCell ref="F244:P244"/>
    <mergeCell ref="N256:W256"/>
    <mergeCell ref="N257:W257"/>
    <mergeCell ref="N258:W258"/>
    <mergeCell ref="E349:O349"/>
    <mergeCell ref="E350:O350"/>
    <mergeCell ref="E351:O351"/>
    <mergeCell ref="E355:O355"/>
    <mergeCell ref="E356:O356"/>
    <mergeCell ref="E357:O357"/>
    <mergeCell ref="D340:N340"/>
    <mergeCell ref="D341:N341"/>
    <mergeCell ref="D342:N342"/>
    <mergeCell ref="D343:N343"/>
    <mergeCell ref="D344:N344"/>
    <mergeCell ref="E348:O348"/>
    <mergeCell ref="R237:AA237"/>
    <mergeCell ref="S212:AB212"/>
    <mergeCell ref="S213:AB213"/>
    <mergeCell ref="S214:AB214"/>
    <mergeCell ref="S215:AB215"/>
    <mergeCell ref="D339:N339"/>
    <mergeCell ref="N259:W259"/>
    <mergeCell ref="N260:W260"/>
    <mergeCell ref="N261:W261"/>
    <mergeCell ref="N262:W262"/>
    <mergeCell ref="I203:S203"/>
    <mergeCell ref="I204:S204"/>
    <mergeCell ref="I205:S205"/>
    <mergeCell ref="I206:S206"/>
    <mergeCell ref="I207:S207"/>
    <mergeCell ref="I208:S208"/>
    <mergeCell ref="I197:S197"/>
    <mergeCell ref="I198:S198"/>
    <mergeCell ref="I199:S199"/>
    <mergeCell ref="I200:S200"/>
    <mergeCell ref="I201:S201"/>
    <mergeCell ref="I202:S202"/>
    <mergeCell ref="I191:S191"/>
    <mergeCell ref="I192:S192"/>
    <mergeCell ref="I193:S193"/>
    <mergeCell ref="I194:S194"/>
    <mergeCell ref="I195:S195"/>
    <mergeCell ref="I196:S196"/>
    <mergeCell ref="K61:U61"/>
    <mergeCell ref="G236:Q236"/>
    <mergeCell ref="G237:Q237"/>
    <mergeCell ref="H212:R212"/>
    <mergeCell ref="H213:R213"/>
    <mergeCell ref="H214:R214"/>
    <mergeCell ref="H215:R215"/>
    <mergeCell ref="H216:R216"/>
    <mergeCell ref="I189:S189"/>
    <mergeCell ref="I190:S190"/>
    <mergeCell ref="K167:S167"/>
    <mergeCell ref="K168:S168"/>
    <mergeCell ref="K169:S169"/>
    <mergeCell ref="K17:U17"/>
    <mergeCell ref="K47:U47"/>
    <mergeCell ref="K48:U48"/>
    <mergeCell ref="K49:U49"/>
    <mergeCell ref="K50:U50"/>
    <mergeCell ref="K51:U51"/>
    <mergeCell ref="K52:U52"/>
    <mergeCell ref="K161:S161"/>
    <mergeCell ref="K162:S162"/>
    <mergeCell ref="K163:S163"/>
    <mergeCell ref="K164:S164"/>
    <mergeCell ref="K165:S165"/>
    <mergeCell ref="K166:S166"/>
    <mergeCell ref="K156:S156"/>
    <mergeCell ref="K157:S157"/>
    <mergeCell ref="K158:S158"/>
    <mergeCell ref="K159:S159"/>
    <mergeCell ref="K16:U16"/>
    <mergeCell ref="K160:S160"/>
    <mergeCell ref="K53:U53"/>
    <mergeCell ref="K54:U54"/>
    <mergeCell ref="K55:U55"/>
    <mergeCell ref="K56:U56"/>
    <mergeCell ref="K42:U42"/>
    <mergeCell ref="K43:U43"/>
    <mergeCell ref="K44:U44"/>
    <mergeCell ref="K45:U45"/>
    <mergeCell ref="K46:U46"/>
    <mergeCell ref="K155:S155"/>
    <mergeCell ref="K57:U57"/>
    <mergeCell ref="K58:U58"/>
    <mergeCell ref="K59:U59"/>
    <mergeCell ref="K60:U60"/>
    <mergeCell ref="K36:U36"/>
    <mergeCell ref="K37:U37"/>
    <mergeCell ref="K38:U38"/>
    <mergeCell ref="K39:U39"/>
    <mergeCell ref="K40:U40"/>
    <mergeCell ref="K41:U41"/>
    <mergeCell ref="K30:U30"/>
    <mergeCell ref="K31:U31"/>
    <mergeCell ref="K32:U32"/>
    <mergeCell ref="K33:U33"/>
    <mergeCell ref="K34:U34"/>
    <mergeCell ref="K35:U35"/>
    <mergeCell ref="K175:S175"/>
    <mergeCell ref="K18:U18"/>
    <mergeCell ref="K19:U19"/>
    <mergeCell ref="K20:U20"/>
    <mergeCell ref="K21:U21"/>
    <mergeCell ref="K22:U22"/>
    <mergeCell ref="K23:U23"/>
    <mergeCell ref="K24:U24"/>
    <mergeCell ref="K25:U25"/>
    <mergeCell ref="K26:U26"/>
    <mergeCell ref="X267:AF267"/>
    <mergeCell ref="X268:AF268"/>
    <mergeCell ref="X269:AF269"/>
    <mergeCell ref="X270:AF270"/>
    <mergeCell ref="X274:AF274"/>
    <mergeCell ref="K170:S170"/>
    <mergeCell ref="K171:S171"/>
    <mergeCell ref="K172:S172"/>
    <mergeCell ref="K173:S173"/>
    <mergeCell ref="K174:S174"/>
    <mergeCell ref="O299:X299"/>
    <mergeCell ref="O300:X300"/>
    <mergeCell ref="X257:AF257"/>
    <mergeCell ref="X258:AF258"/>
    <mergeCell ref="X259:AF259"/>
    <mergeCell ref="X260:AF260"/>
    <mergeCell ref="X261:AF261"/>
    <mergeCell ref="X262:AF262"/>
    <mergeCell ref="X263:AF263"/>
    <mergeCell ref="X264:AF264"/>
    <mergeCell ref="O293:X293"/>
    <mergeCell ref="O294:X294"/>
    <mergeCell ref="O295:X295"/>
    <mergeCell ref="O296:X296"/>
    <mergeCell ref="O297:X297"/>
    <mergeCell ref="O298:X298"/>
    <mergeCell ref="O320:X320"/>
    <mergeCell ref="N286:W286"/>
    <mergeCell ref="N287:W287"/>
    <mergeCell ref="N288:W288"/>
    <mergeCell ref="O248:X248"/>
    <mergeCell ref="O249:X249"/>
    <mergeCell ref="O250:X250"/>
    <mergeCell ref="O251:X251"/>
    <mergeCell ref="O252:X252"/>
    <mergeCell ref="O292:X292"/>
    <mergeCell ref="O314:X314"/>
    <mergeCell ref="O315:X315"/>
    <mergeCell ref="O316:X316"/>
    <mergeCell ref="O317:X317"/>
    <mergeCell ref="O318:X318"/>
    <mergeCell ref="O319:X319"/>
    <mergeCell ref="O340:X340"/>
    <mergeCell ref="O341:X341"/>
    <mergeCell ref="O342:X342"/>
    <mergeCell ref="O343:X343"/>
    <mergeCell ref="O301:X301"/>
    <mergeCell ref="O302:X302"/>
    <mergeCell ref="O303:X303"/>
    <mergeCell ref="O304:X304"/>
    <mergeCell ref="O305:X305"/>
    <mergeCell ref="O306:X306"/>
    <mergeCell ref="O334:X334"/>
    <mergeCell ref="O335:X335"/>
    <mergeCell ref="O336:X336"/>
    <mergeCell ref="O337:X337"/>
    <mergeCell ref="O338:X338"/>
    <mergeCell ref="O339:X339"/>
    <mergeCell ref="O325:X325"/>
    <mergeCell ref="O326:X326"/>
    <mergeCell ref="O327:X327"/>
    <mergeCell ref="O328:X328"/>
    <mergeCell ref="O329:X329"/>
    <mergeCell ref="O330:X330"/>
    <mergeCell ref="R232:AA232"/>
    <mergeCell ref="R233:AA233"/>
    <mergeCell ref="R234:AA234"/>
    <mergeCell ref="R235:AA235"/>
    <mergeCell ref="R236:AA236"/>
    <mergeCell ref="O324:X324"/>
    <mergeCell ref="O307:X307"/>
    <mergeCell ref="O311:X311"/>
    <mergeCell ref="O312:X312"/>
    <mergeCell ref="O313:X313"/>
    <mergeCell ref="R226:AA226"/>
    <mergeCell ref="R227:AA227"/>
    <mergeCell ref="R228:AA228"/>
    <mergeCell ref="R229:AA229"/>
    <mergeCell ref="R230:AA230"/>
    <mergeCell ref="R231:AA231"/>
    <mergeCell ref="R220:AA220"/>
    <mergeCell ref="R221:AA221"/>
    <mergeCell ref="R222:AA222"/>
    <mergeCell ref="R223:AA223"/>
    <mergeCell ref="R224:AA224"/>
    <mergeCell ref="R225:AA225"/>
    <mergeCell ref="P355:Y355"/>
    <mergeCell ref="P356:Y356"/>
    <mergeCell ref="P357:Y357"/>
    <mergeCell ref="P358:Y358"/>
    <mergeCell ref="P359:Y359"/>
    <mergeCell ref="P360:Y360"/>
    <mergeCell ref="T174:AD174"/>
    <mergeCell ref="O344:X344"/>
    <mergeCell ref="P348:Y348"/>
    <mergeCell ref="P349:Y349"/>
    <mergeCell ref="P350:Y350"/>
    <mergeCell ref="P351:Y351"/>
    <mergeCell ref="Q241:Z241"/>
    <mergeCell ref="Q242:Z242"/>
    <mergeCell ref="Q243:Z243"/>
    <mergeCell ref="Q244:Z244"/>
    <mergeCell ref="T168:AD168"/>
    <mergeCell ref="T169:AD169"/>
    <mergeCell ref="T170:AD170"/>
    <mergeCell ref="T171:AD171"/>
    <mergeCell ref="T172:AD172"/>
    <mergeCell ref="T173:AD173"/>
    <mergeCell ref="T162:AD162"/>
    <mergeCell ref="T163:AD163"/>
    <mergeCell ref="T164:AD164"/>
    <mergeCell ref="T165:AD165"/>
    <mergeCell ref="T166:AD166"/>
    <mergeCell ref="T167:AD167"/>
    <mergeCell ref="T156:AD156"/>
    <mergeCell ref="T157:AD157"/>
    <mergeCell ref="T158:AD158"/>
    <mergeCell ref="T159:AD159"/>
    <mergeCell ref="T160:AD160"/>
    <mergeCell ref="T161:AD161"/>
    <mergeCell ref="U185:AD185"/>
    <mergeCell ref="S216:AB216"/>
    <mergeCell ref="T144:AD144"/>
    <mergeCell ref="T145:AD145"/>
    <mergeCell ref="T146:AD146"/>
    <mergeCell ref="T147:AD147"/>
    <mergeCell ref="T148:AD148"/>
    <mergeCell ref="T149:AD149"/>
    <mergeCell ref="T150:AD150"/>
    <mergeCell ref="T151:AD151"/>
    <mergeCell ref="T201:AC201"/>
    <mergeCell ref="T202:AC202"/>
    <mergeCell ref="T203:AC203"/>
    <mergeCell ref="T204:AC204"/>
    <mergeCell ref="U179:AD179"/>
    <mergeCell ref="U180:AD180"/>
    <mergeCell ref="U181:AD181"/>
    <mergeCell ref="U182:AD182"/>
    <mergeCell ref="U183:AD183"/>
    <mergeCell ref="U184:AD184"/>
    <mergeCell ref="T195:AC195"/>
    <mergeCell ref="T196:AC196"/>
    <mergeCell ref="T197:AC197"/>
    <mergeCell ref="T198:AC198"/>
    <mergeCell ref="T199:AC199"/>
    <mergeCell ref="T200:AC200"/>
    <mergeCell ref="T189:AC189"/>
    <mergeCell ref="T190:AC190"/>
    <mergeCell ref="T191:AC191"/>
    <mergeCell ref="T192:AC192"/>
    <mergeCell ref="T193:AC193"/>
    <mergeCell ref="T194:AC194"/>
    <mergeCell ref="V114:AE114"/>
    <mergeCell ref="V115:AE115"/>
    <mergeCell ref="V116:AE116"/>
    <mergeCell ref="V117:AE117"/>
    <mergeCell ref="V118:AE118"/>
    <mergeCell ref="T175:AD175"/>
    <mergeCell ref="T152:AD152"/>
    <mergeCell ref="T153:AD153"/>
    <mergeCell ref="T154:AD154"/>
    <mergeCell ref="T155:AD155"/>
    <mergeCell ref="V108:AE108"/>
    <mergeCell ref="V109:AE109"/>
    <mergeCell ref="V110:AE110"/>
    <mergeCell ref="V111:AE111"/>
    <mergeCell ref="V112:AE112"/>
    <mergeCell ref="V113:AE113"/>
    <mergeCell ref="V102:AE102"/>
    <mergeCell ref="V103:AE103"/>
    <mergeCell ref="V104:AE104"/>
    <mergeCell ref="V105:AE105"/>
    <mergeCell ref="V106:AE106"/>
    <mergeCell ref="V107:AE107"/>
    <mergeCell ref="V52:AE52"/>
    <mergeCell ref="V53:AE53"/>
    <mergeCell ref="V54:AE54"/>
    <mergeCell ref="V55:AE55"/>
    <mergeCell ref="V56:AE56"/>
    <mergeCell ref="V57:AE57"/>
    <mergeCell ref="V130:AE130"/>
    <mergeCell ref="V131:AE131"/>
    <mergeCell ref="V132:AE132"/>
    <mergeCell ref="V133:AE133"/>
    <mergeCell ref="V134:AE134"/>
    <mergeCell ref="V43:AE43"/>
    <mergeCell ref="V44:AE44"/>
    <mergeCell ref="V45:AE45"/>
    <mergeCell ref="V46:AE46"/>
    <mergeCell ref="V47:AE47"/>
    <mergeCell ref="V125:AE125"/>
    <mergeCell ref="V126:AE126"/>
    <mergeCell ref="V127:AE127"/>
    <mergeCell ref="V128:AE128"/>
    <mergeCell ref="V129:AE129"/>
    <mergeCell ref="V13:AE13"/>
    <mergeCell ref="V48:AE48"/>
    <mergeCell ref="V49:AE49"/>
    <mergeCell ref="V50:AE50"/>
    <mergeCell ref="V51:AE51"/>
    <mergeCell ref="V119:AE119"/>
    <mergeCell ref="V120:AE120"/>
    <mergeCell ref="V121:AE121"/>
    <mergeCell ref="V122:AE122"/>
    <mergeCell ref="V123:AE123"/>
    <mergeCell ref="V124:AE124"/>
    <mergeCell ref="V37:AE37"/>
    <mergeCell ref="V38:AE38"/>
    <mergeCell ref="V39:AE39"/>
    <mergeCell ref="V40:AE40"/>
    <mergeCell ref="V41:AE41"/>
    <mergeCell ref="V42:AE42"/>
    <mergeCell ref="V31:AE31"/>
    <mergeCell ref="V32:AE32"/>
    <mergeCell ref="V33:AE33"/>
    <mergeCell ref="V34:AE34"/>
    <mergeCell ref="V35:AE35"/>
    <mergeCell ref="V36:AE36"/>
    <mergeCell ref="V140:AE140"/>
    <mergeCell ref="V15:AE15"/>
    <mergeCell ref="V16:AE16"/>
    <mergeCell ref="V17:AE17"/>
    <mergeCell ref="V18:AE18"/>
    <mergeCell ref="V19:AE19"/>
    <mergeCell ref="V20:AE20"/>
    <mergeCell ref="V21:AE21"/>
    <mergeCell ref="V22:AE22"/>
    <mergeCell ref="V23:AE23"/>
    <mergeCell ref="V135:AE135"/>
    <mergeCell ref="V136:AE136"/>
    <mergeCell ref="V137:AE137"/>
    <mergeCell ref="V138:AE138"/>
    <mergeCell ref="V139:AE139"/>
    <mergeCell ref="V14:AE14"/>
    <mergeCell ref="V24:AE24"/>
    <mergeCell ref="V25:AE25"/>
    <mergeCell ref="V26:AE26"/>
    <mergeCell ref="V30:AE30"/>
    <mergeCell ref="V76:AE76"/>
    <mergeCell ref="V77:AE77"/>
    <mergeCell ref="V78:AE78"/>
    <mergeCell ref="V79:AE79"/>
    <mergeCell ref="V80:AE80"/>
    <mergeCell ref="V81:AE81"/>
    <mergeCell ref="V70:AE70"/>
    <mergeCell ref="V71:AE71"/>
    <mergeCell ref="V72:AE72"/>
    <mergeCell ref="V73:AE73"/>
    <mergeCell ref="V74:AE74"/>
    <mergeCell ref="V75:AE75"/>
    <mergeCell ref="V94:AE94"/>
    <mergeCell ref="V95:AE95"/>
    <mergeCell ref="V96:AE96"/>
    <mergeCell ref="V97:AE97"/>
    <mergeCell ref="X256:AF256"/>
    <mergeCell ref="V65:AE65"/>
    <mergeCell ref="V66:AE66"/>
    <mergeCell ref="V67:AE67"/>
    <mergeCell ref="V68:AE68"/>
    <mergeCell ref="V69:AE69"/>
    <mergeCell ref="V88:AE88"/>
    <mergeCell ref="V89:AE89"/>
    <mergeCell ref="V90:AE90"/>
    <mergeCell ref="V91:AE91"/>
    <mergeCell ref="V92:AE92"/>
    <mergeCell ref="V93:AE93"/>
    <mergeCell ref="V82:AE82"/>
    <mergeCell ref="V83:AE83"/>
    <mergeCell ref="V84:AE84"/>
    <mergeCell ref="V85:AE85"/>
    <mergeCell ref="V86:AE86"/>
    <mergeCell ref="V87:AE87"/>
    <mergeCell ref="X286:AF286"/>
    <mergeCell ref="X287:AF287"/>
    <mergeCell ref="X288:AF288"/>
    <mergeCell ref="Y248:AG248"/>
    <mergeCell ref="Y249:AG249"/>
    <mergeCell ref="Y250:AG250"/>
    <mergeCell ref="Y251:AG251"/>
    <mergeCell ref="Y252:AG252"/>
    <mergeCell ref="X265:AF265"/>
    <mergeCell ref="X266:AF266"/>
    <mergeCell ref="X280:AF280"/>
    <mergeCell ref="X281:AF281"/>
    <mergeCell ref="X282:AF282"/>
    <mergeCell ref="X283:AF283"/>
    <mergeCell ref="X284:AF284"/>
    <mergeCell ref="X285:AF285"/>
    <mergeCell ref="Y304:AG304"/>
    <mergeCell ref="Y305:AG305"/>
    <mergeCell ref="Y306:AG306"/>
    <mergeCell ref="Y307:AG307"/>
    <mergeCell ref="Y311:AG311"/>
    <mergeCell ref="X275:AF275"/>
    <mergeCell ref="X276:AF276"/>
    <mergeCell ref="X277:AF277"/>
    <mergeCell ref="X278:AF278"/>
    <mergeCell ref="X279:AF279"/>
    <mergeCell ref="Y298:AG298"/>
    <mergeCell ref="Y299:AG299"/>
    <mergeCell ref="Y300:AG300"/>
    <mergeCell ref="Y301:AG301"/>
    <mergeCell ref="Y302:AG302"/>
    <mergeCell ref="Y303:AG303"/>
    <mergeCell ref="Y292:AG292"/>
    <mergeCell ref="Y293:AG293"/>
    <mergeCell ref="Y294:AG294"/>
    <mergeCell ref="Y295:AG295"/>
    <mergeCell ref="Y296:AG296"/>
    <mergeCell ref="Y297:AG297"/>
    <mergeCell ref="Y323:AG323"/>
    <mergeCell ref="Y324:AG324"/>
    <mergeCell ref="Y325:AG325"/>
    <mergeCell ref="Y326:AG326"/>
    <mergeCell ref="Y327:AG327"/>
    <mergeCell ref="Y328:AG328"/>
    <mergeCell ref="Y317:AG317"/>
    <mergeCell ref="Y318:AG318"/>
    <mergeCell ref="Y319:AG319"/>
    <mergeCell ref="Y320:AG320"/>
    <mergeCell ref="Y321:AG321"/>
    <mergeCell ref="Y322:AG322"/>
    <mergeCell ref="Y344:AG344"/>
    <mergeCell ref="Z348:AH348"/>
    <mergeCell ref="Z349:AH349"/>
    <mergeCell ref="Z350:AH350"/>
    <mergeCell ref="Z351:AH351"/>
    <mergeCell ref="Y312:AG312"/>
    <mergeCell ref="Y313:AG313"/>
    <mergeCell ref="Y314:AG314"/>
    <mergeCell ref="Y315:AG315"/>
    <mergeCell ref="Y316:AG316"/>
    <mergeCell ref="Y338:AG338"/>
    <mergeCell ref="Y339:AG339"/>
    <mergeCell ref="Y340:AG340"/>
    <mergeCell ref="Y341:AG341"/>
    <mergeCell ref="Y342:AG342"/>
    <mergeCell ref="Y343:AG343"/>
    <mergeCell ref="Y329:AG329"/>
    <mergeCell ref="Y330:AG330"/>
    <mergeCell ref="Y334:AG334"/>
    <mergeCell ref="Y335:AG335"/>
    <mergeCell ref="Y336:AG336"/>
    <mergeCell ref="Y337:AG337"/>
    <mergeCell ref="Z355:AH355"/>
    <mergeCell ref="Z356:AH356"/>
    <mergeCell ref="Z357:AH357"/>
    <mergeCell ref="Z358:AH358"/>
    <mergeCell ref="Z359:AH359"/>
    <mergeCell ref="Z360:AH360"/>
  </mergeCells>
  <pageMargins left="0.7" right="0.7" top="0.75" bottom="0.75" header="0.3" footer="0.3"/>
  <pageSetup paperSize="9" scale="95" orientation="portrait" r:id="rId1"/>
  <headerFooter alignWithMargins="0">
    <oddFooter>&amp;R_x000D_&amp;1#&amp;"Calibri"&amp;10&amp;K0078D7 Classification : Internal</oddFooter>
  </headerFooter>
  <rowBreaks count="6" manualBreakCount="6">
    <brk id="62" max="16383" man="1"/>
    <brk id="98" max="16383" man="1"/>
    <brk id="141" max="16383" man="1"/>
    <brk id="209" max="16383" man="1"/>
    <brk id="271" max="16383" man="1"/>
    <brk id="331"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FD924-A046-458B-8AA6-80DCCD9B1FD7}">
  <dimension ref="B1:E46"/>
  <sheetViews>
    <sheetView zoomScaleNormal="100" workbookViewId="0"/>
  </sheetViews>
  <sheetFormatPr defaultRowHeight="12.75" x14ac:dyDescent="0.2"/>
  <cols>
    <col min="1" max="1" width="0.7109375" style="50" customWidth="1"/>
    <col min="2" max="2" width="21.85546875" style="50" customWidth="1"/>
    <col min="3" max="3" width="0.85546875" style="50" customWidth="1"/>
    <col min="4" max="4" width="14.5703125" style="50" customWidth="1"/>
    <col min="5" max="5" width="48.85546875" style="50" customWidth="1"/>
    <col min="6" max="6" width="0.28515625" style="50" customWidth="1"/>
    <col min="7" max="7" width="4.7109375" style="50" customWidth="1"/>
    <col min="8" max="16384" width="9.140625" style="50"/>
  </cols>
  <sheetData>
    <row r="1" spans="2:5" s="51" customFormat="1" ht="9" customHeight="1" x14ac:dyDescent="0.15">
      <c r="B1" s="89"/>
      <c r="C1" s="89"/>
    </row>
    <row r="2" spans="2:5" s="51" customFormat="1" ht="22.9" customHeight="1" x14ac:dyDescent="0.15">
      <c r="B2" s="89"/>
      <c r="C2" s="89"/>
      <c r="D2" s="90" t="s">
        <v>0</v>
      </c>
      <c r="E2" s="90"/>
    </row>
    <row r="3" spans="2:5" s="51" customFormat="1" ht="6.4" customHeight="1" x14ac:dyDescent="0.15">
      <c r="B3" s="89"/>
      <c r="C3" s="89"/>
    </row>
    <row r="4" spans="2:5" s="51" customFormat="1" ht="9.6" customHeight="1" x14ac:dyDescent="0.15"/>
    <row r="5" spans="2:5" s="51" customFormat="1" ht="33" customHeight="1" x14ac:dyDescent="0.15">
      <c r="B5" s="88" t="s">
        <v>1131</v>
      </c>
      <c r="C5" s="88"/>
      <c r="D5" s="88"/>
      <c r="E5" s="88"/>
    </row>
    <row r="6" spans="2:5" s="51" customFormat="1" ht="6.95" customHeight="1" x14ac:dyDescent="0.15"/>
    <row r="7" spans="2:5" s="51" customFormat="1" ht="5.25" customHeight="1" x14ac:dyDescent="0.15">
      <c r="B7" s="107" t="s">
        <v>981</v>
      </c>
    </row>
    <row r="8" spans="2:5" s="51" customFormat="1" ht="21.4" customHeight="1" x14ac:dyDescent="0.15">
      <c r="B8" s="107"/>
      <c r="D8" s="86">
        <v>45443</v>
      </c>
    </row>
    <row r="9" spans="2:5" s="51" customFormat="1" ht="2.65" customHeight="1" x14ac:dyDescent="0.15">
      <c r="B9" s="107"/>
    </row>
    <row r="10" spans="2:5" s="51" customFormat="1" ht="2.1" customHeight="1" x14ac:dyDescent="0.15"/>
    <row r="11" spans="2:5" s="51" customFormat="1" ht="19.149999999999999" customHeight="1" x14ac:dyDescent="0.15">
      <c r="B11" s="54" t="s">
        <v>1130</v>
      </c>
      <c r="C11" s="54"/>
      <c r="D11" s="54"/>
      <c r="E11" s="54"/>
    </row>
    <row r="12" spans="2:5" s="51" customFormat="1" ht="238.35" customHeight="1" x14ac:dyDescent="0.15"/>
    <row r="13" spans="2:5" s="51" customFormat="1" ht="19.149999999999999" customHeight="1" x14ac:dyDescent="0.15">
      <c r="B13" s="54" t="s">
        <v>1129</v>
      </c>
      <c r="C13" s="54"/>
      <c r="D13" s="54"/>
      <c r="E13" s="54"/>
    </row>
    <row r="14" spans="2:5" s="51" customFormat="1" ht="371.1" customHeight="1" x14ac:dyDescent="0.15"/>
    <row r="15" spans="2:5" s="51" customFormat="1" ht="19.149999999999999" customHeight="1" x14ac:dyDescent="0.15">
      <c r="B15" s="54" t="s">
        <v>1128</v>
      </c>
      <c r="C15" s="54"/>
      <c r="D15" s="54"/>
      <c r="E15" s="54"/>
    </row>
    <row r="16" spans="2:5" s="51" customFormat="1" ht="354.6" customHeight="1" x14ac:dyDescent="0.15"/>
    <row r="17" spans="2:5" s="51" customFormat="1" ht="19.149999999999999" customHeight="1" x14ac:dyDescent="0.15">
      <c r="B17" s="54" t="s">
        <v>1126</v>
      </c>
      <c r="C17" s="54"/>
      <c r="D17" s="54"/>
      <c r="E17" s="54"/>
    </row>
    <row r="18" spans="2:5" s="51" customFormat="1" ht="365.25" customHeight="1" x14ac:dyDescent="0.15"/>
    <row r="19" spans="2:5" s="51" customFormat="1" ht="19.149999999999999" customHeight="1" x14ac:dyDescent="0.15">
      <c r="B19" s="54" t="s">
        <v>1104</v>
      </c>
      <c r="C19" s="54"/>
      <c r="D19" s="54"/>
      <c r="E19" s="54"/>
    </row>
    <row r="20" spans="2:5" s="51" customFormat="1" ht="352.5" customHeight="1" x14ac:dyDescent="0.15"/>
    <row r="21" spans="2:5" s="51" customFormat="1" ht="19.149999999999999" customHeight="1" x14ac:dyDescent="0.15">
      <c r="B21" s="54" t="s">
        <v>1102</v>
      </c>
      <c r="C21" s="54"/>
      <c r="D21" s="54"/>
      <c r="E21" s="54"/>
    </row>
    <row r="22" spans="2:5" s="51" customFormat="1" ht="374.85" customHeight="1" x14ac:dyDescent="0.15"/>
    <row r="23" spans="2:5" s="51" customFormat="1" ht="19.7" customHeight="1" x14ac:dyDescent="0.15">
      <c r="B23" s="54" t="s">
        <v>1094</v>
      </c>
      <c r="C23" s="54"/>
      <c r="D23" s="54"/>
      <c r="E23" s="54"/>
    </row>
    <row r="24" spans="2:5" s="51" customFormat="1" ht="263.45" customHeight="1" x14ac:dyDescent="0.15"/>
    <row r="25" spans="2:5" s="51" customFormat="1" ht="19.149999999999999" customHeight="1" x14ac:dyDescent="0.15">
      <c r="B25" s="54" t="s">
        <v>1075</v>
      </c>
      <c r="C25" s="54"/>
      <c r="D25" s="54"/>
      <c r="E25" s="54"/>
    </row>
    <row r="26" spans="2:5" s="51" customFormat="1" ht="175.9" customHeight="1" x14ac:dyDescent="0.15"/>
    <row r="27" spans="2:5" s="51" customFormat="1" ht="19.149999999999999" customHeight="1" x14ac:dyDescent="0.15">
      <c r="B27" s="54" t="s">
        <v>1072</v>
      </c>
      <c r="C27" s="54"/>
      <c r="D27" s="54"/>
      <c r="E27" s="54"/>
    </row>
    <row r="28" spans="2:5" s="51" customFormat="1" ht="256.5" customHeight="1" x14ac:dyDescent="0.15"/>
    <row r="29" spans="2:5" s="51" customFormat="1" ht="19.149999999999999" customHeight="1" x14ac:dyDescent="0.15">
      <c r="B29" s="54" t="s">
        <v>1056</v>
      </c>
      <c r="C29" s="54"/>
      <c r="D29" s="54"/>
      <c r="E29" s="54"/>
    </row>
    <row r="30" spans="2:5" s="51" customFormat="1" ht="195.2" customHeight="1" x14ac:dyDescent="0.15"/>
    <row r="31" spans="2:5" s="51" customFormat="1" ht="19.149999999999999" customHeight="1" x14ac:dyDescent="0.15">
      <c r="B31" s="54" t="s">
        <v>1053</v>
      </c>
      <c r="C31" s="54"/>
      <c r="D31" s="54"/>
      <c r="E31" s="54"/>
    </row>
    <row r="32" spans="2:5" s="51" customFormat="1" ht="193.15" customHeight="1" x14ac:dyDescent="0.15"/>
    <row r="33" spans="2:5" s="51" customFormat="1" ht="19.149999999999999" customHeight="1" x14ac:dyDescent="0.15">
      <c r="B33" s="54" t="s">
        <v>1049</v>
      </c>
      <c r="C33" s="54"/>
      <c r="D33" s="54"/>
      <c r="E33" s="54"/>
    </row>
    <row r="34" spans="2:5" s="51" customFormat="1" ht="312.95" customHeight="1" x14ac:dyDescent="0.15"/>
    <row r="35" spans="2:5" s="51" customFormat="1" ht="19.149999999999999" customHeight="1" x14ac:dyDescent="0.15">
      <c r="B35" s="54" t="s">
        <v>1048</v>
      </c>
      <c r="C35" s="54"/>
      <c r="D35" s="54"/>
      <c r="E35" s="54"/>
    </row>
    <row r="36" spans="2:5" s="51" customFormat="1" ht="318.95" customHeight="1" x14ac:dyDescent="0.15"/>
    <row r="37" spans="2:5" s="51" customFormat="1" ht="19.149999999999999" customHeight="1" x14ac:dyDescent="0.15">
      <c r="B37" s="54" t="s">
        <v>1034</v>
      </c>
      <c r="C37" s="54"/>
      <c r="D37" s="54"/>
      <c r="E37" s="54"/>
    </row>
    <row r="38" spans="2:5" s="51" customFormat="1" ht="278.85000000000002" customHeight="1" x14ac:dyDescent="0.15"/>
    <row r="39" spans="2:5" s="51" customFormat="1" ht="19.149999999999999" customHeight="1" x14ac:dyDescent="0.15">
      <c r="B39" s="54" t="s">
        <v>1019</v>
      </c>
      <c r="C39" s="54"/>
      <c r="D39" s="54"/>
      <c r="E39" s="54"/>
    </row>
    <row r="40" spans="2:5" s="51" customFormat="1" ht="364.7" customHeight="1" x14ac:dyDescent="0.15"/>
    <row r="41" spans="2:5" s="51" customFormat="1" ht="19.149999999999999" customHeight="1" x14ac:dyDescent="0.15">
      <c r="B41" s="54" t="s">
        <v>1008</v>
      </c>
      <c r="C41" s="54"/>
      <c r="D41" s="54"/>
      <c r="E41" s="54"/>
    </row>
    <row r="42" spans="2:5" s="51" customFormat="1" ht="401.65" customHeight="1" x14ac:dyDescent="0.15"/>
    <row r="43" spans="2:5" s="51" customFormat="1" ht="19.149999999999999" customHeight="1" x14ac:dyDescent="0.15">
      <c r="B43" s="54" t="s">
        <v>997</v>
      </c>
      <c r="C43" s="54"/>
      <c r="D43" s="54"/>
      <c r="E43" s="54"/>
    </row>
    <row r="44" spans="2:5" s="51" customFormat="1" ht="181.35" customHeight="1" x14ac:dyDescent="0.15"/>
    <row r="45" spans="2:5" s="51" customFormat="1" ht="19.149999999999999" customHeight="1" x14ac:dyDescent="0.15">
      <c r="B45" s="54" t="s">
        <v>995</v>
      </c>
      <c r="C45" s="54"/>
      <c r="D45" s="54"/>
      <c r="E45" s="54"/>
    </row>
    <row r="46" spans="2:5" s="51" customFormat="1" ht="201.6" customHeight="1" x14ac:dyDescent="0.15"/>
  </sheetData>
  <mergeCells count="22">
    <mergeCell ref="B1:C3"/>
    <mergeCell ref="B11:E11"/>
    <mergeCell ref="B13:E13"/>
    <mergeCell ref="B15:E15"/>
    <mergeCell ref="B17:E17"/>
    <mergeCell ref="D2:E2"/>
    <mergeCell ref="B37:E37"/>
    <mergeCell ref="B19:E19"/>
    <mergeCell ref="B21:E21"/>
    <mergeCell ref="B23:E23"/>
    <mergeCell ref="B25:E25"/>
    <mergeCell ref="B27:E27"/>
    <mergeCell ref="B39:E39"/>
    <mergeCell ref="B41:E41"/>
    <mergeCell ref="B43:E43"/>
    <mergeCell ref="B45:E45"/>
    <mergeCell ref="B5:E5"/>
    <mergeCell ref="B7:B9"/>
    <mergeCell ref="B29:E29"/>
    <mergeCell ref="B31:E31"/>
    <mergeCell ref="B33:E33"/>
    <mergeCell ref="B35:E35"/>
  </mergeCells>
  <pageMargins left="0.7" right="0.7" top="0.75" bottom="0.75" header="0.3" footer="0.3"/>
  <pageSetup paperSize="9" scale="49" orientation="portrait" r:id="rId1"/>
  <headerFooter alignWithMargins="0">
    <oddFooter>&amp;R_x000D_&amp;1#&amp;"Calibri"&amp;10&amp;K0078D7 Classification : Internal</oddFooter>
  </headerFooter>
  <rowBreaks count="4" manualBreakCount="4">
    <brk id="14" max="5" man="1"/>
    <brk id="22" max="5" man="1"/>
    <brk id="34" max="5" man="1"/>
    <brk id="42"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B4F92-14A5-4691-A74E-1D965B073CAA}">
  <dimension ref="B1:H18"/>
  <sheetViews>
    <sheetView zoomScaleNormal="100" workbookViewId="0"/>
  </sheetViews>
  <sheetFormatPr defaultRowHeight="12.75" x14ac:dyDescent="0.2"/>
  <cols>
    <col min="1" max="1" width="0.7109375" style="50" customWidth="1"/>
    <col min="2" max="2" width="13.7109375" style="50" customWidth="1"/>
    <col min="3" max="3" width="6.7109375" style="50" customWidth="1"/>
    <col min="4" max="4" width="13.5703125" style="50" customWidth="1"/>
    <col min="5" max="5" width="14.5703125" style="50" customWidth="1"/>
    <col min="6" max="6" width="21.28515625" style="50" customWidth="1"/>
    <col min="7" max="7" width="14.5703125" style="50" customWidth="1"/>
    <col min="8" max="9" width="0.28515625" style="50" customWidth="1"/>
    <col min="10" max="10" width="4.7109375" style="50" customWidth="1"/>
    <col min="11" max="16384" width="9.140625" style="50"/>
  </cols>
  <sheetData>
    <row r="1" spans="2:8" s="51" customFormat="1" ht="9" customHeight="1" x14ac:dyDescent="0.15">
      <c r="B1" s="89"/>
      <c r="C1" s="89"/>
    </row>
    <row r="2" spans="2:8" s="51" customFormat="1" ht="22.9" customHeight="1" x14ac:dyDescent="0.15">
      <c r="B2" s="89"/>
      <c r="C2" s="89"/>
      <c r="D2" s="90" t="s">
        <v>0</v>
      </c>
      <c r="E2" s="90"/>
      <c r="F2" s="90"/>
      <c r="G2" s="90"/>
      <c r="H2" s="90"/>
    </row>
    <row r="3" spans="2:8" s="51" customFormat="1" ht="6.4" customHeight="1" x14ac:dyDescent="0.15">
      <c r="B3" s="89"/>
      <c r="C3" s="89"/>
    </row>
    <row r="4" spans="2:8" s="51" customFormat="1" ht="9" customHeight="1" x14ac:dyDescent="0.15"/>
    <row r="5" spans="2:8" s="51" customFormat="1" ht="33" customHeight="1" x14ac:dyDescent="0.15">
      <c r="B5" s="88" t="s">
        <v>1138</v>
      </c>
      <c r="C5" s="88"/>
      <c r="D5" s="88"/>
      <c r="E5" s="88"/>
      <c r="F5" s="88"/>
      <c r="G5" s="88"/>
      <c r="H5" s="88"/>
    </row>
    <row r="6" spans="2:8" s="51" customFormat="1" ht="14.45" customHeight="1" x14ac:dyDescent="0.15"/>
    <row r="7" spans="2:8" s="51" customFormat="1" ht="22.9" customHeight="1" x14ac:dyDescent="0.15">
      <c r="B7" s="87" t="s">
        <v>981</v>
      </c>
      <c r="D7" s="86">
        <v>45443</v>
      </c>
    </row>
    <row r="8" spans="2:8" s="51" customFormat="1" ht="12.75" customHeight="1" x14ac:dyDescent="0.15"/>
    <row r="9" spans="2:8" s="51" customFormat="1" ht="19.149999999999999" customHeight="1" x14ac:dyDescent="0.15">
      <c r="B9" s="119" t="s">
        <v>1137</v>
      </c>
      <c r="C9" s="119"/>
      <c r="D9" s="119"/>
      <c r="E9" s="119"/>
      <c r="F9" s="119"/>
      <c r="G9" s="119"/>
    </row>
    <row r="10" spans="2:8" s="51" customFormat="1" ht="14.85" customHeight="1" x14ac:dyDescent="0.15"/>
    <row r="11" spans="2:8" s="51" customFormat="1" ht="14.85" customHeight="1" x14ac:dyDescent="0.15">
      <c r="B11" s="118"/>
      <c r="C11" s="117" t="s">
        <v>994</v>
      </c>
      <c r="D11" s="117"/>
      <c r="E11" s="116" t="s">
        <v>992</v>
      </c>
      <c r="F11" s="116" t="s">
        <v>993</v>
      </c>
      <c r="G11" s="116" t="s">
        <v>992</v>
      </c>
    </row>
    <row r="12" spans="2:8" s="51" customFormat="1" ht="14.85" customHeight="1" x14ac:dyDescent="0.15">
      <c r="B12" s="55" t="s">
        <v>1136</v>
      </c>
      <c r="C12" s="115">
        <v>14907369235.1397</v>
      </c>
      <c r="D12" s="115"/>
      <c r="E12" s="113">
        <v>0.99843518561379696</v>
      </c>
      <c r="F12" s="114">
        <v>228600</v>
      </c>
      <c r="G12" s="113">
        <v>0.998850840896082</v>
      </c>
    </row>
    <row r="13" spans="2:8" s="51" customFormat="1" ht="2.65" customHeight="1" x14ac:dyDescent="0.15"/>
    <row r="14" spans="2:8" s="51" customFormat="1" ht="14.85" customHeight="1" x14ac:dyDescent="0.15">
      <c r="B14" s="55" t="s">
        <v>1135</v>
      </c>
      <c r="C14" s="115">
        <v>13940586.800000001</v>
      </c>
      <c r="D14" s="115"/>
      <c r="E14" s="113">
        <v>9.3368401558164399E-4</v>
      </c>
      <c r="F14" s="114">
        <v>167</v>
      </c>
      <c r="G14" s="113">
        <v>7.2969418385671796E-4</v>
      </c>
    </row>
    <row r="15" spans="2:8" s="51" customFormat="1" ht="16.5" customHeight="1" x14ac:dyDescent="0.15">
      <c r="B15" s="55" t="s">
        <v>1134</v>
      </c>
      <c r="C15" s="115">
        <v>5626335.29</v>
      </c>
      <c r="D15" s="115"/>
      <c r="E15" s="113">
        <v>3.76829139400066E-4</v>
      </c>
      <c r="F15" s="114">
        <v>61</v>
      </c>
      <c r="G15" s="113">
        <v>2.66535001288981E-4</v>
      </c>
    </row>
    <row r="16" spans="2:8" s="51" customFormat="1" ht="17.649999999999999" customHeight="1" x14ac:dyDescent="0.15">
      <c r="B16" s="55" t="s">
        <v>1133</v>
      </c>
      <c r="C16" s="115"/>
      <c r="D16" s="115"/>
      <c r="E16" s="113"/>
      <c r="F16" s="114"/>
      <c r="G16" s="113"/>
    </row>
    <row r="17" spans="2:7" s="51" customFormat="1" ht="17.649999999999999" customHeight="1" x14ac:dyDescent="0.15">
      <c r="B17" s="55" t="s">
        <v>1132</v>
      </c>
      <c r="C17" s="115">
        <v>3796903.8</v>
      </c>
      <c r="D17" s="115"/>
      <c r="E17" s="113">
        <v>2.5430123119072701E-4</v>
      </c>
      <c r="F17" s="114">
        <v>35</v>
      </c>
      <c r="G17" s="113">
        <v>1.5292991877236599E-4</v>
      </c>
    </row>
    <row r="18" spans="2:7" s="51" customFormat="1" ht="16.5" customHeight="1" x14ac:dyDescent="0.15">
      <c r="B18" s="112" t="s">
        <v>73</v>
      </c>
      <c r="C18" s="111">
        <v>14930733061.030199</v>
      </c>
      <c r="D18" s="111"/>
      <c r="E18" s="109">
        <v>1</v>
      </c>
      <c r="F18" s="110">
        <v>228863</v>
      </c>
      <c r="G18" s="109">
        <v>1</v>
      </c>
    </row>
  </sheetData>
  <mergeCells count="11">
    <mergeCell ref="D2:H2"/>
    <mergeCell ref="C14:D14"/>
    <mergeCell ref="C15:D15"/>
    <mergeCell ref="C16:D16"/>
    <mergeCell ref="C17:D17"/>
    <mergeCell ref="C18:D18"/>
    <mergeCell ref="B1:C3"/>
    <mergeCell ref="B5:H5"/>
    <mergeCell ref="B9:G9"/>
    <mergeCell ref="C11:D11"/>
    <mergeCell ref="C12:D1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C2C65-9264-403D-A837-ECB486860D4A}">
  <dimension ref="B1:L372"/>
  <sheetViews>
    <sheetView view="pageBreakPreview" zoomScale="60" zoomScaleNormal="100" workbookViewId="0">
      <selection activeCell="J8" sqref="J8"/>
    </sheetView>
  </sheetViews>
  <sheetFormatPr defaultRowHeight="12.75" x14ac:dyDescent="0.2"/>
  <cols>
    <col min="1" max="1" width="0.42578125" style="50" customWidth="1"/>
    <col min="2" max="2" width="0.5703125" style="50" customWidth="1"/>
    <col min="3" max="3" width="9.28515625" style="50" customWidth="1"/>
    <col min="4" max="4" width="5.28515625" style="50" customWidth="1"/>
    <col min="5" max="5" width="0.7109375" style="50" customWidth="1"/>
    <col min="6" max="6" width="6.28515625" style="50" customWidth="1"/>
    <col min="7" max="7" width="5.42578125" style="50" customWidth="1"/>
    <col min="8" max="8" width="8.42578125" style="50" customWidth="1"/>
    <col min="9" max="9" width="3.140625" style="50" customWidth="1"/>
    <col min="10" max="10" width="12.28515625" style="50" customWidth="1"/>
    <col min="11" max="11" width="12" style="50" customWidth="1"/>
    <col min="12" max="12" width="12.28515625" style="50" customWidth="1"/>
    <col min="13" max="13" width="6.28515625" style="50" customWidth="1"/>
    <col min="14" max="14" width="4.7109375" style="50" customWidth="1"/>
    <col min="15" max="16384" width="9.140625" style="50"/>
  </cols>
  <sheetData>
    <row r="1" spans="2:12" s="51" customFormat="1" ht="9" customHeight="1" x14ac:dyDescent="0.15">
      <c r="B1" s="89"/>
      <c r="C1" s="89"/>
      <c r="D1" s="89"/>
      <c r="E1" s="89"/>
      <c r="F1" s="89"/>
    </row>
    <row r="2" spans="2:12" s="51" customFormat="1" ht="22.9" customHeight="1" x14ac:dyDescent="0.15">
      <c r="B2" s="89"/>
      <c r="C2" s="89"/>
      <c r="D2" s="89"/>
      <c r="E2" s="89"/>
      <c r="F2" s="89"/>
      <c r="H2" s="90" t="s">
        <v>0</v>
      </c>
      <c r="I2" s="90"/>
      <c r="J2" s="90"/>
      <c r="K2" s="90"/>
      <c r="L2" s="90"/>
    </row>
    <row r="3" spans="2:12" s="51" customFormat="1" ht="5.85" customHeight="1" x14ac:dyDescent="0.15">
      <c r="B3" s="89"/>
      <c r="C3" s="89"/>
      <c r="D3" s="89"/>
      <c r="E3" s="89"/>
      <c r="F3" s="89"/>
    </row>
    <row r="4" spans="2:12" s="51" customFormat="1" ht="2.1" customHeight="1" x14ac:dyDescent="0.15"/>
    <row r="5" spans="2:12" s="51" customFormat="1" ht="31.9" customHeight="1" x14ac:dyDescent="0.15">
      <c r="B5" s="88" t="s">
        <v>1151</v>
      </c>
      <c r="C5" s="88"/>
      <c r="D5" s="88"/>
      <c r="E5" s="88"/>
      <c r="F5" s="88"/>
      <c r="G5" s="88"/>
      <c r="H5" s="88"/>
      <c r="I5" s="88"/>
      <c r="J5" s="88"/>
      <c r="K5" s="88"/>
      <c r="L5" s="88"/>
    </row>
    <row r="6" spans="2:12" s="51" customFormat="1" ht="2.1" customHeight="1" x14ac:dyDescent="0.15"/>
    <row r="7" spans="2:12" s="51" customFormat="1" ht="2.1" customHeight="1" x14ac:dyDescent="0.15">
      <c r="B7" s="107" t="s">
        <v>981</v>
      </c>
      <c r="C7" s="107"/>
      <c r="D7" s="107"/>
    </row>
    <row r="8" spans="2:12" s="51" customFormat="1" ht="20.25" customHeight="1" x14ac:dyDescent="0.15">
      <c r="B8" s="107"/>
      <c r="C8" s="107"/>
      <c r="D8" s="107"/>
      <c r="G8" s="136">
        <v>45413</v>
      </c>
      <c r="H8" s="136"/>
    </row>
    <row r="9" spans="2:12" s="51" customFormat="1" ht="5.25" customHeight="1" x14ac:dyDescent="0.15"/>
    <row r="10" spans="2:12" s="51" customFormat="1" ht="17.649999999999999" customHeight="1" x14ac:dyDescent="0.15">
      <c r="B10" s="135" t="s">
        <v>1150</v>
      </c>
      <c r="C10" s="135"/>
      <c r="D10" s="135"/>
      <c r="E10" s="135"/>
      <c r="F10" s="134" t="s">
        <v>1149</v>
      </c>
      <c r="G10" s="134"/>
      <c r="H10" s="133" t="s">
        <v>1148</v>
      </c>
      <c r="I10" s="133"/>
      <c r="J10" s="133"/>
      <c r="K10" s="133"/>
      <c r="L10" s="133"/>
    </row>
    <row r="11" spans="2:12" s="51" customFormat="1" ht="27.2" customHeight="1" x14ac:dyDescent="0.15">
      <c r="B11" s="132" t="s">
        <v>1147</v>
      </c>
      <c r="C11" s="116" t="s">
        <v>1146</v>
      </c>
      <c r="D11" s="116" t="s">
        <v>1145</v>
      </c>
      <c r="E11" s="132" t="s">
        <v>1144</v>
      </c>
      <c r="F11" s="131" t="s">
        <v>1143</v>
      </c>
      <c r="G11" s="131"/>
      <c r="H11" s="117" t="s">
        <v>1142</v>
      </c>
      <c r="I11" s="117"/>
      <c r="J11" s="116" t="s">
        <v>1141</v>
      </c>
      <c r="K11" s="116" t="s">
        <v>1140</v>
      </c>
      <c r="L11" s="116" t="s">
        <v>1139</v>
      </c>
    </row>
    <row r="12" spans="2:12" s="51" customFormat="1" ht="12.75" customHeight="1" x14ac:dyDescent="0.15">
      <c r="B12" s="130">
        <v>45413</v>
      </c>
      <c r="C12" s="129">
        <v>45444</v>
      </c>
      <c r="D12" s="64">
        <v>1</v>
      </c>
      <c r="E12" s="128">
        <v>31</v>
      </c>
      <c r="F12" s="127">
        <v>11500000000</v>
      </c>
      <c r="G12" s="127"/>
      <c r="H12" s="65">
        <v>14823213894.346001</v>
      </c>
      <c r="I12" s="65"/>
      <c r="J12" s="64">
        <v>14798072626.635</v>
      </c>
      <c r="K12" s="64">
        <v>14760438082.4342</v>
      </c>
      <c r="L12" s="64">
        <v>14697919583.2199</v>
      </c>
    </row>
    <row r="13" spans="2:12" s="51" customFormat="1" ht="12.75" customHeight="1" x14ac:dyDescent="0.15">
      <c r="B13" s="130">
        <v>45413</v>
      </c>
      <c r="C13" s="129">
        <v>45474</v>
      </c>
      <c r="D13" s="64">
        <v>2</v>
      </c>
      <c r="E13" s="128">
        <v>61</v>
      </c>
      <c r="F13" s="127">
        <v>11500000000</v>
      </c>
      <c r="G13" s="127"/>
      <c r="H13" s="65">
        <v>14719472216.1364</v>
      </c>
      <c r="I13" s="65"/>
      <c r="J13" s="64">
        <v>14670387237.486099</v>
      </c>
      <c r="K13" s="64">
        <v>14597061499.0091</v>
      </c>
      <c r="L13" s="64">
        <v>14475652227.372801</v>
      </c>
    </row>
    <row r="14" spans="2:12" s="51" customFormat="1" ht="12.75" customHeight="1" x14ac:dyDescent="0.15">
      <c r="B14" s="130">
        <v>45413</v>
      </c>
      <c r="C14" s="129">
        <v>45505</v>
      </c>
      <c r="D14" s="64">
        <v>3</v>
      </c>
      <c r="E14" s="128">
        <v>92</v>
      </c>
      <c r="F14" s="127">
        <v>11500000000</v>
      </c>
      <c r="G14" s="127"/>
      <c r="H14" s="65">
        <v>14619958968.5818</v>
      </c>
      <c r="I14" s="65"/>
      <c r="J14" s="64">
        <v>14546491993.0557</v>
      </c>
      <c r="K14" s="64">
        <v>14436975694.2321</v>
      </c>
      <c r="L14" s="64">
        <v>14256258051.776699</v>
      </c>
    </row>
    <row r="15" spans="2:12" s="51" customFormat="1" ht="12.75" customHeight="1" x14ac:dyDescent="0.15">
      <c r="B15" s="130">
        <v>45413</v>
      </c>
      <c r="C15" s="129">
        <v>45536</v>
      </c>
      <c r="D15" s="64">
        <v>4</v>
      </c>
      <c r="E15" s="128">
        <v>123</v>
      </c>
      <c r="F15" s="127">
        <v>11500000000</v>
      </c>
      <c r="G15" s="127"/>
      <c r="H15" s="65">
        <v>14518180712.3881</v>
      </c>
      <c r="I15" s="65"/>
      <c r="J15" s="64">
        <v>14420725013.419901</v>
      </c>
      <c r="K15" s="64">
        <v>14275756820.3918</v>
      </c>
      <c r="L15" s="64">
        <v>14037348546.509899</v>
      </c>
    </row>
    <row r="16" spans="2:12" s="51" customFormat="1" ht="12.75" customHeight="1" x14ac:dyDescent="0.15">
      <c r="B16" s="130">
        <v>45413</v>
      </c>
      <c r="C16" s="129">
        <v>45566</v>
      </c>
      <c r="D16" s="64">
        <v>5</v>
      </c>
      <c r="E16" s="128">
        <v>153</v>
      </c>
      <c r="F16" s="127">
        <v>11500000000</v>
      </c>
      <c r="G16" s="127"/>
      <c r="H16" s="65">
        <v>14409885433.365999</v>
      </c>
      <c r="I16" s="65"/>
      <c r="J16" s="64">
        <v>14289662970.804501</v>
      </c>
      <c r="K16" s="64">
        <v>14111195187.2395</v>
      </c>
      <c r="L16" s="64">
        <v>13818656605.790001</v>
      </c>
    </row>
    <row r="17" spans="2:12" s="51" customFormat="1" ht="12.75" customHeight="1" x14ac:dyDescent="0.15">
      <c r="B17" s="130">
        <v>45413</v>
      </c>
      <c r="C17" s="129">
        <v>45597</v>
      </c>
      <c r="D17" s="64">
        <v>6</v>
      </c>
      <c r="E17" s="128">
        <v>184</v>
      </c>
      <c r="F17" s="127">
        <v>11500000000</v>
      </c>
      <c r="G17" s="127"/>
      <c r="H17" s="65">
        <v>14300277856.7661</v>
      </c>
      <c r="I17" s="65"/>
      <c r="J17" s="64">
        <v>14156917881.9179</v>
      </c>
      <c r="K17" s="64">
        <v>13944553698.8333</v>
      </c>
      <c r="L17" s="64">
        <v>13597631398.7465</v>
      </c>
    </row>
    <row r="18" spans="2:12" s="51" customFormat="1" ht="12.75" customHeight="1" x14ac:dyDescent="0.15">
      <c r="B18" s="130">
        <v>45413</v>
      </c>
      <c r="C18" s="129">
        <v>45627</v>
      </c>
      <c r="D18" s="64">
        <v>7</v>
      </c>
      <c r="E18" s="128">
        <v>214</v>
      </c>
      <c r="F18" s="127">
        <v>11500000000</v>
      </c>
      <c r="G18" s="127"/>
      <c r="H18" s="65">
        <v>14191628797.934601</v>
      </c>
      <c r="I18" s="65"/>
      <c r="J18" s="64">
        <v>14026297314.8295</v>
      </c>
      <c r="K18" s="64">
        <v>13781887922.819599</v>
      </c>
      <c r="L18" s="64">
        <v>13383923403.1964</v>
      </c>
    </row>
    <row r="19" spans="2:12" s="51" customFormat="1" ht="12.75" customHeight="1" x14ac:dyDescent="0.15">
      <c r="B19" s="130">
        <v>45413</v>
      </c>
      <c r="C19" s="129">
        <v>45658</v>
      </c>
      <c r="D19" s="64">
        <v>8</v>
      </c>
      <c r="E19" s="128">
        <v>245</v>
      </c>
      <c r="F19" s="127">
        <v>11500000000</v>
      </c>
      <c r="G19" s="127"/>
      <c r="H19" s="65">
        <v>14087722012.6327</v>
      </c>
      <c r="I19" s="65"/>
      <c r="J19" s="64">
        <v>13899985578.5797</v>
      </c>
      <c r="K19" s="64">
        <v>13623042640.8323</v>
      </c>
      <c r="L19" s="64">
        <v>13173630082.2003</v>
      </c>
    </row>
    <row r="20" spans="2:12" s="51" customFormat="1" ht="12.75" customHeight="1" x14ac:dyDescent="0.15">
      <c r="B20" s="130">
        <v>45413</v>
      </c>
      <c r="C20" s="129">
        <v>45689</v>
      </c>
      <c r="D20" s="64">
        <v>9</v>
      </c>
      <c r="E20" s="128">
        <v>276</v>
      </c>
      <c r="F20" s="127">
        <v>11500000000</v>
      </c>
      <c r="G20" s="127"/>
      <c r="H20" s="65">
        <v>13982577045.655001</v>
      </c>
      <c r="I20" s="65"/>
      <c r="J20" s="64">
        <v>13772842352.145399</v>
      </c>
      <c r="K20" s="64">
        <v>13464103320.4389</v>
      </c>
      <c r="L20" s="64">
        <v>12964787518.3832</v>
      </c>
    </row>
    <row r="21" spans="2:12" s="51" customFormat="1" ht="12.75" customHeight="1" x14ac:dyDescent="0.15">
      <c r="B21" s="130">
        <v>45413</v>
      </c>
      <c r="C21" s="129">
        <v>45717</v>
      </c>
      <c r="D21" s="64">
        <v>10</v>
      </c>
      <c r="E21" s="128">
        <v>304</v>
      </c>
      <c r="F21" s="127">
        <v>11500000000</v>
      </c>
      <c r="G21" s="127"/>
      <c r="H21" s="65">
        <v>13881303187.209</v>
      </c>
      <c r="I21" s="65"/>
      <c r="J21" s="64">
        <v>13652139532.979601</v>
      </c>
      <c r="K21" s="64">
        <v>13315445265.507799</v>
      </c>
      <c r="L21" s="64">
        <v>12772581212.297199</v>
      </c>
    </row>
    <row r="22" spans="2:12" s="51" customFormat="1" ht="12.75" customHeight="1" x14ac:dyDescent="0.15">
      <c r="B22" s="130">
        <v>45413</v>
      </c>
      <c r="C22" s="129">
        <v>45748</v>
      </c>
      <c r="D22" s="64">
        <v>11</v>
      </c>
      <c r="E22" s="128">
        <v>335</v>
      </c>
      <c r="F22" s="127">
        <v>11500000000</v>
      </c>
      <c r="G22" s="127"/>
      <c r="H22" s="65">
        <v>13781918080.6154</v>
      </c>
      <c r="I22" s="65"/>
      <c r="J22" s="64">
        <v>13531405897.971901</v>
      </c>
      <c r="K22" s="64">
        <v>13164124769.6091</v>
      </c>
      <c r="L22" s="64">
        <v>12573945929.967699</v>
      </c>
    </row>
    <row r="23" spans="2:12" s="51" customFormat="1" ht="12.75" customHeight="1" x14ac:dyDescent="0.15">
      <c r="B23" s="130">
        <v>45413</v>
      </c>
      <c r="C23" s="129">
        <v>45778</v>
      </c>
      <c r="D23" s="64">
        <v>12</v>
      </c>
      <c r="E23" s="128">
        <v>365</v>
      </c>
      <c r="F23" s="127">
        <v>11500000000</v>
      </c>
      <c r="G23" s="127"/>
      <c r="H23" s="65">
        <v>13680579642.7222</v>
      </c>
      <c r="I23" s="65"/>
      <c r="J23" s="64">
        <v>13409862247.6329</v>
      </c>
      <c r="K23" s="64">
        <v>13013770755.4594</v>
      </c>
      <c r="L23" s="64">
        <v>12379378285.480301</v>
      </c>
    </row>
    <row r="24" spans="2:12" s="51" customFormat="1" ht="12.75" customHeight="1" x14ac:dyDescent="0.15">
      <c r="B24" s="130">
        <v>45413</v>
      </c>
      <c r="C24" s="129">
        <v>45809</v>
      </c>
      <c r="D24" s="64">
        <v>13</v>
      </c>
      <c r="E24" s="128">
        <v>396</v>
      </c>
      <c r="F24" s="127">
        <v>11500000000</v>
      </c>
      <c r="G24" s="127"/>
      <c r="H24" s="65">
        <v>13575707877.1611</v>
      </c>
      <c r="I24" s="65"/>
      <c r="J24" s="64">
        <v>13284495962.987101</v>
      </c>
      <c r="K24" s="64">
        <v>12859320173.2985</v>
      </c>
      <c r="L24" s="64">
        <v>12180645705.816401</v>
      </c>
    </row>
    <row r="25" spans="2:12" s="51" customFormat="1" ht="12.75" customHeight="1" x14ac:dyDescent="0.15">
      <c r="B25" s="130">
        <v>45413</v>
      </c>
      <c r="C25" s="129">
        <v>45839</v>
      </c>
      <c r="D25" s="64">
        <v>14</v>
      </c>
      <c r="E25" s="128">
        <v>426</v>
      </c>
      <c r="F25" s="127">
        <v>11500000000</v>
      </c>
      <c r="G25" s="127"/>
      <c r="H25" s="65">
        <v>13471802428.453699</v>
      </c>
      <c r="I25" s="65"/>
      <c r="J25" s="64">
        <v>13161181015.2665</v>
      </c>
      <c r="K25" s="64">
        <v>12708595536.005301</v>
      </c>
      <c r="L25" s="64">
        <v>11988530241.369699</v>
      </c>
    </row>
    <row r="26" spans="2:12" s="51" customFormat="1" ht="12.75" customHeight="1" x14ac:dyDescent="0.15">
      <c r="B26" s="130">
        <v>45413</v>
      </c>
      <c r="C26" s="129">
        <v>45870</v>
      </c>
      <c r="D26" s="64">
        <v>15</v>
      </c>
      <c r="E26" s="128">
        <v>457</v>
      </c>
      <c r="F26" s="127">
        <v>11500000000</v>
      </c>
      <c r="G26" s="127"/>
      <c r="H26" s="65">
        <v>13373613624.183001</v>
      </c>
      <c r="I26" s="65"/>
      <c r="J26" s="64">
        <v>13043096523.993099</v>
      </c>
      <c r="K26" s="64">
        <v>12562541135.417101</v>
      </c>
      <c r="L26" s="64">
        <v>11800556850.5119</v>
      </c>
    </row>
    <row r="27" spans="2:12" s="51" customFormat="1" ht="12.75" customHeight="1" x14ac:dyDescent="0.15">
      <c r="B27" s="130">
        <v>45413</v>
      </c>
      <c r="C27" s="129">
        <v>45901</v>
      </c>
      <c r="D27" s="64">
        <v>16</v>
      </c>
      <c r="E27" s="128">
        <v>488</v>
      </c>
      <c r="F27" s="127">
        <v>11500000000</v>
      </c>
      <c r="G27" s="127"/>
      <c r="H27" s="65">
        <v>13265883249.800301</v>
      </c>
      <c r="I27" s="65"/>
      <c r="J27" s="64">
        <v>12916084757.1138</v>
      </c>
      <c r="K27" s="64">
        <v>12408570935.0448</v>
      </c>
      <c r="L27" s="64">
        <v>11606556556.0814</v>
      </c>
    </row>
    <row r="28" spans="2:12" s="51" customFormat="1" ht="12.75" customHeight="1" x14ac:dyDescent="0.15">
      <c r="B28" s="130">
        <v>45413</v>
      </c>
      <c r="C28" s="129">
        <v>45931</v>
      </c>
      <c r="D28" s="64">
        <v>17</v>
      </c>
      <c r="E28" s="128">
        <v>518</v>
      </c>
      <c r="F28" s="127">
        <v>11500000000</v>
      </c>
      <c r="G28" s="127"/>
      <c r="H28" s="65">
        <v>13168160782.061001</v>
      </c>
      <c r="I28" s="65"/>
      <c r="J28" s="64">
        <v>12799894685.1462</v>
      </c>
      <c r="K28" s="64">
        <v>12266680258.571199</v>
      </c>
      <c r="L28" s="64">
        <v>11426803334.3999</v>
      </c>
    </row>
    <row r="29" spans="2:12" s="51" customFormat="1" ht="12.75" customHeight="1" x14ac:dyDescent="0.15">
      <c r="B29" s="130">
        <v>45413</v>
      </c>
      <c r="C29" s="129">
        <v>45962</v>
      </c>
      <c r="D29" s="64">
        <v>18</v>
      </c>
      <c r="E29" s="128">
        <v>549</v>
      </c>
      <c r="F29" s="127">
        <v>11500000000</v>
      </c>
      <c r="G29" s="127"/>
      <c r="H29" s="65">
        <v>13070926994.4716</v>
      </c>
      <c r="I29" s="65"/>
      <c r="J29" s="64">
        <v>12683830911.8855</v>
      </c>
      <c r="K29" s="64">
        <v>12124537622.805599</v>
      </c>
      <c r="L29" s="64">
        <v>11246555033.006599</v>
      </c>
    </row>
    <row r="30" spans="2:12" s="51" customFormat="1" ht="12.75" customHeight="1" x14ac:dyDescent="0.15">
      <c r="B30" s="130">
        <v>45413</v>
      </c>
      <c r="C30" s="129">
        <v>45992</v>
      </c>
      <c r="D30" s="64">
        <v>19</v>
      </c>
      <c r="E30" s="128">
        <v>579</v>
      </c>
      <c r="F30" s="127">
        <v>11500000000</v>
      </c>
      <c r="G30" s="127"/>
      <c r="H30" s="65">
        <v>12962243592.379101</v>
      </c>
      <c r="I30" s="65"/>
      <c r="J30" s="64">
        <v>12557719956.9814</v>
      </c>
      <c r="K30" s="64">
        <v>11974442498.324499</v>
      </c>
      <c r="L30" s="64">
        <v>11061797745.447001</v>
      </c>
    </row>
    <row r="31" spans="2:12" s="51" customFormat="1" ht="12.75" customHeight="1" x14ac:dyDescent="0.15">
      <c r="B31" s="130">
        <v>45413</v>
      </c>
      <c r="C31" s="129">
        <v>46023</v>
      </c>
      <c r="D31" s="64">
        <v>20</v>
      </c>
      <c r="E31" s="128">
        <v>610</v>
      </c>
      <c r="F31" s="127">
        <v>11500000000</v>
      </c>
      <c r="G31" s="127"/>
      <c r="H31" s="65">
        <v>12864402147.139</v>
      </c>
      <c r="I31" s="65"/>
      <c r="J31" s="64">
        <v>12441793877.1577</v>
      </c>
      <c r="K31" s="64">
        <v>11833728578.8948</v>
      </c>
      <c r="L31" s="64">
        <v>10885506319.261999</v>
      </c>
    </row>
    <row r="32" spans="2:12" s="51" customFormat="1" ht="12.75" customHeight="1" x14ac:dyDescent="0.15">
      <c r="B32" s="130">
        <v>45413</v>
      </c>
      <c r="C32" s="129">
        <v>46054</v>
      </c>
      <c r="D32" s="64">
        <v>21</v>
      </c>
      <c r="E32" s="128">
        <v>641</v>
      </c>
      <c r="F32" s="127">
        <v>9000000000</v>
      </c>
      <c r="G32" s="127"/>
      <c r="H32" s="65">
        <v>12766889605.5473</v>
      </c>
      <c r="I32" s="65"/>
      <c r="J32" s="64">
        <v>12326542470.696199</v>
      </c>
      <c r="K32" s="64">
        <v>11694293007.143101</v>
      </c>
      <c r="L32" s="64">
        <v>10711680761.3015</v>
      </c>
    </row>
    <row r="33" spans="2:12" s="51" customFormat="1" ht="12.75" customHeight="1" x14ac:dyDescent="0.15">
      <c r="B33" s="130">
        <v>45413</v>
      </c>
      <c r="C33" s="129">
        <v>46082</v>
      </c>
      <c r="D33" s="64">
        <v>22</v>
      </c>
      <c r="E33" s="128">
        <v>669</v>
      </c>
      <c r="F33" s="127">
        <v>9000000000</v>
      </c>
      <c r="G33" s="127"/>
      <c r="H33" s="65">
        <v>12664472625.467199</v>
      </c>
      <c r="I33" s="65"/>
      <c r="J33" s="64">
        <v>12208924439.7013</v>
      </c>
      <c r="K33" s="64">
        <v>11556098017.0812</v>
      </c>
      <c r="L33" s="64">
        <v>10544594368.7283</v>
      </c>
    </row>
    <row r="34" spans="2:12" s="51" customFormat="1" ht="12.75" customHeight="1" x14ac:dyDescent="0.15">
      <c r="B34" s="130">
        <v>45413</v>
      </c>
      <c r="C34" s="129">
        <v>46113</v>
      </c>
      <c r="D34" s="64">
        <v>23</v>
      </c>
      <c r="E34" s="128">
        <v>700</v>
      </c>
      <c r="F34" s="127">
        <v>9000000000</v>
      </c>
      <c r="G34" s="127"/>
      <c r="H34" s="65">
        <v>12565516484.072901</v>
      </c>
      <c r="I34" s="65"/>
      <c r="J34" s="64">
        <v>12092982366.648899</v>
      </c>
      <c r="K34" s="64">
        <v>11417245073.5557</v>
      </c>
      <c r="L34" s="64">
        <v>10373769740.4051</v>
      </c>
    </row>
    <row r="35" spans="2:12" s="51" customFormat="1" ht="12.75" customHeight="1" x14ac:dyDescent="0.15">
      <c r="B35" s="130">
        <v>45413</v>
      </c>
      <c r="C35" s="129">
        <v>46143</v>
      </c>
      <c r="D35" s="64">
        <v>24</v>
      </c>
      <c r="E35" s="128">
        <v>730</v>
      </c>
      <c r="F35" s="127">
        <v>9000000000</v>
      </c>
      <c r="G35" s="127"/>
      <c r="H35" s="65">
        <v>12465139603.3946</v>
      </c>
      <c r="I35" s="65"/>
      <c r="J35" s="64">
        <v>11976689280.5893</v>
      </c>
      <c r="K35" s="64">
        <v>11279619601.688299</v>
      </c>
      <c r="L35" s="64">
        <v>10206710991.8475</v>
      </c>
    </row>
    <row r="36" spans="2:12" s="51" customFormat="1" ht="12.75" customHeight="1" x14ac:dyDescent="0.15">
      <c r="B36" s="130">
        <v>45413</v>
      </c>
      <c r="C36" s="129">
        <v>46174</v>
      </c>
      <c r="D36" s="64">
        <v>25</v>
      </c>
      <c r="E36" s="128">
        <v>761</v>
      </c>
      <c r="F36" s="127">
        <v>9000000000</v>
      </c>
      <c r="G36" s="127"/>
      <c r="H36" s="65">
        <v>12365983725.644199</v>
      </c>
      <c r="I36" s="65"/>
      <c r="J36" s="64">
        <v>11861267090.7264</v>
      </c>
      <c r="K36" s="64">
        <v>11142505300.865499</v>
      </c>
      <c r="L36" s="64">
        <v>10039933425.845699</v>
      </c>
    </row>
    <row r="37" spans="2:12" s="51" customFormat="1" ht="12.75" customHeight="1" x14ac:dyDescent="0.15">
      <c r="B37" s="130">
        <v>45413</v>
      </c>
      <c r="C37" s="129">
        <v>46204</v>
      </c>
      <c r="D37" s="64">
        <v>26</v>
      </c>
      <c r="E37" s="128">
        <v>791</v>
      </c>
      <c r="F37" s="127">
        <v>9000000000</v>
      </c>
      <c r="G37" s="127"/>
      <c r="H37" s="65">
        <v>12268297375.550301</v>
      </c>
      <c r="I37" s="65"/>
      <c r="J37" s="64">
        <v>11748252434.6145</v>
      </c>
      <c r="K37" s="64">
        <v>11009175650.005501</v>
      </c>
      <c r="L37" s="64">
        <v>9879133813.5741291</v>
      </c>
    </row>
    <row r="38" spans="2:12" s="51" customFormat="1" ht="12.75" customHeight="1" x14ac:dyDescent="0.15">
      <c r="B38" s="130">
        <v>45413</v>
      </c>
      <c r="C38" s="129">
        <v>46235</v>
      </c>
      <c r="D38" s="64">
        <v>27</v>
      </c>
      <c r="E38" s="128">
        <v>822</v>
      </c>
      <c r="F38" s="127">
        <v>9000000000</v>
      </c>
      <c r="G38" s="127"/>
      <c r="H38" s="65">
        <v>12170270187.309401</v>
      </c>
      <c r="I38" s="65"/>
      <c r="J38" s="64">
        <v>11634613861.6189</v>
      </c>
      <c r="K38" s="64">
        <v>10874958249.385201</v>
      </c>
      <c r="L38" s="64">
        <v>9717359835.0824699</v>
      </c>
    </row>
    <row r="39" spans="2:12" s="51" customFormat="1" ht="12.75" customHeight="1" x14ac:dyDescent="0.15">
      <c r="B39" s="130">
        <v>45413</v>
      </c>
      <c r="C39" s="129">
        <v>46266</v>
      </c>
      <c r="D39" s="64">
        <v>28</v>
      </c>
      <c r="E39" s="128">
        <v>853</v>
      </c>
      <c r="F39" s="127">
        <v>9000000000</v>
      </c>
      <c r="G39" s="127"/>
      <c r="H39" s="65">
        <v>12068597099.633101</v>
      </c>
      <c r="I39" s="65"/>
      <c r="J39" s="64">
        <v>11517847452.6208</v>
      </c>
      <c r="K39" s="64">
        <v>10738436151.7787</v>
      </c>
      <c r="L39" s="64">
        <v>9554728380.3189106</v>
      </c>
    </row>
    <row r="40" spans="2:12" s="51" customFormat="1" ht="12.75" customHeight="1" x14ac:dyDescent="0.15">
      <c r="B40" s="130">
        <v>45413</v>
      </c>
      <c r="C40" s="129">
        <v>46296</v>
      </c>
      <c r="D40" s="64">
        <v>29</v>
      </c>
      <c r="E40" s="128">
        <v>883</v>
      </c>
      <c r="F40" s="127">
        <v>9000000000</v>
      </c>
      <c r="G40" s="127"/>
      <c r="H40" s="65">
        <v>11970026755.0854</v>
      </c>
      <c r="I40" s="65"/>
      <c r="J40" s="64">
        <v>11405024296.0667</v>
      </c>
      <c r="K40" s="64">
        <v>10607076452.312201</v>
      </c>
      <c r="L40" s="64">
        <v>9399161001.4200993</v>
      </c>
    </row>
    <row r="41" spans="2:12" s="51" customFormat="1" ht="12.75" customHeight="1" x14ac:dyDescent="0.15">
      <c r="B41" s="130">
        <v>45413</v>
      </c>
      <c r="C41" s="129">
        <v>46327</v>
      </c>
      <c r="D41" s="64">
        <v>30</v>
      </c>
      <c r="E41" s="128">
        <v>914</v>
      </c>
      <c r="F41" s="127">
        <v>9000000000</v>
      </c>
      <c r="G41" s="127"/>
      <c r="H41" s="65">
        <v>11871802313.528999</v>
      </c>
      <c r="I41" s="65"/>
      <c r="J41" s="64">
        <v>11292251156.4163</v>
      </c>
      <c r="K41" s="64">
        <v>10475484199.775299</v>
      </c>
      <c r="L41" s="64">
        <v>9243237570.2301102</v>
      </c>
    </row>
    <row r="42" spans="2:12" s="51" customFormat="1" ht="12.75" customHeight="1" x14ac:dyDescent="0.15">
      <c r="B42" s="130">
        <v>45413</v>
      </c>
      <c r="C42" s="129">
        <v>46357</v>
      </c>
      <c r="D42" s="64">
        <v>31</v>
      </c>
      <c r="E42" s="128">
        <v>944</v>
      </c>
      <c r="F42" s="127">
        <v>9000000000</v>
      </c>
      <c r="G42" s="127"/>
      <c r="H42" s="65">
        <v>11770122381.2183</v>
      </c>
      <c r="I42" s="65"/>
      <c r="J42" s="64">
        <v>11177158551.5012</v>
      </c>
      <c r="K42" s="64">
        <v>10343196038.0259</v>
      </c>
      <c r="L42" s="64">
        <v>9089099313.6698093</v>
      </c>
    </row>
    <row r="43" spans="2:12" s="51" customFormat="1" ht="12.75" customHeight="1" x14ac:dyDescent="0.15">
      <c r="B43" s="130">
        <v>45413</v>
      </c>
      <c r="C43" s="129">
        <v>46388</v>
      </c>
      <c r="D43" s="64">
        <v>32</v>
      </c>
      <c r="E43" s="128">
        <v>975</v>
      </c>
      <c r="F43" s="127">
        <v>9000000000</v>
      </c>
      <c r="G43" s="127"/>
      <c r="H43" s="65">
        <v>11668772207.7192</v>
      </c>
      <c r="I43" s="65"/>
      <c r="J43" s="64">
        <v>11062120220.520599</v>
      </c>
      <c r="K43" s="64">
        <v>10210706934.885099</v>
      </c>
      <c r="L43" s="64">
        <v>8934670146.4460697</v>
      </c>
    </row>
    <row r="44" spans="2:12" s="51" customFormat="1" ht="12.75" customHeight="1" x14ac:dyDescent="0.15">
      <c r="B44" s="130">
        <v>45413</v>
      </c>
      <c r="C44" s="129">
        <v>46419</v>
      </c>
      <c r="D44" s="64">
        <v>33</v>
      </c>
      <c r="E44" s="128">
        <v>1006</v>
      </c>
      <c r="F44" s="127">
        <v>9000000000</v>
      </c>
      <c r="G44" s="127"/>
      <c r="H44" s="65">
        <v>11573808447.0375</v>
      </c>
      <c r="I44" s="65"/>
      <c r="J44" s="64">
        <v>10953484082.2414</v>
      </c>
      <c r="K44" s="64">
        <v>10084719236.209801</v>
      </c>
      <c r="L44" s="64">
        <v>8787050930.8372002</v>
      </c>
    </row>
    <row r="45" spans="2:12" s="51" customFormat="1" ht="12.75" customHeight="1" x14ac:dyDescent="0.15">
      <c r="B45" s="130">
        <v>45413</v>
      </c>
      <c r="C45" s="129">
        <v>46447</v>
      </c>
      <c r="D45" s="64">
        <v>34</v>
      </c>
      <c r="E45" s="128">
        <v>1034</v>
      </c>
      <c r="F45" s="127">
        <v>9000000000</v>
      </c>
      <c r="G45" s="127"/>
      <c r="H45" s="65">
        <v>11476783119.1686</v>
      </c>
      <c r="I45" s="65"/>
      <c r="J45" s="64">
        <v>10845018293.067801</v>
      </c>
      <c r="K45" s="64">
        <v>9961917374.8861408</v>
      </c>
      <c r="L45" s="64">
        <v>8646837123.6621304</v>
      </c>
    </row>
    <row r="46" spans="2:12" s="51" customFormat="1" ht="12.75" customHeight="1" x14ac:dyDescent="0.15">
      <c r="B46" s="130">
        <v>45413</v>
      </c>
      <c r="C46" s="129">
        <v>46478</v>
      </c>
      <c r="D46" s="64">
        <v>35</v>
      </c>
      <c r="E46" s="128">
        <v>1065</v>
      </c>
      <c r="F46" s="127">
        <v>9000000000</v>
      </c>
      <c r="G46" s="127"/>
      <c r="H46" s="65">
        <v>11380397221.632999</v>
      </c>
      <c r="I46" s="65"/>
      <c r="J46" s="64">
        <v>10735698694.7862</v>
      </c>
      <c r="K46" s="64">
        <v>9836419758.5853901</v>
      </c>
      <c r="L46" s="64">
        <v>8501743855.5821199</v>
      </c>
    </row>
    <row r="47" spans="2:12" s="51" customFormat="1" ht="12.75" customHeight="1" x14ac:dyDescent="0.15">
      <c r="B47" s="130">
        <v>45413</v>
      </c>
      <c r="C47" s="129">
        <v>46508</v>
      </c>
      <c r="D47" s="64">
        <v>36</v>
      </c>
      <c r="E47" s="128">
        <v>1095</v>
      </c>
      <c r="F47" s="127">
        <v>6500000000</v>
      </c>
      <c r="G47" s="127"/>
      <c r="H47" s="65">
        <v>11275179104.1506</v>
      </c>
      <c r="I47" s="65"/>
      <c r="J47" s="64">
        <v>10618982447.0776</v>
      </c>
      <c r="K47" s="64">
        <v>9705533423.4447994</v>
      </c>
      <c r="L47" s="64">
        <v>8354230539.5025597</v>
      </c>
    </row>
    <row r="48" spans="2:12" s="51" customFormat="1" ht="12.75" customHeight="1" x14ac:dyDescent="0.15">
      <c r="B48" s="130">
        <v>45413</v>
      </c>
      <c r="C48" s="129">
        <v>46539</v>
      </c>
      <c r="D48" s="64">
        <v>37</v>
      </c>
      <c r="E48" s="128">
        <v>1126</v>
      </c>
      <c r="F48" s="127">
        <v>6500000000</v>
      </c>
      <c r="G48" s="127"/>
      <c r="H48" s="65">
        <v>11181387635.7075</v>
      </c>
      <c r="I48" s="65"/>
      <c r="J48" s="64">
        <v>10512788725.1717</v>
      </c>
      <c r="K48" s="64">
        <v>9584038198.8436909</v>
      </c>
      <c r="L48" s="64">
        <v>8214709345.1231298</v>
      </c>
    </row>
    <row r="49" spans="2:12" s="51" customFormat="1" ht="12.75" customHeight="1" x14ac:dyDescent="0.15">
      <c r="B49" s="130">
        <v>45413</v>
      </c>
      <c r="C49" s="129">
        <v>46569</v>
      </c>
      <c r="D49" s="64">
        <v>38</v>
      </c>
      <c r="E49" s="128">
        <v>1156</v>
      </c>
      <c r="F49" s="127">
        <v>6500000000</v>
      </c>
      <c r="G49" s="127"/>
      <c r="H49" s="65">
        <v>11085579090.432899</v>
      </c>
      <c r="I49" s="65"/>
      <c r="J49" s="64">
        <v>10405601212.715599</v>
      </c>
      <c r="K49" s="64">
        <v>9462971773.1249199</v>
      </c>
      <c r="L49" s="64">
        <v>8077692078.0493002</v>
      </c>
    </row>
    <row r="50" spans="2:12" s="51" customFormat="1" ht="12.75" customHeight="1" x14ac:dyDescent="0.15">
      <c r="B50" s="130">
        <v>45413</v>
      </c>
      <c r="C50" s="129">
        <v>46600</v>
      </c>
      <c r="D50" s="64">
        <v>39</v>
      </c>
      <c r="E50" s="128">
        <v>1187</v>
      </c>
      <c r="F50" s="127">
        <v>6500000000</v>
      </c>
      <c r="G50" s="127"/>
      <c r="H50" s="65">
        <v>10994684512.9207</v>
      </c>
      <c r="I50" s="65"/>
      <c r="J50" s="64">
        <v>10302778051.9209</v>
      </c>
      <c r="K50" s="64">
        <v>9345634751.1215</v>
      </c>
      <c r="L50" s="64">
        <v>7943742768.5383902</v>
      </c>
    </row>
    <row r="51" spans="2:12" s="51" customFormat="1" ht="12.75" customHeight="1" x14ac:dyDescent="0.15">
      <c r="B51" s="130">
        <v>45413</v>
      </c>
      <c r="C51" s="129">
        <v>46631</v>
      </c>
      <c r="D51" s="64">
        <v>40</v>
      </c>
      <c r="E51" s="128">
        <v>1218</v>
      </c>
      <c r="F51" s="127">
        <v>6500000000</v>
      </c>
      <c r="G51" s="127"/>
      <c r="H51" s="65">
        <v>10902080537.085199</v>
      </c>
      <c r="I51" s="65"/>
      <c r="J51" s="64">
        <v>10198674641.6863</v>
      </c>
      <c r="K51" s="64">
        <v>9227674989.0746002</v>
      </c>
      <c r="L51" s="64">
        <v>7810256159.2250996</v>
      </c>
    </row>
    <row r="52" spans="2:12" s="51" customFormat="1" ht="12.75" customHeight="1" x14ac:dyDescent="0.15">
      <c r="B52" s="130">
        <v>45413</v>
      </c>
      <c r="C52" s="129">
        <v>46661</v>
      </c>
      <c r="D52" s="64">
        <v>41</v>
      </c>
      <c r="E52" s="128">
        <v>1248</v>
      </c>
      <c r="F52" s="127">
        <v>6500000000</v>
      </c>
      <c r="G52" s="127"/>
      <c r="H52" s="65">
        <v>10805322925.0203</v>
      </c>
      <c r="I52" s="65"/>
      <c r="J52" s="64">
        <v>10091568260.2381</v>
      </c>
      <c r="K52" s="64">
        <v>9108292774.6704006</v>
      </c>
      <c r="L52" s="64">
        <v>7677610112.0672703</v>
      </c>
    </row>
    <row r="53" spans="2:12" s="51" customFormat="1" ht="12.75" customHeight="1" x14ac:dyDescent="0.15">
      <c r="B53" s="130">
        <v>45413</v>
      </c>
      <c r="C53" s="129">
        <v>46692</v>
      </c>
      <c r="D53" s="64">
        <v>42</v>
      </c>
      <c r="E53" s="128">
        <v>1279</v>
      </c>
      <c r="F53" s="127">
        <v>6500000000</v>
      </c>
      <c r="G53" s="127"/>
      <c r="H53" s="65">
        <v>10712854178.820601</v>
      </c>
      <c r="I53" s="65"/>
      <c r="J53" s="64">
        <v>9988238042.0737705</v>
      </c>
      <c r="K53" s="64">
        <v>8992103494.3988209</v>
      </c>
      <c r="L53" s="64">
        <v>7547567193.7302504</v>
      </c>
    </row>
    <row r="54" spans="2:12" s="51" customFormat="1" ht="12.75" customHeight="1" x14ac:dyDescent="0.15">
      <c r="B54" s="130">
        <v>45413</v>
      </c>
      <c r="C54" s="129">
        <v>46722</v>
      </c>
      <c r="D54" s="64">
        <v>43</v>
      </c>
      <c r="E54" s="128">
        <v>1309</v>
      </c>
      <c r="F54" s="127">
        <v>5000000000</v>
      </c>
      <c r="G54" s="127"/>
      <c r="H54" s="65">
        <v>10619019490.707199</v>
      </c>
      <c r="I54" s="65"/>
      <c r="J54" s="64">
        <v>9884499161.1608791</v>
      </c>
      <c r="K54" s="64">
        <v>8876808459.5384598</v>
      </c>
      <c r="L54" s="64">
        <v>7420251471.9000702</v>
      </c>
    </row>
    <row r="55" spans="2:12" s="51" customFormat="1" ht="12.75" customHeight="1" x14ac:dyDescent="0.15">
      <c r="B55" s="130">
        <v>45413</v>
      </c>
      <c r="C55" s="129">
        <v>46753</v>
      </c>
      <c r="D55" s="64">
        <v>44</v>
      </c>
      <c r="E55" s="128">
        <v>1340</v>
      </c>
      <c r="F55" s="127">
        <v>5000000000</v>
      </c>
      <c r="G55" s="127"/>
      <c r="H55" s="65">
        <v>10526195969.6278</v>
      </c>
      <c r="I55" s="65"/>
      <c r="J55" s="64">
        <v>9781477970.7381306</v>
      </c>
      <c r="K55" s="64">
        <v>8761949668.1138191</v>
      </c>
      <c r="L55" s="64">
        <v>7293217216.0840902</v>
      </c>
    </row>
    <row r="56" spans="2:12" s="51" customFormat="1" ht="12.75" customHeight="1" x14ac:dyDescent="0.15">
      <c r="B56" s="130">
        <v>45413</v>
      </c>
      <c r="C56" s="129">
        <v>46784</v>
      </c>
      <c r="D56" s="64">
        <v>45</v>
      </c>
      <c r="E56" s="128">
        <v>1371</v>
      </c>
      <c r="F56" s="127">
        <v>5000000000</v>
      </c>
      <c r="G56" s="127"/>
      <c r="H56" s="65">
        <v>10436100177.152</v>
      </c>
      <c r="I56" s="65"/>
      <c r="J56" s="64">
        <v>9681308254.4049492</v>
      </c>
      <c r="K56" s="64">
        <v>8650165449.0198803</v>
      </c>
      <c r="L56" s="64">
        <v>7169674314.5726004</v>
      </c>
    </row>
    <row r="57" spans="2:12" s="51" customFormat="1" ht="12.75" customHeight="1" x14ac:dyDescent="0.15">
      <c r="B57" s="130">
        <v>45413</v>
      </c>
      <c r="C57" s="129">
        <v>46813</v>
      </c>
      <c r="D57" s="64">
        <v>46</v>
      </c>
      <c r="E57" s="128">
        <v>1400</v>
      </c>
      <c r="F57" s="127">
        <v>5000000000</v>
      </c>
      <c r="G57" s="127"/>
      <c r="H57" s="65">
        <v>10346553448.030701</v>
      </c>
      <c r="I57" s="65"/>
      <c r="J57" s="64">
        <v>9583008124.0370903</v>
      </c>
      <c r="K57" s="64">
        <v>8541962566.06005</v>
      </c>
      <c r="L57" s="64">
        <v>7051933774.7141104</v>
      </c>
    </row>
    <row r="58" spans="2:12" s="51" customFormat="1" ht="12.75" customHeight="1" x14ac:dyDescent="0.15">
      <c r="B58" s="130">
        <v>45413</v>
      </c>
      <c r="C58" s="129">
        <v>46844</v>
      </c>
      <c r="D58" s="64">
        <v>47</v>
      </c>
      <c r="E58" s="128">
        <v>1431</v>
      </c>
      <c r="F58" s="127">
        <v>5000000000</v>
      </c>
      <c r="G58" s="127"/>
      <c r="H58" s="65">
        <v>10255651047.9193</v>
      </c>
      <c r="I58" s="65"/>
      <c r="J58" s="64">
        <v>9482703363.0982208</v>
      </c>
      <c r="K58" s="64">
        <v>8431057780.0892496</v>
      </c>
      <c r="L58" s="64">
        <v>6930893834.5499601</v>
      </c>
    </row>
    <row r="59" spans="2:12" s="51" customFormat="1" ht="12.75" customHeight="1" x14ac:dyDescent="0.15">
      <c r="B59" s="130">
        <v>45413</v>
      </c>
      <c r="C59" s="129">
        <v>46874</v>
      </c>
      <c r="D59" s="64">
        <v>48</v>
      </c>
      <c r="E59" s="128">
        <v>1461</v>
      </c>
      <c r="F59" s="127">
        <v>5000000000</v>
      </c>
      <c r="G59" s="127"/>
      <c r="H59" s="65">
        <v>10165355220.690399</v>
      </c>
      <c r="I59" s="65"/>
      <c r="J59" s="64">
        <v>9383785017.15061</v>
      </c>
      <c r="K59" s="64">
        <v>8322574994.1206703</v>
      </c>
      <c r="L59" s="64">
        <v>6813668205.03298</v>
      </c>
    </row>
    <row r="60" spans="2:12" s="51" customFormat="1" ht="12.75" customHeight="1" x14ac:dyDescent="0.15">
      <c r="B60" s="130">
        <v>45413</v>
      </c>
      <c r="C60" s="129">
        <v>46905</v>
      </c>
      <c r="D60" s="64">
        <v>49</v>
      </c>
      <c r="E60" s="128">
        <v>1492</v>
      </c>
      <c r="F60" s="127">
        <v>5000000000</v>
      </c>
      <c r="G60" s="127"/>
      <c r="H60" s="65">
        <v>10077025994.185301</v>
      </c>
      <c r="I60" s="65"/>
      <c r="J60" s="64">
        <v>9286469743.5289097</v>
      </c>
      <c r="K60" s="64">
        <v>8215318564.5589304</v>
      </c>
      <c r="L60" s="64">
        <v>6697370002.0941496</v>
      </c>
    </row>
    <row r="61" spans="2:12" s="51" customFormat="1" ht="12.75" customHeight="1" x14ac:dyDescent="0.15">
      <c r="B61" s="130">
        <v>45413</v>
      </c>
      <c r="C61" s="129">
        <v>46935</v>
      </c>
      <c r="D61" s="64">
        <v>50</v>
      </c>
      <c r="E61" s="128">
        <v>1522</v>
      </c>
      <c r="F61" s="127">
        <v>5000000000</v>
      </c>
      <c r="G61" s="127"/>
      <c r="H61" s="65">
        <v>9989276700.7462101</v>
      </c>
      <c r="I61" s="65"/>
      <c r="J61" s="64">
        <v>9190494357.83041</v>
      </c>
      <c r="K61" s="64">
        <v>8110402367.9338999</v>
      </c>
      <c r="L61" s="64">
        <v>6584736006.4387102</v>
      </c>
    </row>
    <row r="62" spans="2:12" s="51" customFormat="1" ht="12.75" customHeight="1" x14ac:dyDescent="0.15">
      <c r="B62" s="130">
        <v>45413</v>
      </c>
      <c r="C62" s="129">
        <v>46966</v>
      </c>
      <c r="D62" s="64">
        <v>51</v>
      </c>
      <c r="E62" s="128">
        <v>1553</v>
      </c>
      <c r="F62" s="127">
        <v>5000000000</v>
      </c>
      <c r="G62" s="127"/>
      <c r="H62" s="65">
        <v>9901588692.5362797</v>
      </c>
      <c r="I62" s="65"/>
      <c r="J62" s="64">
        <v>9094367306.0706902</v>
      </c>
      <c r="K62" s="64">
        <v>8005161747.3658504</v>
      </c>
      <c r="L62" s="64">
        <v>6471764394.62082</v>
      </c>
    </row>
    <row r="63" spans="2:12" s="51" customFormat="1" ht="12.75" customHeight="1" x14ac:dyDescent="0.15">
      <c r="B63" s="130">
        <v>45413</v>
      </c>
      <c r="C63" s="129">
        <v>46997</v>
      </c>
      <c r="D63" s="64">
        <v>52</v>
      </c>
      <c r="E63" s="128">
        <v>1584</v>
      </c>
      <c r="F63" s="127">
        <v>5000000000</v>
      </c>
      <c r="G63" s="127"/>
      <c r="H63" s="65">
        <v>9811680046.9785004</v>
      </c>
      <c r="I63" s="65"/>
      <c r="J63" s="64">
        <v>8996503751.6690998</v>
      </c>
      <c r="K63" s="64">
        <v>7898879327.1928997</v>
      </c>
      <c r="L63" s="64">
        <v>6358792971.9524899</v>
      </c>
    </row>
    <row r="64" spans="2:12" s="51" customFormat="1" ht="12.75" customHeight="1" x14ac:dyDescent="0.15">
      <c r="B64" s="130">
        <v>45413</v>
      </c>
      <c r="C64" s="129">
        <v>47027</v>
      </c>
      <c r="D64" s="64">
        <v>53</v>
      </c>
      <c r="E64" s="128">
        <v>1614</v>
      </c>
      <c r="F64" s="127">
        <v>5000000000</v>
      </c>
      <c r="G64" s="127"/>
      <c r="H64" s="65">
        <v>9723903225.5380707</v>
      </c>
      <c r="I64" s="65"/>
      <c r="J64" s="64">
        <v>8901384808.8090992</v>
      </c>
      <c r="K64" s="64">
        <v>7796129725.7522001</v>
      </c>
      <c r="L64" s="64">
        <v>6250350141.8160696</v>
      </c>
    </row>
    <row r="65" spans="2:12" s="51" customFormat="1" ht="12.75" customHeight="1" x14ac:dyDescent="0.15">
      <c r="B65" s="130">
        <v>45413</v>
      </c>
      <c r="C65" s="129">
        <v>47058</v>
      </c>
      <c r="D65" s="64">
        <v>54</v>
      </c>
      <c r="E65" s="128">
        <v>1645</v>
      </c>
      <c r="F65" s="127">
        <v>5000000000</v>
      </c>
      <c r="G65" s="127"/>
      <c r="H65" s="65">
        <v>9639004975.3478298</v>
      </c>
      <c r="I65" s="65"/>
      <c r="J65" s="64">
        <v>8808702276.0599709</v>
      </c>
      <c r="K65" s="64">
        <v>7695334553.0675802</v>
      </c>
      <c r="L65" s="64">
        <v>6143408792.6138201</v>
      </c>
    </row>
    <row r="66" spans="2:12" s="51" customFormat="1" ht="12.75" customHeight="1" x14ac:dyDescent="0.15">
      <c r="B66" s="130">
        <v>45413</v>
      </c>
      <c r="C66" s="129">
        <v>47088</v>
      </c>
      <c r="D66" s="64">
        <v>55</v>
      </c>
      <c r="E66" s="128">
        <v>1675</v>
      </c>
      <c r="F66" s="127">
        <v>5000000000</v>
      </c>
      <c r="G66" s="127"/>
      <c r="H66" s="65">
        <v>9553927814.1388092</v>
      </c>
      <c r="I66" s="65"/>
      <c r="J66" s="64">
        <v>8716622603.7621193</v>
      </c>
      <c r="K66" s="64">
        <v>7596150912.61798</v>
      </c>
      <c r="L66" s="64">
        <v>6039369164.4419899</v>
      </c>
    </row>
    <row r="67" spans="2:12" s="51" customFormat="1" ht="12.75" customHeight="1" x14ac:dyDescent="0.15">
      <c r="B67" s="130">
        <v>45413</v>
      </c>
      <c r="C67" s="129">
        <v>47119</v>
      </c>
      <c r="D67" s="64">
        <v>56</v>
      </c>
      <c r="E67" s="128">
        <v>1706</v>
      </c>
      <c r="F67" s="127">
        <v>5000000000</v>
      </c>
      <c r="G67" s="127"/>
      <c r="H67" s="65">
        <v>9469952623.1514492</v>
      </c>
      <c r="I67" s="65"/>
      <c r="J67" s="64">
        <v>8625352898.2875996</v>
      </c>
      <c r="K67" s="64">
        <v>7497497107.8935604</v>
      </c>
      <c r="L67" s="64">
        <v>5935686012.4482698</v>
      </c>
    </row>
    <row r="68" spans="2:12" s="51" customFormat="1" ht="12.75" customHeight="1" x14ac:dyDescent="0.15">
      <c r="B68" s="130">
        <v>45413</v>
      </c>
      <c r="C68" s="129">
        <v>47150</v>
      </c>
      <c r="D68" s="64">
        <v>57</v>
      </c>
      <c r="E68" s="128">
        <v>1737</v>
      </c>
      <c r="F68" s="127">
        <v>2500000000</v>
      </c>
      <c r="G68" s="127"/>
      <c r="H68" s="65">
        <v>9383916326.6155491</v>
      </c>
      <c r="I68" s="65"/>
      <c r="J68" s="64">
        <v>8532493621.2872</v>
      </c>
      <c r="K68" s="64">
        <v>7397917761.6114101</v>
      </c>
      <c r="L68" s="64">
        <v>5832043186.9204197</v>
      </c>
    </row>
    <row r="69" spans="2:12" s="51" customFormat="1" ht="12.75" customHeight="1" x14ac:dyDescent="0.15">
      <c r="B69" s="130">
        <v>45413</v>
      </c>
      <c r="C69" s="129">
        <v>47178</v>
      </c>
      <c r="D69" s="64">
        <v>58</v>
      </c>
      <c r="E69" s="128">
        <v>1765</v>
      </c>
      <c r="F69" s="127">
        <v>2500000000</v>
      </c>
      <c r="G69" s="127"/>
      <c r="H69" s="65">
        <v>9299200337.4289093</v>
      </c>
      <c r="I69" s="65"/>
      <c r="J69" s="64">
        <v>8442509785.3081999</v>
      </c>
      <c r="K69" s="64">
        <v>7303082651.8758297</v>
      </c>
      <c r="L69" s="64">
        <v>5735251393.3860998</v>
      </c>
    </row>
    <row r="70" spans="2:12" s="51" customFormat="1" ht="12.75" customHeight="1" x14ac:dyDescent="0.15">
      <c r="B70" s="130">
        <v>45413</v>
      </c>
      <c r="C70" s="129">
        <v>47209</v>
      </c>
      <c r="D70" s="64">
        <v>59</v>
      </c>
      <c r="E70" s="128">
        <v>1796</v>
      </c>
      <c r="F70" s="127">
        <v>2500000000</v>
      </c>
      <c r="G70" s="127"/>
      <c r="H70" s="65">
        <v>9216311170.0731907</v>
      </c>
      <c r="I70" s="65"/>
      <c r="J70" s="64">
        <v>8353065311.1135302</v>
      </c>
      <c r="K70" s="64">
        <v>7207333412.2042599</v>
      </c>
      <c r="L70" s="64">
        <v>5636084243.48561</v>
      </c>
    </row>
    <row r="71" spans="2:12" s="51" customFormat="1" ht="12.75" customHeight="1" x14ac:dyDescent="0.15">
      <c r="B71" s="130">
        <v>45413</v>
      </c>
      <c r="C71" s="129">
        <v>47239</v>
      </c>
      <c r="D71" s="64">
        <v>60</v>
      </c>
      <c r="E71" s="128">
        <v>1826</v>
      </c>
      <c r="F71" s="127">
        <v>2500000000</v>
      </c>
      <c r="G71" s="127"/>
      <c r="H71" s="65">
        <v>9129365528.2125092</v>
      </c>
      <c r="I71" s="65"/>
      <c r="J71" s="64">
        <v>8260682000.6882296</v>
      </c>
      <c r="K71" s="64">
        <v>7110078691.4194899</v>
      </c>
      <c r="L71" s="64">
        <v>5537240079.2853298</v>
      </c>
    </row>
    <row r="72" spans="2:12" s="51" customFormat="1" ht="12.75" customHeight="1" x14ac:dyDescent="0.15">
      <c r="B72" s="130">
        <v>45413</v>
      </c>
      <c r="C72" s="129">
        <v>47270</v>
      </c>
      <c r="D72" s="64">
        <v>61</v>
      </c>
      <c r="E72" s="128">
        <v>1857</v>
      </c>
      <c r="F72" s="127">
        <v>2500000000</v>
      </c>
      <c r="G72" s="127"/>
      <c r="H72" s="65">
        <v>9043649137.0310593</v>
      </c>
      <c r="I72" s="65"/>
      <c r="J72" s="64">
        <v>8169242573.1379204</v>
      </c>
      <c r="K72" s="64">
        <v>7013493326.7613897</v>
      </c>
      <c r="L72" s="64">
        <v>5438885975.1897697</v>
      </c>
    </row>
    <row r="73" spans="2:12" s="51" customFormat="1" ht="12.75" customHeight="1" x14ac:dyDescent="0.15">
      <c r="B73" s="130">
        <v>45413</v>
      </c>
      <c r="C73" s="129">
        <v>47300</v>
      </c>
      <c r="D73" s="64">
        <v>62</v>
      </c>
      <c r="E73" s="128">
        <v>1887</v>
      </c>
      <c r="F73" s="127">
        <v>2500000000</v>
      </c>
      <c r="G73" s="127"/>
      <c r="H73" s="65">
        <v>8960213229.5499706</v>
      </c>
      <c r="I73" s="65"/>
      <c r="J73" s="64">
        <v>8080588523.1965103</v>
      </c>
      <c r="K73" s="64">
        <v>6920306914.7127705</v>
      </c>
      <c r="L73" s="64">
        <v>5344622125.0502901</v>
      </c>
    </row>
    <row r="74" spans="2:12" s="51" customFormat="1" ht="12.75" customHeight="1" x14ac:dyDescent="0.15">
      <c r="B74" s="130">
        <v>45413</v>
      </c>
      <c r="C74" s="129">
        <v>47331</v>
      </c>
      <c r="D74" s="64">
        <v>63</v>
      </c>
      <c r="E74" s="128">
        <v>1918</v>
      </c>
      <c r="F74" s="127">
        <v>2500000000</v>
      </c>
      <c r="G74" s="127"/>
      <c r="H74" s="65">
        <v>8878287615.9530392</v>
      </c>
      <c r="I74" s="65"/>
      <c r="J74" s="64">
        <v>7993125587.2027302</v>
      </c>
      <c r="K74" s="64">
        <v>6827993404.5928202</v>
      </c>
      <c r="L74" s="64">
        <v>5250992063.8343201</v>
      </c>
    </row>
    <row r="75" spans="2:12" s="51" customFormat="1" ht="12.75" customHeight="1" x14ac:dyDescent="0.15">
      <c r="B75" s="130">
        <v>45413</v>
      </c>
      <c r="C75" s="129">
        <v>47362</v>
      </c>
      <c r="D75" s="64">
        <v>64</v>
      </c>
      <c r="E75" s="128">
        <v>1949</v>
      </c>
      <c r="F75" s="127">
        <v>2500000000</v>
      </c>
      <c r="G75" s="127"/>
      <c r="H75" s="65">
        <v>8792151497.9990692</v>
      </c>
      <c r="I75" s="65"/>
      <c r="J75" s="64">
        <v>7902151803.9971504</v>
      </c>
      <c r="K75" s="64">
        <v>6733113224.1251402</v>
      </c>
      <c r="L75" s="64">
        <v>5156093760.8638601</v>
      </c>
    </row>
    <row r="76" spans="2:12" s="51" customFormat="1" ht="12.75" customHeight="1" x14ac:dyDescent="0.15">
      <c r="B76" s="130">
        <v>45413</v>
      </c>
      <c r="C76" s="129">
        <v>47392</v>
      </c>
      <c r="D76" s="64">
        <v>65</v>
      </c>
      <c r="E76" s="128">
        <v>1979</v>
      </c>
      <c r="F76" s="127">
        <v>2500000000</v>
      </c>
      <c r="G76" s="127"/>
      <c r="H76" s="65">
        <v>8710506975.1226501</v>
      </c>
      <c r="I76" s="65"/>
      <c r="J76" s="64">
        <v>7815921679.5216103</v>
      </c>
      <c r="K76" s="64">
        <v>6643248763.1223803</v>
      </c>
      <c r="L76" s="64">
        <v>5066423475.3592396</v>
      </c>
    </row>
    <row r="77" spans="2:12" s="51" customFormat="1" ht="12.75" customHeight="1" x14ac:dyDescent="0.15">
      <c r="B77" s="130">
        <v>45413</v>
      </c>
      <c r="C77" s="129">
        <v>47423</v>
      </c>
      <c r="D77" s="64">
        <v>66</v>
      </c>
      <c r="E77" s="128">
        <v>2010</v>
      </c>
      <c r="F77" s="127">
        <v>2500000000</v>
      </c>
      <c r="G77" s="127"/>
      <c r="H77" s="65">
        <v>8626029177.8000793</v>
      </c>
      <c r="I77" s="65"/>
      <c r="J77" s="64">
        <v>7726992093.2315102</v>
      </c>
      <c r="K77" s="64">
        <v>6550958937.9403496</v>
      </c>
      <c r="L77" s="64">
        <v>4974878388.2253399</v>
      </c>
    </row>
    <row r="78" spans="2:12" s="51" customFormat="1" ht="12.75" customHeight="1" x14ac:dyDescent="0.15">
      <c r="B78" s="130">
        <v>45413</v>
      </c>
      <c r="C78" s="129">
        <v>47453</v>
      </c>
      <c r="D78" s="64">
        <v>67</v>
      </c>
      <c r="E78" s="128">
        <v>2040</v>
      </c>
      <c r="F78" s="127">
        <v>2500000000</v>
      </c>
      <c r="G78" s="127"/>
      <c r="H78" s="65">
        <v>8543846107.60816</v>
      </c>
      <c r="I78" s="65"/>
      <c r="J78" s="64">
        <v>7640812149.2118998</v>
      </c>
      <c r="K78" s="64">
        <v>6461951577.2664404</v>
      </c>
      <c r="L78" s="64">
        <v>4887169191.11201</v>
      </c>
    </row>
    <row r="79" spans="2:12" s="51" customFormat="1" ht="12.75" customHeight="1" x14ac:dyDescent="0.15">
      <c r="B79" s="130">
        <v>45413</v>
      </c>
      <c r="C79" s="129">
        <v>47484</v>
      </c>
      <c r="D79" s="64">
        <v>68</v>
      </c>
      <c r="E79" s="128">
        <v>2071</v>
      </c>
      <c r="F79" s="127">
        <v>2500000000</v>
      </c>
      <c r="G79" s="127"/>
      <c r="H79" s="65">
        <v>8464594130.1508703</v>
      </c>
      <c r="I79" s="65"/>
      <c r="J79" s="64">
        <v>7557097463.9153004</v>
      </c>
      <c r="K79" s="64">
        <v>6374898771.9779701</v>
      </c>
      <c r="L79" s="64">
        <v>4800910253.7845001</v>
      </c>
    </row>
    <row r="80" spans="2:12" s="51" customFormat="1" ht="12.75" customHeight="1" x14ac:dyDescent="0.15">
      <c r="B80" s="130">
        <v>45413</v>
      </c>
      <c r="C80" s="129">
        <v>47515</v>
      </c>
      <c r="D80" s="64">
        <v>69</v>
      </c>
      <c r="E80" s="128">
        <v>2102</v>
      </c>
      <c r="F80" s="127">
        <v>2500000000</v>
      </c>
      <c r="G80" s="127"/>
      <c r="H80" s="65">
        <v>8385654788.8711901</v>
      </c>
      <c r="I80" s="65"/>
      <c r="J80" s="64">
        <v>7473923415.9188404</v>
      </c>
      <c r="K80" s="64">
        <v>6288701860.4063196</v>
      </c>
      <c r="L80" s="64">
        <v>4715936188.5938597</v>
      </c>
    </row>
    <row r="81" spans="2:12" s="51" customFormat="1" ht="12.75" customHeight="1" x14ac:dyDescent="0.15">
      <c r="B81" s="130">
        <v>45413</v>
      </c>
      <c r="C81" s="129">
        <v>47543</v>
      </c>
      <c r="D81" s="64">
        <v>70</v>
      </c>
      <c r="E81" s="128">
        <v>2130</v>
      </c>
      <c r="F81" s="127">
        <v>2500000000</v>
      </c>
      <c r="G81" s="127"/>
      <c r="H81" s="65">
        <v>8305742223.2204504</v>
      </c>
      <c r="I81" s="65"/>
      <c r="J81" s="64">
        <v>7391357947.7402496</v>
      </c>
      <c r="K81" s="64">
        <v>6204941814.5717602</v>
      </c>
      <c r="L81" s="64">
        <v>4635319121.0519695</v>
      </c>
    </row>
    <row r="82" spans="2:12" s="51" customFormat="1" ht="12.75" customHeight="1" x14ac:dyDescent="0.15">
      <c r="B82" s="130">
        <v>45413</v>
      </c>
      <c r="C82" s="129">
        <v>47574</v>
      </c>
      <c r="D82" s="64">
        <v>71</v>
      </c>
      <c r="E82" s="128">
        <v>2161</v>
      </c>
      <c r="F82" s="127">
        <v>2500000000</v>
      </c>
      <c r="G82" s="127"/>
      <c r="H82" s="65">
        <v>8227704769.0064201</v>
      </c>
      <c r="I82" s="65"/>
      <c r="J82" s="64">
        <v>7309493180.85783</v>
      </c>
      <c r="K82" s="64">
        <v>6120611821.6696596</v>
      </c>
      <c r="L82" s="64">
        <v>4552955249.8785696</v>
      </c>
    </row>
    <row r="83" spans="2:12" s="51" customFormat="1" ht="12.75" customHeight="1" x14ac:dyDescent="0.15">
      <c r="B83" s="130">
        <v>45413</v>
      </c>
      <c r="C83" s="129">
        <v>47604</v>
      </c>
      <c r="D83" s="64">
        <v>72</v>
      </c>
      <c r="E83" s="128">
        <v>2191</v>
      </c>
      <c r="F83" s="127">
        <v>0</v>
      </c>
      <c r="G83" s="127"/>
      <c r="H83" s="65">
        <v>8147183095.9926701</v>
      </c>
      <c r="I83" s="65"/>
      <c r="J83" s="64">
        <v>7226077290.4733801</v>
      </c>
      <c r="K83" s="64">
        <v>6035870887.7738304</v>
      </c>
      <c r="L83" s="64">
        <v>4471513741.27351</v>
      </c>
    </row>
    <row r="84" spans="2:12" s="51" customFormat="1" ht="11.1" customHeight="1" x14ac:dyDescent="0.15">
      <c r="B84" s="130">
        <v>45413</v>
      </c>
      <c r="C84" s="129">
        <v>47635</v>
      </c>
      <c r="D84" s="64">
        <v>73</v>
      </c>
      <c r="E84" s="128">
        <v>2222</v>
      </c>
      <c r="F84" s="127"/>
      <c r="G84" s="127"/>
      <c r="H84" s="65">
        <v>8069713470.8851404</v>
      </c>
      <c r="I84" s="65"/>
      <c r="J84" s="64">
        <v>7145226818.4520998</v>
      </c>
      <c r="K84" s="64">
        <v>5953158578.1495104</v>
      </c>
      <c r="L84" s="64">
        <v>4391558772.13871</v>
      </c>
    </row>
    <row r="85" spans="2:12" s="51" customFormat="1" ht="11.1" customHeight="1" x14ac:dyDescent="0.15">
      <c r="B85" s="130">
        <v>45413</v>
      </c>
      <c r="C85" s="129">
        <v>47665</v>
      </c>
      <c r="D85" s="64">
        <v>74</v>
      </c>
      <c r="E85" s="128">
        <v>2252</v>
      </c>
      <c r="F85" s="127"/>
      <c r="G85" s="127"/>
      <c r="H85" s="65">
        <v>7991192949.5847197</v>
      </c>
      <c r="I85" s="65"/>
      <c r="J85" s="64">
        <v>7064087699.8586197</v>
      </c>
      <c r="K85" s="64">
        <v>5871070308.99998</v>
      </c>
      <c r="L85" s="64">
        <v>4313249818.84793</v>
      </c>
    </row>
    <row r="86" spans="2:12" s="51" customFormat="1" ht="11.1" customHeight="1" x14ac:dyDescent="0.15">
      <c r="B86" s="130">
        <v>45413</v>
      </c>
      <c r="C86" s="129">
        <v>47696</v>
      </c>
      <c r="D86" s="64">
        <v>75</v>
      </c>
      <c r="E86" s="128">
        <v>2283</v>
      </c>
      <c r="F86" s="127"/>
      <c r="G86" s="127"/>
      <c r="H86" s="65">
        <v>7913914453.1455097</v>
      </c>
      <c r="I86" s="65"/>
      <c r="J86" s="64">
        <v>6983909384.2211304</v>
      </c>
      <c r="K86" s="64">
        <v>5789671028.7301702</v>
      </c>
      <c r="L86" s="64">
        <v>4235433220.53404</v>
      </c>
    </row>
    <row r="87" spans="2:12" s="51" customFormat="1" ht="11.1" customHeight="1" x14ac:dyDescent="0.15">
      <c r="B87" s="130">
        <v>45413</v>
      </c>
      <c r="C87" s="129">
        <v>47727</v>
      </c>
      <c r="D87" s="64">
        <v>76</v>
      </c>
      <c r="E87" s="128">
        <v>2314</v>
      </c>
      <c r="F87" s="127"/>
      <c r="G87" s="127"/>
      <c r="H87" s="65">
        <v>7838228618.6520596</v>
      </c>
      <c r="I87" s="65"/>
      <c r="J87" s="64">
        <v>6905385840.4299202</v>
      </c>
      <c r="K87" s="64">
        <v>5710016124.7082901</v>
      </c>
      <c r="L87" s="64">
        <v>4159469127.8916798</v>
      </c>
    </row>
    <row r="88" spans="2:12" s="51" customFormat="1" ht="11.1" customHeight="1" x14ac:dyDescent="0.15">
      <c r="B88" s="130">
        <v>45413</v>
      </c>
      <c r="C88" s="129">
        <v>47757</v>
      </c>
      <c r="D88" s="64">
        <v>77</v>
      </c>
      <c r="E88" s="128">
        <v>2344</v>
      </c>
      <c r="F88" s="127"/>
      <c r="G88" s="127"/>
      <c r="H88" s="65">
        <v>7762731003.3055401</v>
      </c>
      <c r="I88" s="65"/>
      <c r="J88" s="64">
        <v>6827647968.9470596</v>
      </c>
      <c r="K88" s="64">
        <v>5631839545.5455198</v>
      </c>
      <c r="L88" s="64">
        <v>4085704256.4936099</v>
      </c>
    </row>
    <row r="89" spans="2:12" s="51" customFormat="1" ht="11.1" customHeight="1" x14ac:dyDescent="0.15">
      <c r="B89" s="130">
        <v>45413</v>
      </c>
      <c r="C89" s="129">
        <v>47788</v>
      </c>
      <c r="D89" s="64">
        <v>78</v>
      </c>
      <c r="E89" s="128">
        <v>2375</v>
      </c>
      <c r="F89" s="127"/>
      <c r="G89" s="127"/>
      <c r="H89" s="65">
        <v>7687638416.1957903</v>
      </c>
      <c r="I89" s="65"/>
      <c r="J89" s="64">
        <v>6750132709.0608997</v>
      </c>
      <c r="K89" s="64">
        <v>5553740152.2228203</v>
      </c>
      <c r="L89" s="64">
        <v>4011980650.5342698</v>
      </c>
    </row>
    <row r="90" spans="2:12" s="51" customFormat="1" ht="11.1" customHeight="1" x14ac:dyDescent="0.15">
      <c r="B90" s="130">
        <v>45413</v>
      </c>
      <c r="C90" s="129">
        <v>47818</v>
      </c>
      <c r="D90" s="64">
        <v>79</v>
      </c>
      <c r="E90" s="128">
        <v>2405</v>
      </c>
      <c r="F90" s="127"/>
      <c r="G90" s="127"/>
      <c r="H90" s="65">
        <v>7611458796.4889402</v>
      </c>
      <c r="I90" s="65"/>
      <c r="J90" s="64">
        <v>6672273254.9351101</v>
      </c>
      <c r="K90" s="64">
        <v>5476168921.9489298</v>
      </c>
      <c r="L90" s="64">
        <v>3939727585.1687498</v>
      </c>
    </row>
    <row r="91" spans="2:12" s="51" customFormat="1" ht="11.1" customHeight="1" x14ac:dyDescent="0.15">
      <c r="B91" s="130">
        <v>45413</v>
      </c>
      <c r="C91" s="129">
        <v>47849</v>
      </c>
      <c r="D91" s="64">
        <v>80</v>
      </c>
      <c r="E91" s="128">
        <v>2436</v>
      </c>
      <c r="F91" s="127"/>
      <c r="G91" s="127"/>
      <c r="H91" s="65">
        <v>7535629106.20049</v>
      </c>
      <c r="I91" s="65"/>
      <c r="J91" s="64">
        <v>6594596340.1584597</v>
      </c>
      <c r="K91" s="64">
        <v>5398651861.0798397</v>
      </c>
      <c r="L91" s="64">
        <v>3867508697.0279102</v>
      </c>
    </row>
    <row r="92" spans="2:12" s="51" customFormat="1" ht="11.1" customHeight="1" x14ac:dyDescent="0.15">
      <c r="B92" s="130">
        <v>45413</v>
      </c>
      <c r="C92" s="129">
        <v>47880</v>
      </c>
      <c r="D92" s="64">
        <v>81</v>
      </c>
      <c r="E92" s="128">
        <v>2467</v>
      </c>
      <c r="F92" s="127"/>
      <c r="G92" s="127"/>
      <c r="H92" s="65">
        <v>7460976280.6841297</v>
      </c>
      <c r="I92" s="65"/>
      <c r="J92" s="64">
        <v>6518191876.7686796</v>
      </c>
      <c r="K92" s="64">
        <v>5322532704.9113998</v>
      </c>
      <c r="L92" s="64">
        <v>3796828098.6551299</v>
      </c>
    </row>
    <row r="93" spans="2:12" s="51" customFormat="1" ht="11.1" customHeight="1" x14ac:dyDescent="0.15">
      <c r="B93" s="130">
        <v>45413</v>
      </c>
      <c r="C93" s="129">
        <v>47908</v>
      </c>
      <c r="D93" s="64">
        <v>82</v>
      </c>
      <c r="E93" s="128">
        <v>2495</v>
      </c>
      <c r="F93" s="127"/>
      <c r="G93" s="127"/>
      <c r="H93" s="65">
        <v>7385216438.5766296</v>
      </c>
      <c r="I93" s="65"/>
      <c r="J93" s="64">
        <v>6442120322.7183504</v>
      </c>
      <c r="K93" s="64">
        <v>5248330142.8439798</v>
      </c>
      <c r="L93" s="64">
        <v>3729569921.7059202</v>
      </c>
    </row>
    <row r="94" spans="2:12" s="51" customFormat="1" ht="11.1" customHeight="1" x14ac:dyDescent="0.15">
      <c r="B94" s="130">
        <v>45413</v>
      </c>
      <c r="C94" s="129">
        <v>47939</v>
      </c>
      <c r="D94" s="64">
        <v>83</v>
      </c>
      <c r="E94" s="128">
        <v>2526</v>
      </c>
      <c r="F94" s="127"/>
      <c r="G94" s="127"/>
      <c r="H94" s="65">
        <v>7310978946.2190199</v>
      </c>
      <c r="I94" s="65"/>
      <c r="J94" s="64">
        <v>6366546518.5269299</v>
      </c>
      <c r="K94" s="64">
        <v>5173569929.92451</v>
      </c>
      <c r="L94" s="64">
        <v>3660872054.0253301</v>
      </c>
    </row>
    <row r="95" spans="2:12" s="51" customFormat="1" ht="11.1" customHeight="1" x14ac:dyDescent="0.15">
      <c r="B95" s="130">
        <v>45413</v>
      </c>
      <c r="C95" s="129">
        <v>47969</v>
      </c>
      <c r="D95" s="64">
        <v>84</v>
      </c>
      <c r="E95" s="128">
        <v>2556</v>
      </c>
      <c r="F95" s="127"/>
      <c r="G95" s="127"/>
      <c r="H95" s="65">
        <v>7234066308.3554001</v>
      </c>
      <c r="I95" s="65"/>
      <c r="J95" s="64">
        <v>6289229300.4323597</v>
      </c>
      <c r="K95" s="64">
        <v>5098161669.2923899</v>
      </c>
      <c r="L95" s="64">
        <v>3592724485.7333899</v>
      </c>
    </row>
    <row r="96" spans="2:12" s="51" customFormat="1" ht="11.1" customHeight="1" x14ac:dyDescent="0.15">
      <c r="B96" s="130">
        <v>45413</v>
      </c>
      <c r="C96" s="129">
        <v>48000</v>
      </c>
      <c r="D96" s="64">
        <v>85</v>
      </c>
      <c r="E96" s="128">
        <v>2587</v>
      </c>
      <c r="F96" s="127"/>
      <c r="G96" s="127"/>
      <c r="H96" s="65">
        <v>7159490482.2697897</v>
      </c>
      <c r="I96" s="65"/>
      <c r="J96" s="64">
        <v>6213836745.2444</v>
      </c>
      <c r="K96" s="64">
        <v>5024236869.2090702</v>
      </c>
      <c r="L96" s="64">
        <v>3525632461.5731101</v>
      </c>
    </row>
    <row r="97" spans="2:12" s="51" customFormat="1" ht="11.1" customHeight="1" x14ac:dyDescent="0.15">
      <c r="B97" s="130">
        <v>45413</v>
      </c>
      <c r="C97" s="129">
        <v>48030</v>
      </c>
      <c r="D97" s="64">
        <v>86</v>
      </c>
      <c r="E97" s="128">
        <v>2617</v>
      </c>
      <c r="F97" s="127"/>
      <c r="G97" s="127"/>
      <c r="H97" s="65">
        <v>7085603809.7318201</v>
      </c>
      <c r="I97" s="65"/>
      <c r="J97" s="64">
        <v>6139615140.7073698</v>
      </c>
      <c r="K97" s="64">
        <v>4952006236.2815199</v>
      </c>
      <c r="L97" s="64">
        <v>3460701940.2263398</v>
      </c>
    </row>
    <row r="98" spans="2:12" s="51" customFormat="1" ht="11.1" customHeight="1" x14ac:dyDescent="0.15">
      <c r="B98" s="130">
        <v>45413</v>
      </c>
      <c r="C98" s="129">
        <v>48061</v>
      </c>
      <c r="D98" s="64">
        <v>87</v>
      </c>
      <c r="E98" s="128">
        <v>2648</v>
      </c>
      <c r="F98" s="127"/>
      <c r="G98" s="127"/>
      <c r="H98" s="65">
        <v>7011636627.9150496</v>
      </c>
      <c r="I98" s="65"/>
      <c r="J98" s="64">
        <v>6065218672.89394</v>
      </c>
      <c r="K98" s="64">
        <v>4879559193.5145597</v>
      </c>
      <c r="L98" s="64">
        <v>3395628920.6998</v>
      </c>
    </row>
    <row r="99" spans="2:12" s="51" customFormat="1" ht="11.1" customHeight="1" x14ac:dyDescent="0.15">
      <c r="B99" s="130">
        <v>45413</v>
      </c>
      <c r="C99" s="129">
        <v>48092</v>
      </c>
      <c r="D99" s="64">
        <v>88</v>
      </c>
      <c r="E99" s="128">
        <v>2679</v>
      </c>
      <c r="F99" s="127"/>
      <c r="G99" s="127"/>
      <c r="H99" s="65">
        <v>6937868471.3826504</v>
      </c>
      <c r="I99" s="65"/>
      <c r="J99" s="64">
        <v>5991228776.4973497</v>
      </c>
      <c r="K99" s="64">
        <v>4807774878.0920601</v>
      </c>
      <c r="L99" s="64">
        <v>3331504287.0733299</v>
      </c>
    </row>
    <row r="100" spans="2:12" s="51" customFormat="1" ht="11.1" customHeight="1" x14ac:dyDescent="0.15">
      <c r="B100" s="130">
        <v>45413</v>
      </c>
      <c r="C100" s="129">
        <v>48122</v>
      </c>
      <c r="D100" s="64">
        <v>89</v>
      </c>
      <c r="E100" s="128">
        <v>2709</v>
      </c>
      <c r="F100" s="127"/>
      <c r="G100" s="127"/>
      <c r="H100" s="65">
        <v>6862354786.7658005</v>
      </c>
      <c r="I100" s="65"/>
      <c r="J100" s="64">
        <v>5916291573.2851496</v>
      </c>
      <c r="K100" s="64">
        <v>4735954887.22927</v>
      </c>
      <c r="L100" s="64">
        <v>3268284790.7325101</v>
      </c>
    </row>
    <row r="101" spans="2:12" s="51" customFormat="1" ht="11.1" customHeight="1" x14ac:dyDescent="0.15">
      <c r="B101" s="130">
        <v>45413</v>
      </c>
      <c r="C101" s="129">
        <v>48153</v>
      </c>
      <c r="D101" s="64">
        <v>90</v>
      </c>
      <c r="E101" s="128">
        <v>2740</v>
      </c>
      <c r="F101" s="127"/>
      <c r="G101" s="127"/>
      <c r="H101" s="65">
        <v>6788213394.96735</v>
      </c>
      <c r="I101" s="65"/>
      <c r="J101" s="64">
        <v>5842445463.6665297</v>
      </c>
      <c r="K101" s="64">
        <v>4664947361.7486095</v>
      </c>
      <c r="L101" s="64">
        <v>3205647046.93997</v>
      </c>
    </row>
    <row r="102" spans="2:12" s="51" customFormat="1" ht="11.1" customHeight="1" x14ac:dyDescent="0.15">
      <c r="B102" s="130">
        <v>45413</v>
      </c>
      <c r="C102" s="129">
        <v>48183</v>
      </c>
      <c r="D102" s="64">
        <v>91</v>
      </c>
      <c r="E102" s="128">
        <v>2770</v>
      </c>
      <c r="F102" s="127"/>
      <c r="G102" s="127"/>
      <c r="H102" s="65">
        <v>6715496561.1920404</v>
      </c>
      <c r="I102" s="65"/>
      <c r="J102" s="64">
        <v>5770372802.1054497</v>
      </c>
      <c r="K102" s="64">
        <v>4596060321.1621199</v>
      </c>
      <c r="L102" s="64">
        <v>3145362894.03093</v>
      </c>
    </row>
    <row r="103" spans="2:12" s="51" customFormat="1" ht="11.1" customHeight="1" x14ac:dyDescent="0.15">
      <c r="B103" s="130">
        <v>45413</v>
      </c>
      <c r="C103" s="129">
        <v>48214</v>
      </c>
      <c r="D103" s="64">
        <v>92</v>
      </c>
      <c r="E103" s="128">
        <v>2801</v>
      </c>
      <c r="F103" s="127"/>
      <c r="G103" s="127"/>
      <c r="H103" s="65">
        <v>6639106224.0700998</v>
      </c>
      <c r="I103" s="65"/>
      <c r="J103" s="64">
        <v>5695057817.6974802</v>
      </c>
      <c r="K103" s="64">
        <v>4524536313.39079</v>
      </c>
      <c r="L103" s="64">
        <v>3083299672.9716301</v>
      </c>
    </row>
    <row r="104" spans="2:12" s="51" customFormat="1" ht="11.1" customHeight="1" x14ac:dyDescent="0.15">
      <c r="B104" s="130">
        <v>45413</v>
      </c>
      <c r="C104" s="129">
        <v>48245</v>
      </c>
      <c r="D104" s="64">
        <v>93</v>
      </c>
      <c r="E104" s="128">
        <v>2832</v>
      </c>
      <c r="F104" s="127"/>
      <c r="G104" s="127"/>
      <c r="H104" s="65">
        <v>6567869922.2898502</v>
      </c>
      <c r="I104" s="65"/>
      <c r="J104" s="64">
        <v>5624395371.5586796</v>
      </c>
      <c r="K104" s="64">
        <v>4457033267.6869402</v>
      </c>
      <c r="L104" s="64">
        <v>3024434294.7205801</v>
      </c>
    </row>
    <row r="105" spans="2:12" s="51" customFormat="1" ht="11.1" customHeight="1" x14ac:dyDescent="0.15">
      <c r="B105" s="130">
        <v>45413</v>
      </c>
      <c r="C105" s="129">
        <v>48274</v>
      </c>
      <c r="D105" s="64">
        <v>94</v>
      </c>
      <c r="E105" s="128">
        <v>2861</v>
      </c>
      <c r="F105" s="127"/>
      <c r="G105" s="127"/>
      <c r="H105" s="65">
        <v>6495211155.43085</v>
      </c>
      <c r="I105" s="65"/>
      <c r="J105" s="64">
        <v>5553348331.0965796</v>
      </c>
      <c r="K105" s="64">
        <v>4390261513.3682203</v>
      </c>
      <c r="L105" s="64">
        <v>2967318854.4113002</v>
      </c>
    </row>
    <row r="106" spans="2:12" s="51" customFormat="1" ht="11.1" customHeight="1" x14ac:dyDescent="0.15">
      <c r="B106" s="130">
        <v>45413</v>
      </c>
      <c r="C106" s="129">
        <v>48305</v>
      </c>
      <c r="D106" s="64">
        <v>95</v>
      </c>
      <c r="E106" s="128">
        <v>2892</v>
      </c>
      <c r="F106" s="127"/>
      <c r="G106" s="127"/>
      <c r="H106" s="65">
        <v>6424531767.0339098</v>
      </c>
      <c r="I106" s="65"/>
      <c r="J106" s="64">
        <v>5483601680.9840899</v>
      </c>
      <c r="K106" s="64">
        <v>4324097411.8047504</v>
      </c>
      <c r="L106" s="64">
        <v>2910220624.5776901</v>
      </c>
    </row>
    <row r="107" spans="2:12" s="51" customFormat="1" ht="11.1" customHeight="1" x14ac:dyDescent="0.15">
      <c r="B107" s="130">
        <v>45413</v>
      </c>
      <c r="C107" s="129">
        <v>48335</v>
      </c>
      <c r="D107" s="64">
        <v>96</v>
      </c>
      <c r="E107" s="128">
        <v>2922</v>
      </c>
      <c r="F107" s="127"/>
      <c r="G107" s="127"/>
      <c r="H107" s="65">
        <v>6352400790.6786804</v>
      </c>
      <c r="I107" s="65"/>
      <c r="J107" s="64">
        <v>5413135165.3130398</v>
      </c>
      <c r="K107" s="64">
        <v>4258024999.83776</v>
      </c>
      <c r="L107" s="64">
        <v>2854005039.15376</v>
      </c>
    </row>
    <row r="108" spans="2:12" s="51" customFormat="1" ht="11.1" customHeight="1" x14ac:dyDescent="0.15">
      <c r="B108" s="130">
        <v>45413</v>
      </c>
      <c r="C108" s="129">
        <v>48366</v>
      </c>
      <c r="D108" s="64">
        <v>97</v>
      </c>
      <c r="E108" s="128">
        <v>2953</v>
      </c>
      <c r="F108" s="127"/>
      <c r="G108" s="127"/>
      <c r="H108" s="65">
        <v>6278170391.8904896</v>
      </c>
      <c r="I108" s="65"/>
      <c r="J108" s="64">
        <v>5340806675.9579201</v>
      </c>
      <c r="K108" s="64">
        <v>4190446363.5711398</v>
      </c>
      <c r="L108" s="64">
        <v>2796813030.7487998</v>
      </c>
    </row>
    <row r="109" spans="2:12" s="51" customFormat="1" ht="11.1" customHeight="1" x14ac:dyDescent="0.15">
      <c r="B109" s="130">
        <v>45413</v>
      </c>
      <c r="C109" s="129">
        <v>48396</v>
      </c>
      <c r="D109" s="64">
        <v>98</v>
      </c>
      <c r="E109" s="128">
        <v>2983</v>
      </c>
      <c r="F109" s="127"/>
      <c r="G109" s="127"/>
      <c r="H109" s="65">
        <v>6208165718.9117403</v>
      </c>
      <c r="I109" s="65"/>
      <c r="J109" s="64">
        <v>5272585380.56283</v>
      </c>
      <c r="K109" s="64">
        <v>4126737236.70467</v>
      </c>
      <c r="L109" s="64">
        <v>2743001521.0237598</v>
      </c>
    </row>
    <row r="110" spans="2:12" s="51" customFormat="1" ht="11.1" customHeight="1" x14ac:dyDescent="0.15">
      <c r="B110" s="130">
        <v>45413</v>
      </c>
      <c r="C110" s="129">
        <v>48427</v>
      </c>
      <c r="D110" s="64">
        <v>99</v>
      </c>
      <c r="E110" s="128">
        <v>3014</v>
      </c>
      <c r="F110" s="127"/>
      <c r="G110" s="127"/>
      <c r="H110" s="65">
        <v>6138434087.0592403</v>
      </c>
      <c r="I110" s="65"/>
      <c r="J110" s="64">
        <v>5204520166.8526697</v>
      </c>
      <c r="K110" s="64">
        <v>4063104425.39676</v>
      </c>
      <c r="L110" s="64">
        <v>2689266459.9957099</v>
      </c>
    </row>
    <row r="111" spans="2:12" s="51" customFormat="1" ht="11.1" customHeight="1" x14ac:dyDescent="0.15">
      <c r="B111" s="130">
        <v>45413</v>
      </c>
      <c r="C111" s="129">
        <v>48458</v>
      </c>
      <c r="D111" s="64">
        <v>100</v>
      </c>
      <c r="E111" s="128">
        <v>3045</v>
      </c>
      <c r="F111" s="127"/>
      <c r="G111" s="127"/>
      <c r="H111" s="65">
        <v>6068171855.4879799</v>
      </c>
      <c r="I111" s="65"/>
      <c r="J111" s="64">
        <v>5136221562.7750502</v>
      </c>
      <c r="K111" s="64">
        <v>3999586843.8685899</v>
      </c>
      <c r="L111" s="64">
        <v>2636013329.14361</v>
      </c>
    </row>
    <row r="112" spans="2:12" s="51" customFormat="1" ht="11.1" customHeight="1" x14ac:dyDescent="0.15">
      <c r="B112" s="130">
        <v>45413</v>
      </c>
      <c r="C112" s="129">
        <v>48488</v>
      </c>
      <c r="D112" s="64">
        <v>101</v>
      </c>
      <c r="E112" s="128">
        <v>3075</v>
      </c>
      <c r="F112" s="127"/>
      <c r="G112" s="127"/>
      <c r="H112" s="65">
        <v>5998752455.9511995</v>
      </c>
      <c r="I112" s="65"/>
      <c r="J112" s="64">
        <v>5069129416.2635603</v>
      </c>
      <c r="K112" s="64">
        <v>3937626577.7484698</v>
      </c>
      <c r="L112" s="64">
        <v>2584538952.6490302</v>
      </c>
    </row>
    <row r="113" spans="2:12" s="51" customFormat="1" ht="11.1" customHeight="1" x14ac:dyDescent="0.15">
      <c r="B113" s="130">
        <v>45413</v>
      </c>
      <c r="C113" s="129">
        <v>48519</v>
      </c>
      <c r="D113" s="64">
        <v>102</v>
      </c>
      <c r="E113" s="128">
        <v>3106</v>
      </c>
      <c r="F113" s="127"/>
      <c r="G113" s="127"/>
      <c r="H113" s="65">
        <v>5930730316.1938896</v>
      </c>
      <c r="I113" s="65"/>
      <c r="J113" s="64">
        <v>5003148499.4185896</v>
      </c>
      <c r="K113" s="64">
        <v>3876489705.9358902</v>
      </c>
      <c r="L113" s="64">
        <v>2533633594.35151</v>
      </c>
    </row>
    <row r="114" spans="2:12" s="51" customFormat="1" ht="11.1" customHeight="1" x14ac:dyDescent="0.15">
      <c r="B114" s="130">
        <v>45413</v>
      </c>
      <c r="C114" s="129">
        <v>48549</v>
      </c>
      <c r="D114" s="64">
        <v>103</v>
      </c>
      <c r="E114" s="128">
        <v>3136</v>
      </c>
      <c r="F114" s="127"/>
      <c r="G114" s="127"/>
      <c r="H114" s="65">
        <v>5861961844.5632896</v>
      </c>
      <c r="I114" s="65"/>
      <c r="J114" s="64">
        <v>4937018618.0663004</v>
      </c>
      <c r="K114" s="64">
        <v>3815836640.5011101</v>
      </c>
      <c r="L114" s="64">
        <v>2483768021.0879502</v>
      </c>
    </row>
    <row r="115" spans="2:12" s="51" customFormat="1" ht="11.1" customHeight="1" x14ac:dyDescent="0.15">
      <c r="B115" s="130">
        <v>45413</v>
      </c>
      <c r="C115" s="129">
        <v>48580</v>
      </c>
      <c r="D115" s="64">
        <v>104</v>
      </c>
      <c r="E115" s="128">
        <v>3167</v>
      </c>
      <c r="F115" s="127"/>
      <c r="G115" s="127"/>
      <c r="H115" s="65">
        <v>5794276202.2420998</v>
      </c>
      <c r="I115" s="65"/>
      <c r="J115" s="64">
        <v>4871736048.5566797</v>
      </c>
      <c r="K115" s="64">
        <v>3755803409.7193499</v>
      </c>
      <c r="L115" s="64">
        <v>2434337160.7362099</v>
      </c>
    </row>
    <row r="116" spans="2:12" s="51" customFormat="1" ht="11.1" customHeight="1" x14ac:dyDescent="0.15">
      <c r="B116" s="130">
        <v>45413</v>
      </c>
      <c r="C116" s="129">
        <v>48611</v>
      </c>
      <c r="D116" s="64">
        <v>105</v>
      </c>
      <c r="E116" s="128">
        <v>3198</v>
      </c>
      <c r="F116" s="127"/>
      <c r="G116" s="127"/>
      <c r="H116" s="65">
        <v>5726121258.90909</v>
      </c>
      <c r="I116" s="65"/>
      <c r="J116" s="64">
        <v>4806266813.3753405</v>
      </c>
      <c r="K116" s="64">
        <v>3695907310.6691298</v>
      </c>
      <c r="L116" s="64">
        <v>2385368981.19175</v>
      </c>
    </row>
    <row r="117" spans="2:12" s="51" customFormat="1" ht="11.1" customHeight="1" x14ac:dyDescent="0.15">
      <c r="B117" s="130">
        <v>45413</v>
      </c>
      <c r="C117" s="129">
        <v>48639</v>
      </c>
      <c r="D117" s="64">
        <v>106</v>
      </c>
      <c r="E117" s="128">
        <v>3226</v>
      </c>
      <c r="F117" s="127"/>
      <c r="G117" s="127"/>
      <c r="H117" s="65">
        <v>5659144931.7308702</v>
      </c>
      <c r="I117" s="65"/>
      <c r="J117" s="64">
        <v>4742772305.9161997</v>
      </c>
      <c r="K117" s="64">
        <v>3638702809.1654601</v>
      </c>
      <c r="L117" s="64">
        <v>2339462530.0626798</v>
      </c>
    </row>
    <row r="118" spans="2:12" s="51" customFormat="1" ht="11.1" customHeight="1" x14ac:dyDescent="0.15">
      <c r="B118" s="130">
        <v>45413</v>
      </c>
      <c r="C118" s="129">
        <v>48670</v>
      </c>
      <c r="D118" s="64">
        <v>107</v>
      </c>
      <c r="E118" s="128">
        <v>3257</v>
      </c>
      <c r="F118" s="127"/>
      <c r="G118" s="127"/>
      <c r="H118" s="65">
        <v>5591697784.9683905</v>
      </c>
      <c r="I118" s="65"/>
      <c r="J118" s="64">
        <v>4678298502.8770599</v>
      </c>
      <c r="K118" s="64">
        <v>3580109685.8187199</v>
      </c>
      <c r="L118" s="64">
        <v>2292041410.5041499</v>
      </c>
    </row>
    <row r="119" spans="2:12" s="51" customFormat="1" ht="11.1" customHeight="1" x14ac:dyDescent="0.15">
      <c r="B119" s="130">
        <v>45413</v>
      </c>
      <c r="C119" s="129">
        <v>48700</v>
      </c>
      <c r="D119" s="64">
        <v>108</v>
      </c>
      <c r="E119" s="128">
        <v>3287</v>
      </c>
      <c r="F119" s="127"/>
      <c r="G119" s="127"/>
      <c r="H119" s="65">
        <v>5526036849.4091196</v>
      </c>
      <c r="I119" s="65"/>
      <c r="J119" s="64">
        <v>4615774407.5599298</v>
      </c>
      <c r="K119" s="64">
        <v>3523568719.16817</v>
      </c>
      <c r="L119" s="64">
        <v>2246595871.84622</v>
      </c>
    </row>
    <row r="120" spans="2:12" s="51" customFormat="1" ht="11.1" customHeight="1" x14ac:dyDescent="0.15">
      <c r="B120" s="130">
        <v>45413</v>
      </c>
      <c r="C120" s="129">
        <v>48731</v>
      </c>
      <c r="D120" s="64">
        <v>109</v>
      </c>
      <c r="E120" s="128">
        <v>3318</v>
      </c>
      <c r="F120" s="127"/>
      <c r="G120" s="127"/>
      <c r="H120" s="65">
        <v>5459417043.36094</v>
      </c>
      <c r="I120" s="65"/>
      <c r="J120" s="64">
        <v>4552394065.3558702</v>
      </c>
      <c r="K120" s="64">
        <v>3466347611.4207802</v>
      </c>
      <c r="L120" s="64">
        <v>2200751176.1707802</v>
      </c>
    </row>
    <row r="121" spans="2:12" s="51" customFormat="1" ht="11.1" customHeight="1" x14ac:dyDescent="0.15">
      <c r="B121" s="130">
        <v>45413</v>
      </c>
      <c r="C121" s="129">
        <v>48761</v>
      </c>
      <c r="D121" s="64">
        <v>110</v>
      </c>
      <c r="E121" s="128">
        <v>3348</v>
      </c>
      <c r="F121" s="127"/>
      <c r="G121" s="127"/>
      <c r="H121" s="65">
        <v>5394005396.5824604</v>
      </c>
      <c r="I121" s="65"/>
      <c r="J121" s="64">
        <v>4490467053.1948795</v>
      </c>
      <c r="K121" s="64">
        <v>3410778725.6972599</v>
      </c>
      <c r="L121" s="64">
        <v>2156594330.6240702</v>
      </c>
    </row>
    <row r="122" spans="2:12" s="51" customFormat="1" ht="11.1" customHeight="1" x14ac:dyDescent="0.15">
      <c r="B122" s="130">
        <v>45413</v>
      </c>
      <c r="C122" s="129">
        <v>48792</v>
      </c>
      <c r="D122" s="64">
        <v>111</v>
      </c>
      <c r="E122" s="128">
        <v>3379</v>
      </c>
      <c r="F122" s="127"/>
      <c r="G122" s="127"/>
      <c r="H122" s="65">
        <v>5329283216.0867701</v>
      </c>
      <c r="I122" s="65"/>
      <c r="J122" s="64">
        <v>4429061568.3987703</v>
      </c>
      <c r="K122" s="64">
        <v>3355581887.3102698</v>
      </c>
      <c r="L122" s="64">
        <v>2112707503.6646399</v>
      </c>
    </row>
    <row r="123" spans="2:12" s="51" customFormat="1" ht="11.1" customHeight="1" x14ac:dyDescent="0.15">
      <c r="B123" s="130">
        <v>45413</v>
      </c>
      <c r="C123" s="129">
        <v>48823</v>
      </c>
      <c r="D123" s="64">
        <v>112</v>
      </c>
      <c r="E123" s="128">
        <v>3410</v>
      </c>
      <c r="F123" s="127"/>
      <c r="G123" s="127"/>
      <c r="H123" s="65">
        <v>5264797228.9184198</v>
      </c>
      <c r="I123" s="65"/>
      <c r="J123" s="64">
        <v>4368047425.1741896</v>
      </c>
      <c r="K123" s="64">
        <v>3300939479.5683298</v>
      </c>
      <c r="L123" s="64">
        <v>2069501353.49154</v>
      </c>
    </row>
    <row r="124" spans="2:12" s="51" customFormat="1" ht="11.1" customHeight="1" x14ac:dyDescent="0.15">
      <c r="B124" s="130">
        <v>45413</v>
      </c>
      <c r="C124" s="129">
        <v>48853</v>
      </c>
      <c r="D124" s="64">
        <v>113</v>
      </c>
      <c r="E124" s="128">
        <v>3440</v>
      </c>
      <c r="F124" s="127"/>
      <c r="G124" s="127"/>
      <c r="H124" s="65">
        <v>5199730795.6307898</v>
      </c>
      <c r="I124" s="65"/>
      <c r="J124" s="64">
        <v>4306982585.2509203</v>
      </c>
      <c r="K124" s="64">
        <v>3246781778.6431398</v>
      </c>
      <c r="L124" s="64">
        <v>2027203448.38676</v>
      </c>
    </row>
    <row r="125" spans="2:12" s="51" customFormat="1" ht="11.1" customHeight="1" x14ac:dyDescent="0.15">
      <c r="B125" s="130">
        <v>45413</v>
      </c>
      <c r="C125" s="129">
        <v>48884</v>
      </c>
      <c r="D125" s="64">
        <v>114</v>
      </c>
      <c r="E125" s="128">
        <v>3471</v>
      </c>
      <c r="F125" s="127"/>
      <c r="G125" s="127"/>
      <c r="H125" s="65">
        <v>5135959278.9751997</v>
      </c>
      <c r="I125" s="65"/>
      <c r="J125" s="64">
        <v>4246944708.8406501</v>
      </c>
      <c r="K125" s="64">
        <v>3193380610.6609101</v>
      </c>
      <c r="L125" s="64">
        <v>1985416102.84044</v>
      </c>
    </row>
    <row r="126" spans="2:12" s="51" customFormat="1" ht="11.1" customHeight="1" x14ac:dyDescent="0.15">
      <c r="B126" s="130">
        <v>45413</v>
      </c>
      <c r="C126" s="129">
        <v>48914</v>
      </c>
      <c r="D126" s="64">
        <v>115</v>
      </c>
      <c r="E126" s="128">
        <v>3501</v>
      </c>
      <c r="F126" s="127"/>
      <c r="G126" s="127"/>
      <c r="H126" s="65">
        <v>5072252731.8237</v>
      </c>
      <c r="I126" s="65"/>
      <c r="J126" s="64">
        <v>4187381020.9433398</v>
      </c>
      <c r="K126" s="64">
        <v>3140843699.1623902</v>
      </c>
      <c r="L126" s="64">
        <v>1944747688.93488</v>
      </c>
    </row>
    <row r="127" spans="2:12" s="51" customFormat="1" ht="11.1" customHeight="1" x14ac:dyDescent="0.15">
      <c r="B127" s="130">
        <v>45413</v>
      </c>
      <c r="C127" s="129">
        <v>48945</v>
      </c>
      <c r="D127" s="64">
        <v>116</v>
      </c>
      <c r="E127" s="128">
        <v>3532</v>
      </c>
      <c r="F127" s="127"/>
      <c r="G127" s="127"/>
      <c r="H127" s="65">
        <v>5009279416.1305799</v>
      </c>
      <c r="I127" s="65"/>
      <c r="J127" s="64">
        <v>4128379680.38973</v>
      </c>
      <c r="K127" s="64">
        <v>3088713093.4022799</v>
      </c>
      <c r="L127" s="64">
        <v>1904369108.62204</v>
      </c>
    </row>
    <row r="128" spans="2:12" s="51" customFormat="1" ht="11.1" customHeight="1" x14ac:dyDescent="0.15">
      <c r="B128" s="130">
        <v>45413</v>
      </c>
      <c r="C128" s="129">
        <v>48976</v>
      </c>
      <c r="D128" s="64">
        <v>117</v>
      </c>
      <c r="E128" s="128">
        <v>3563</v>
      </c>
      <c r="F128" s="127"/>
      <c r="G128" s="127"/>
      <c r="H128" s="65">
        <v>4946381594.4964895</v>
      </c>
      <c r="I128" s="65"/>
      <c r="J128" s="64">
        <v>4069628548.0464501</v>
      </c>
      <c r="K128" s="64">
        <v>3037014051.8923202</v>
      </c>
      <c r="L128" s="64">
        <v>1864562647.57745</v>
      </c>
    </row>
    <row r="129" spans="2:12" s="51" customFormat="1" ht="11.1" customHeight="1" x14ac:dyDescent="0.15">
      <c r="B129" s="130">
        <v>45413</v>
      </c>
      <c r="C129" s="129">
        <v>49004</v>
      </c>
      <c r="D129" s="64">
        <v>118</v>
      </c>
      <c r="E129" s="128">
        <v>3591</v>
      </c>
      <c r="F129" s="127"/>
      <c r="G129" s="127"/>
      <c r="H129" s="65">
        <v>4883419291.2546196</v>
      </c>
      <c r="I129" s="65"/>
      <c r="J129" s="64">
        <v>4011670835.3783998</v>
      </c>
      <c r="K129" s="64">
        <v>2986884557.4206901</v>
      </c>
      <c r="L129" s="64">
        <v>1826768975.3789699</v>
      </c>
    </row>
    <row r="130" spans="2:12" s="51" customFormat="1" ht="11.1" customHeight="1" x14ac:dyDescent="0.15">
      <c r="B130" s="130">
        <v>45413</v>
      </c>
      <c r="C130" s="129">
        <v>49035</v>
      </c>
      <c r="D130" s="64">
        <v>119</v>
      </c>
      <c r="E130" s="128">
        <v>3622</v>
      </c>
      <c r="F130" s="127"/>
      <c r="G130" s="127"/>
      <c r="H130" s="65">
        <v>4821095172.5844402</v>
      </c>
      <c r="I130" s="65"/>
      <c r="J130" s="64">
        <v>3953755059.4176898</v>
      </c>
      <c r="K130" s="64">
        <v>2936276841.8168998</v>
      </c>
      <c r="L130" s="64">
        <v>1788211193.90904</v>
      </c>
    </row>
    <row r="131" spans="2:12" s="51" customFormat="1" ht="11.1" customHeight="1" x14ac:dyDescent="0.15">
      <c r="B131" s="130">
        <v>45413</v>
      </c>
      <c r="C131" s="129">
        <v>49065</v>
      </c>
      <c r="D131" s="64">
        <v>120</v>
      </c>
      <c r="E131" s="128">
        <v>3652</v>
      </c>
      <c r="F131" s="127"/>
      <c r="G131" s="127"/>
      <c r="H131" s="65">
        <v>4758899359.4296398</v>
      </c>
      <c r="I131" s="65"/>
      <c r="J131" s="64">
        <v>3896342598.4125299</v>
      </c>
      <c r="K131" s="64">
        <v>2886517156.4647102</v>
      </c>
      <c r="L131" s="64">
        <v>1750701225.9992001</v>
      </c>
    </row>
    <row r="132" spans="2:12" s="51" customFormat="1" ht="11.1" customHeight="1" x14ac:dyDescent="0.15">
      <c r="B132" s="130">
        <v>45413</v>
      </c>
      <c r="C132" s="129">
        <v>49096</v>
      </c>
      <c r="D132" s="64">
        <v>121</v>
      </c>
      <c r="E132" s="128">
        <v>3683</v>
      </c>
      <c r="F132" s="127"/>
      <c r="G132" s="127"/>
      <c r="H132" s="65">
        <v>4697239639.0535698</v>
      </c>
      <c r="I132" s="65"/>
      <c r="J132" s="64">
        <v>3839335922.26408</v>
      </c>
      <c r="K132" s="64">
        <v>2837051449.4670501</v>
      </c>
      <c r="L132" s="64">
        <v>1713411683.7834401</v>
      </c>
    </row>
    <row r="133" spans="2:12" s="51" customFormat="1" ht="11.1" customHeight="1" x14ac:dyDescent="0.15">
      <c r="B133" s="130">
        <v>45413</v>
      </c>
      <c r="C133" s="129">
        <v>49126</v>
      </c>
      <c r="D133" s="64">
        <v>122</v>
      </c>
      <c r="E133" s="128">
        <v>3713</v>
      </c>
      <c r="F133" s="127"/>
      <c r="G133" s="127"/>
      <c r="H133" s="65">
        <v>4636277076.0225401</v>
      </c>
      <c r="I133" s="65"/>
      <c r="J133" s="64">
        <v>3783287436.32339</v>
      </c>
      <c r="K133" s="64">
        <v>2788753991.53125</v>
      </c>
      <c r="L133" s="64">
        <v>1677338829.04072</v>
      </c>
    </row>
    <row r="134" spans="2:12" s="51" customFormat="1" ht="11.1" customHeight="1" x14ac:dyDescent="0.15">
      <c r="B134" s="130">
        <v>45413</v>
      </c>
      <c r="C134" s="129">
        <v>49157</v>
      </c>
      <c r="D134" s="64">
        <v>123</v>
      </c>
      <c r="E134" s="128">
        <v>3744</v>
      </c>
      <c r="F134" s="127"/>
      <c r="G134" s="127"/>
      <c r="H134" s="65">
        <v>4575810871.8027096</v>
      </c>
      <c r="I134" s="65"/>
      <c r="J134" s="64">
        <v>3727612852.08145</v>
      </c>
      <c r="K134" s="64">
        <v>2740726885.0651002</v>
      </c>
      <c r="L134" s="64">
        <v>1641470096.41254</v>
      </c>
    </row>
    <row r="135" spans="2:12" s="51" customFormat="1" ht="11.1" customHeight="1" x14ac:dyDescent="0.15">
      <c r="B135" s="130">
        <v>45413</v>
      </c>
      <c r="C135" s="129">
        <v>49188</v>
      </c>
      <c r="D135" s="64">
        <v>124</v>
      </c>
      <c r="E135" s="128">
        <v>3775</v>
      </c>
      <c r="F135" s="127"/>
      <c r="G135" s="127"/>
      <c r="H135" s="65">
        <v>4515238243.4700899</v>
      </c>
      <c r="I135" s="65"/>
      <c r="J135" s="64">
        <v>3672029691.3140802</v>
      </c>
      <c r="K135" s="64">
        <v>2692993075.00699</v>
      </c>
      <c r="L135" s="64">
        <v>1606050036.2716501</v>
      </c>
    </row>
    <row r="136" spans="2:12" s="51" customFormat="1" ht="11.1" customHeight="1" x14ac:dyDescent="0.15">
      <c r="B136" s="130">
        <v>45413</v>
      </c>
      <c r="C136" s="129">
        <v>49218</v>
      </c>
      <c r="D136" s="64">
        <v>125</v>
      </c>
      <c r="E136" s="128">
        <v>3805</v>
      </c>
      <c r="F136" s="127"/>
      <c r="G136" s="127"/>
      <c r="H136" s="65">
        <v>4455917460.5076799</v>
      </c>
      <c r="I136" s="65"/>
      <c r="J136" s="64">
        <v>3617838795.7200899</v>
      </c>
      <c r="K136" s="64">
        <v>2646720196.3180399</v>
      </c>
      <c r="L136" s="64">
        <v>1571983378.66399</v>
      </c>
    </row>
    <row r="137" spans="2:12" s="51" customFormat="1" ht="11.1" customHeight="1" x14ac:dyDescent="0.15">
      <c r="B137" s="130">
        <v>45413</v>
      </c>
      <c r="C137" s="129">
        <v>49249</v>
      </c>
      <c r="D137" s="64">
        <v>126</v>
      </c>
      <c r="E137" s="128">
        <v>3836</v>
      </c>
      <c r="F137" s="127"/>
      <c r="G137" s="127"/>
      <c r="H137" s="65">
        <v>4396749047.26443</v>
      </c>
      <c r="I137" s="65"/>
      <c r="J137" s="64">
        <v>3563744263.4417601</v>
      </c>
      <c r="K137" s="64">
        <v>2600515483.34519</v>
      </c>
      <c r="L137" s="64">
        <v>1537998747.6205101</v>
      </c>
    </row>
    <row r="138" spans="2:12" s="51" customFormat="1" ht="11.1" customHeight="1" x14ac:dyDescent="0.15">
      <c r="B138" s="130">
        <v>45413</v>
      </c>
      <c r="C138" s="129">
        <v>49279</v>
      </c>
      <c r="D138" s="64">
        <v>127</v>
      </c>
      <c r="E138" s="128">
        <v>3866</v>
      </c>
      <c r="F138" s="127"/>
      <c r="G138" s="127"/>
      <c r="H138" s="65">
        <v>4338504646.8098898</v>
      </c>
      <c r="I138" s="65"/>
      <c r="J138" s="64">
        <v>3510762739.1388202</v>
      </c>
      <c r="K138" s="64">
        <v>2555548693.07863</v>
      </c>
      <c r="L138" s="64">
        <v>1505208914.55143</v>
      </c>
    </row>
    <row r="139" spans="2:12" s="51" customFormat="1" ht="11.1" customHeight="1" x14ac:dyDescent="0.15">
      <c r="B139" s="130">
        <v>45413</v>
      </c>
      <c r="C139" s="129">
        <v>49310</v>
      </c>
      <c r="D139" s="64">
        <v>128</v>
      </c>
      <c r="E139" s="128">
        <v>3897</v>
      </c>
      <c r="F139" s="127"/>
      <c r="G139" s="127"/>
      <c r="H139" s="65">
        <v>4280331557.0219002</v>
      </c>
      <c r="I139" s="65"/>
      <c r="J139" s="64">
        <v>3457813802.48911</v>
      </c>
      <c r="K139" s="64">
        <v>2510604924.62989</v>
      </c>
      <c r="L139" s="64">
        <v>1472473939.9937</v>
      </c>
    </row>
    <row r="140" spans="2:12" s="51" customFormat="1" ht="11.1" customHeight="1" x14ac:dyDescent="0.15">
      <c r="B140" s="130">
        <v>45413</v>
      </c>
      <c r="C140" s="129">
        <v>49341</v>
      </c>
      <c r="D140" s="64">
        <v>129</v>
      </c>
      <c r="E140" s="128">
        <v>3928</v>
      </c>
      <c r="F140" s="127"/>
      <c r="G140" s="127"/>
      <c r="H140" s="65">
        <v>4223482168.5985298</v>
      </c>
      <c r="I140" s="65"/>
      <c r="J140" s="64">
        <v>3406101899.5528102</v>
      </c>
      <c r="K140" s="64">
        <v>2466769114.9454799</v>
      </c>
      <c r="L140" s="64">
        <v>1440636330.44765</v>
      </c>
    </row>
    <row r="141" spans="2:12" s="51" customFormat="1" ht="11.1" customHeight="1" x14ac:dyDescent="0.15">
      <c r="B141" s="130">
        <v>45413</v>
      </c>
      <c r="C141" s="129">
        <v>49369</v>
      </c>
      <c r="D141" s="64">
        <v>130</v>
      </c>
      <c r="E141" s="128">
        <v>3956</v>
      </c>
      <c r="F141" s="127"/>
      <c r="G141" s="127"/>
      <c r="H141" s="65">
        <v>4167011020.78866</v>
      </c>
      <c r="I141" s="65"/>
      <c r="J141" s="64">
        <v>3355411152.2530298</v>
      </c>
      <c r="K141" s="64">
        <v>2424475085.2614198</v>
      </c>
      <c r="L141" s="64">
        <v>1410517885.02842</v>
      </c>
    </row>
    <row r="142" spans="2:12" s="51" customFormat="1" ht="11.1" customHeight="1" x14ac:dyDescent="0.15">
      <c r="B142" s="130">
        <v>45413</v>
      </c>
      <c r="C142" s="129">
        <v>49400</v>
      </c>
      <c r="D142" s="64">
        <v>131</v>
      </c>
      <c r="E142" s="128">
        <v>3987</v>
      </c>
      <c r="F142" s="127"/>
      <c r="G142" s="127"/>
      <c r="H142" s="65">
        <v>4110856502.9309802</v>
      </c>
      <c r="I142" s="65"/>
      <c r="J142" s="64">
        <v>3304579396.8064799</v>
      </c>
      <c r="K142" s="64">
        <v>2381673725.4732399</v>
      </c>
      <c r="L142" s="64">
        <v>1379747948.1942</v>
      </c>
    </row>
    <row r="143" spans="2:12" s="51" customFormat="1" ht="11.1" customHeight="1" x14ac:dyDescent="0.15">
      <c r="B143" s="130">
        <v>45413</v>
      </c>
      <c r="C143" s="129">
        <v>49430</v>
      </c>
      <c r="D143" s="64">
        <v>132</v>
      </c>
      <c r="E143" s="128">
        <v>4017</v>
      </c>
      <c r="F143" s="127"/>
      <c r="G143" s="127"/>
      <c r="H143" s="65">
        <v>4055222435.1522899</v>
      </c>
      <c r="I143" s="65"/>
      <c r="J143" s="64">
        <v>3254506287.5873899</v>
      </c>
      <c r="K143" s="64">
        <v>2339811962.30054</v>
      </c>
      <c r="L143" s="64">
        <v>1349940204.1415701</v>
      </c>
    </row>
    <row r="144" spans="2:12" s="51" customFormat="1" ht="11.1" customHeight="1" x14ac:dyDescent="0.15">
      <c r="B144" s="130">
        <v>45413</v>
      </c>
      <c r="C144" s="129">
        <v>49461</v>
      </c>
      <c r="D144" s="64">
        <v>133</v>
      </c>
      <c r="E144" s="128">
        <v>4048</v>
      </c>
      <c r="F144" s="127"/>
      <c r="G144" s="127"/>
      <c r="H144" s="65">
        <v>3999815263.4837699</v>
      </c>
      <c r="I144" s="65"/>
      <c r="J144" s="64">
        <v>3204594968.0237899</v>
      </c>
      <c r="K144" s="64">
        <v>2298069090.0324302</v>
      </c>
      <c r="L144" s="64">
        <v>1320241182.6788499</v>
      </c>
    </row>
    <row r="145" spans="2:12" s="51" customFormat="1" ht="11.1" customHeight="1" x14ac:dyDescent="0.15">
      <c r="B145" s="130">
        <v>45413</v>
      </c>
      <c r="C145" s="129">
        <v>49491</v>
      </c>
      <c r="D145" s="64">
        <v>134</v>
      </c>
      <c r="E145" s="128">
        <v>4078</v>
      </c>
      <c r="F145" s="127"/>
      <c r="G145" s="127"/>
      <c r="H145" s="65">
        <v>3944693880.8593402</v>
      </c>
      <c r="I145" s="65"/>
      <c r="J145" s="64">
        <v>3155244946.4671998</v>
      </c>
      <c r="K145" s="64">
        <v>2257110297.2067399</v>
      </c>
      <c r="L145" s="64">
        <v>1291394879.00244</v>
      </c>
    </row>
    <row r="146" spans="2:12" s="51" customFormat="1" ht="11.1" customHeight="1" x14ac:dyDescent="0.15">
      <c r="B146" s="130">
        <v>45413</v>
      </c>
      <c r="C146" s="129">
        <v>49522</v>
      </c>
      <c r="D146" s="64">
        <v>135</v>
      </c>
      <c r="E146" s="128">
        <v>4109</v>
      </c>
      <c r="F146" s="127"/>
      <c r="G146" s="127"/>
      <c r="H146" s="65">
        <v>3889940946.2236199</v>
      </c>
      <c r="I146" s="65"/>
      <c r="J146" s="64">
        <v>3106172430.91995</v>
      </c>
      <c r="K146" s="64">
        <v>2216355163.5980501</v>
      </c>
      <c r="L146" s="64">
        <v>1262706026.6561699</v>
      </c>
    </row>
    <row r="147" spans="2:12" s="51" customFormat="1" ht="11.1" customHeight="1" x14ac:dyDescent="0.15">
      <c r="B147" s="130">
        <v>45413</v>
      </c>
      <c r="C147" s="129">
        <v>49553</v>
      </c>
      <c r="D147" s="64">
        <v>136</v>
      </c>
      <c r="E147" s="128">
        <v>4140</v>
      </c>
      <c r="F147" s="127"/>
      <c r="G147" s="127"/>
      <c r="H147" s="65">
        <v>3835269087.6065302</v>
      </c>
      <c r="I147" s="65"/>
      <c r="J147" s="64">
        <v>3057321930.5534601</v>
      </c>
      <c r="K147" s="64">
        <v>2175950740.7979398</v>
      </c>
      <c r="L147" s="64">
        <v>1234435994.0655799</v>
      </c>
    </row>
    <row r="148" spans="2:12" s="51" customFormat="1" ht="11.1" customHeight="1" x14ac:dyDescent="0.15">
      <c r="B148" s="130">
        <v>45413</v>
      </c>
      <c r="C148" s="129">
        <v>49583</v>
      </c>
      <c r="D148" s="64">
        <v>137</v>
      </c>
      <c r="E148" s="128">
        <v>4170</v>
      </c>
      <c r="F148" s="127"/>
      <c r="G148" s="127"/>
      <c r="H148" s="65">
        <v>3780799010.7029901</v>
      </c>
      <c r="I148" s="65"/>
      <c r="J148" s="64">
        <v>3008953543.6386499</v>
      </c>
      <c r="K148" s="64">
        <v>2136255224.5444</v>
      </c>
      <c r="L148" s="64">
        <v>1206948497.0979099</v>
      </c>
    </row>
    <row r="149" spans="2:12" s="51" customFormat="1" ht="11.1" customHeight="1" x14ac:dyDescent="0.15">
      <c r="B149" s="130">
        <v>45413</v>
      </c>
      <c r="C149" s="129">
        <v>49614</v>
      </c>
      <c r="D149" s="64">
        <v>138</v>
      </c>
      <c r="E149" s="128">
        <v>4201</v>
      </c>
      <c r="F149" s="127"/>
      <c r="G149" s="127"/>
      <c r="H149" s="65">
        <v>3726332275.9239302</v>
      </c>
      <c r="I149" s="65"/>
      <c r="J149" s="64">
        <v>2960576238.3123598</v>
      </c>
      <c r="K149" s="64">
        <v>2096563387.2392399</v>
      </c>
      <c r="L149" s="64">
        <v>1179506170.8352399</v>
      </c>
    </row>
    <row r="150" spans="2:12" s="51" customFormat="1" ht="11.1" customHeight="1" x14ac:dyDescent="0.15">
      <c r="B150" s="130">
        <v>45413</v>
      </c>
      <c r="C150" s="129">
        <v>49644</v>
      </c>
      <c r="D150" s="64">
        <v>139</v>
      </c>
      <c r="E150" s="128">
        <v>4231</v>
      </c>
      <c r="F150" s="127"/>
      <c r="G150" s="127"/>
      <c r="H150" s="65">
        <v>3672994423.99301</v>
      </c>
      <c r="I150" s="65"/>
      <c r="J150" s="64">
        <v>2913409287.61129</v>
      </c>
      <c r="K150" s="64">
        <v>2058083618.4999101</v>
      </c>
      <c r="L150" s="64">
        <v>1153111542.27809</v>
      </c>
    </row>
    <row r="151" spans="2:12" s="51" customFormat="1" ht="11.1" customHeight="1" x14ac:dyDescent="0.15">
      <c r="B151" s="130">
        <v>45413</v>
      </c>
      <c r="C151" s="129">
        <v>49675</v>
      </c>
      <c r="D151" s="64">
        <v>140</v>
      </c>
      <c r="E151" s="128">
        <v>4262</v>
      </c>
      <c r="F151" s="127"/>
      <c r="G151" s="127"/>
      <c r="H151" s="65">
        <v>3619425408.8614898</v>
      </c>
      <c r="I151" s="65"/>
      <c r="J151" s="64">
        <v>2866049198.8320999</v>
      </c>
      <c r="K151" s="64">
        <v>2019478573.18557</v>
      </c>
      <c r="L151" s="64">
        <v>1126689307.11357</v>
      </c>
    </row>
    <row r="152" spans="2:12" s="51" customFormat="1" ht="11.1" customHeight="1" x14ac:dyDescent="0.15">
      <c r="B152" s="130">
        <v>45413</v>
      </c>
      <c r="C152" s="129">
        <v>49706</v>
      </c>
      <c r="D152" s="64">
        <v>141</v>
      </c>
      <c r="E152" s="128">
        <v>4293</v>
      </c>
      <c r="F152" s="127"/>
      <c r="G152" s="127"/>
      <c r="H152" s="65">
        <v>3566636975.6875401</v>
      </c>
      <c r="I152" s="65"/>
      <c r="J152" s="64">
        <v>2819458438.5961499</v>
      </c>
      <c r="K152" s="64">
        <v>1981597283.9974899</v>
      </c>
      <c r="L152" s="64">
        <v>1100872291.6673901</v>
      </c>
    </row>
    <row r="153" spans="2:12" s="51" customFormat="1" ht="11.1" customHeight="1" x14ac:dyDescent="0.15">
      <c r="B153" s="130">
        <v>45413</v>
      </c>
      <c r="C153" s="129">
        <v>49735</v>
      </c>
      <c r="D153" s="64">
        <v>142</v>
      </c>
      <c r="E153" s="128">
        <v>4322</v>
      </c>
      <c r="F153" s="127"/>
      <c r="G153" s="127"/>
      <c r="H153" s="65">
        <v>3513330420.4636598</v>
      </c>
      <c r="I153" s="65"/>
      <c r="J153" s="64">
        <v>2772912255.4935298</v>
      </c>
      <c r="K153" s="64">
        <v>1944246251.02615</v>
      </c>
      <c r="L153" s="64">
        <v>1075841666.44086</v>
      </c>
    </row>
    <row r="154" spans="2:12" s="51" customFormat="1" ht="11.1" customHeight="1" x14ac:dyDescent="0.15">
      <c r="B154" s="130">
        <v>45413</v>
      </c>
      <c r="C154" s="129">
        <v>49766</v>
      </c>
      <c r="D154" s="64">
        <v>143</v>
      </c>
      <c r="E154" s="128">
        <v>4353</v>
      </c>
      <c r="F154" s="127"/>
      <c r="G154" s="127"/>
      <c r="H154" s="65">
        <v>3461052656.90555</v>
      </c>
      <c r="I154" s="65"/>
      <c r="J154" s="64">
        <v>2727018705.6554098</v>
      </c>
      <c r="K154" s="64">
        <v>1907204895.4075301</v>
      </c>
      <c r="L154" s="64">
        <v>1050875004.54996</v>
      </c>
    </row>
    <row r="155" spans="2:12" s="51" customFormat="1" ht="11.1" customHeight="1" x14ac:dyDescent="0.15">
      <c r="B155" s="130">
        <v>45413</v>
      </c>
      <c r="C155" s="129">
        <v>49796</v>
      </c>
      <c r="D155" s="64">
        <v>144</v>
      </c>
      <c r="E155" s="128">
        <v>4383</v>
      </c>
      <c r="F155" s="127"/>
      <c r="G155" s="127"/>
      <c r="H155" s="65">
        <v>3408032698.9226198</v>
      </c>
      <c r="I155" s="65"/>
      <c r="J155" s="64">
        <v>2680835856.3488402</v>
      </c>
      <c r="K155" s="64">
        <v>1870291184.09729</v>
      </c>
      <c r="L155" s="64">
        <v>1026311085.09437</v>
      </c>
    </row>
    <row r="156" spans="2:12" s="51" customFormat="1" ht="11.1" customHeight="1" x14ac:dyDescent="0.15">
      <c r="B156" s="130">
        <v>45413</v>
      </c>
      <c r="C156" s="129">
        <v>49827</v>
      </c>
      <c r="D156" s="64">
        <v>145</v>
      </c>
      <c r="E156" s="128">
        <v>4414</v>
      </c>
      <c r="F156" s="127"/>
      <c r="G156" s="127"/>
      <c r="H156" s="65">
        <v>3355440405.84483</v>
      </c>
      <c r="I156" s="65"/>
      <c r="J156" s="64">
        <v>2634988836.26086</v>
      </c>
      <c r="K156" s="64">
        <v>1833630716.8322799</v>
      </c>
      <c r="L156" s="64">
        <v>1001932093.86734</v>
      </c>
    </row>
    <row r="157" spans="2:12" s="51" customFormat="1" ht="11.1" customHeight="1" x14ac:dyDescent="0.15">
      <c r="B157" s="130">
        <v>45413</v>
      </c>
      <c r="C157" s="129">
        <v>49857</v>
      </c>
      <c r="D157" s="64">
        <v>146</v>
      </c>
      <c r="E157" s="128">
        <v>4444</v>
      </c>
      <c r="F157" s="127"/>
      <c r="G157" s="127"/>
      <c r="H157" s="65">
        <v>3304057341.38271</v>
      </c>
      <c r="I157" s="65"/>
      <c r="J157" s="64">
        <v>2590379448.3982201</v>
      </c>
      <c r="K157" s="64">
        <v>1798151373.8410001</v>
      </c>
      <c r="L157" s="64">
        <v>978517833.62962902</v>
      </c>
    </row>
    <row r="158" spans="2:12" s="51" customFormat="1" ht="11.1" customHeight="1" x14ac:dyDescent="0.15">
      <c r="B158" s="130">
        <v>45413</v>
      </c>
      <c r="C158" s="129">
        <v>49888</v>
      </c>
      <c r="D158" s="64">
        <v>147</v>
      </c>
      <c r="E158" s="128">
        <v>4475</v>
      </c>
      <c r="F158" s="127"/>
      <c r="G158" s="127"/>
      <c r="H158" s="65">
        <v>3253390678.6263199</v>
      </c>
      <c r="I158" s="65"/>
      <c r="J158" s="64">
        <v>2546330705.2106299</v>
      </c>
      <c r="K158" s="64">
        <v>1763078962.27756</v>
      </c>
      <c r="L158" s="64">
        <v>955368414.29733396</v>
      </c>
    </row>
    <row r="159" spans="2:12" s="51" customFormat="1" ht="11.1" customHeight="1" x14ac:dyDescent="0.15">
      <c r="B159" s="130">
        <v>45413</v>
      </c>
      <c r="C159" s="129">
        <v>49919</v>
      </c>
      <c r="D159" s="64">
        <v>148</v>
      </c>
      <c r="E159" s="128">
        <v>4506</v>
      </c>
      <c r="F159" s="127"/>
      <c r="G159" s="127"/>
      <c r="H159" s="65">
        <v>3202755313.9249301</v>
      </c>
      <c r="I159" s="65"/>
      <c r="J159" s="64">
        <v>2502448384.7162399</v>
      </c>
      <c r="K159" s="64">
        <v>1728288251.1689899</v>
      </c>
      <c r="L159" s="64">
        <v>932549541.21697402</v>
      </c>
    </row>
    <row r="160" spans="2:12" s="51" customFormat="1" ht="11.1" customHeight="1" x14ac:dyDescent="0.15">
      <c r="B160" s="130">
        <v>45413</v>
      </c>
      <c r="C160" s="129">
        <v>49949</v>
      </c>
      <c r="D160" s="64">
        <v>149</v>
      </c>
      <c r="E160" s="128">
        <v>4536</v>
      </c>
      <c r="F160" s="127"/>
      <c r="G160" s="127"/>
      <c r="H160" s="65">
        <v>3152497984.1946802</v>
      </c>
      <c r="I160" s="65"/>
      <c r="J160" s="64">
        <v>2459137123.3701701</v>
      </c>
      <c r="K160" s="64">
        <v>1694195650.43765</v>
      </c>
      <c r="L160" s="64">
        <v>910406565.46588802</v>
      </c>
    </row>
    <row r="161" spans="2:12" s="51" customFormat="1" ht="11.1" customHeight="1" x14ac:dyDescent="0.15">
      <c r="B161" s="130">
        <v>45413</v>
      </c>
      <c r="C161" s="129">
        <v>49980</v>
      </c>
      <c r="D161" s="64">
        <v>150</v>
      </c>
      <c r="E161" s="128">
        <v>4567</v>
      </c>
      <c r="F161" s="127"/>
      <c r="G161" s="127"/>
      <c r="H161" s="65">
        <v>3103002883.7442999</v>
      </c>
      <c r="I161" s="65"/>
      <c r="J161" s="64">
        <v>2416422587.86168</v>
      </c>
      <c r="K161" s="64">
        <v>1660534090.4528401</v>
      </c>
      <c r="L161" s="64">
        <v>888538466.88904703</v>
      </c>
    </row>
    <row r="162" spans="2:12" s="51" customFormat="1" ht="11.1" customHeight="1" x14ac:dyDescent="0.15">
      <c r="B162" s="130">
        <v>45413</v>
      </c>
      <c r="C162" s="129">
        <v>50010</v>
      </c>
      <c r="D162" s="64">
        <v>151</v>
      </c>
      <c r="E162" s="128">
        <v>4597</v>
      </c>
      <c r="F162" s="127"/>
      <c r="G162" s="127"/>
      <c r="H162" s="65">
        <v>3053702597.8298302</v>
      </c>
      <c r="I162" s="65"/>
      <c r="J162" s="64">
        <v>2374127324.3295698</v>
      </c>
      <c r="K162" s="64">
        <v>1627453853.72154</v>
      </c>
      <c r="L162" s="64">
        <v>867267765.02737999</v>
      </c>
    </row>
    <row r="163" spans="2:12" s="51" customFormat="1" ht="11.1" customHeight="1" x14ac:dyDescent="0.15">
      <c r="B163" s="130">
        <v>45413</v>
      </c>
      <c r="C163" s="129">
        <v>50041</v>
      </c>
      <c r="D163" s="64">
        <v>152</v>
      </c>
      <c r="E163" s="128">
        <v>4628</v>
      </c>
      <c r="F163" s="127"/>
      <c r="G163" s="127"/>
      <c r="H163" s="65">
        <v>3005198221.75491</v>
      </c>
      <c r="I163" s="65"/>
      <c r="J163" s="64">
        <v>2332454443.9277902</v>
      </c>
      <c r="K163" s="64">
        <v>1594820977.8280001</v>
      </c>
      <c r="L163" s="64">
        <v>846278058.01909494</v>
      </c>
    </row>
    <row r="164" spans="2:12" s="51" customFormat="1" ht="11.1" customHeight="1" x14ac:dyDescent="0.15">
      <c r="B164" s="130">
        <v>45413</v>
      </c>
      <c r="C164" s="129">
        <v>50072</v>
      </c>
      <c r="D164" s="64">
        <v>153</v>
      </c>
      <c r="E164" s="128">
        <v>4659</v>
      </c>
      <c r="F164" s="127"/>
      <c r="G164" s="127"/>
      <c r="H164" s="65">
        <v>2956511210.2288098</v>
      </c>
      <c r="I164" s="65"/>
      <c r="J164" s="64">
        <v>2290774584.2771802</v>
      </c>
      <c r="K164" s="64">
        <v>1562338800.0306301</v>
      </c>
      <c r="L164" s="64">
        <v>825530226.00899601</v>
      </c>
    </row>
    <row r="165" spans="2:12" s="51" customFormat="1" ht="11.1" customHeight="1" x14ac:dyDescent="0.15">
      <c r="B165" s="130">
        <v>45413</v>
      </c>
      <c r="C165" s="129">
        <v>50100</v>
      </c>
      <c r="D165" s="64">
        <v>154</v>
      </c>
      <c r="E165" s="128">
        <v>4687</v>
      </c>
      <c r="F165" s="127"/>
      <c r="G165" s="127"/>
      <c r="H165" s="65">
        <v>2908459199.7210102</v>
      </c>
      <c r="I165" s="65"/>
      <c r="J165" s="64">
        <v>2250090182.8831501</v>
      </c>
      <c r="K165" s="64">
        <v>1531065968.3850801</v>
      </c>
      <c r="L165" s="64">
        <v>805910242.46905005</v>
      </c>
    </row>
    <row r="166" spans="2:12" s="51" customFormat="1" ht="11.1" customHeight="1" x14ac:dyDescent="0.15">
      <c r="B166" s="130">
        <v>45413</v>
      </c>
      <c r="C166" s="129">
        <v>50131</v>
      </c>
      <c r="D166" s="64">
        <v>155</v>
      </c>
      <c r="E166" s="128">
        <v>4718</v>
      </c>
      <c r="F166" s="127"/>
      <c r="G166" s="127"/>
      <c r="H166" s="65">
        <v>2860760966.5619202</v>
      </c>
      <c r="I166" s="65"/>
      <c r="J166" s="64">
        <v>2209435356.46031</v>
      </c>
      <c r="K166" s="64">
        <v>1499579072.36918</v>
      </c>
      <c r="L166" s="64">
        <v>785993152.40587401</v>
      </c>
    </row>
    <row r="167" spans="2:12" s="51" customFormat="1" ht="11.1" customHeight="1" x14ac:dyDescent="0.15">
      <c r="B167" s="130">
        <v>45413</v>
      </c>
      <c r="C167" s="129">
        <v>50161</v>
      </c>
      <c r="D167" s="64">
        <v>156</v>
      </c>
      <c r="E167" s="128">
        <v>4748</v>
      </c>
      <c r="F167" s="127"/>
      <c r="G167" s="127"/>
      <c r="H167" s="65">
        <v>2813571015.6236701</v>
      </c>
      <c r="I167" s="65"/>
      <c r="J167" s="64">
        <v>2169422648.5032701</v>
      </c>
      <c r="K167" s="64">
        <v>1468797783.66365</v>
      </c>
      <c r="L167" s="64">
        <v>766703566.59411705</v>
      </c>
    </row>
    <row r="168" spans="2:12" s="51" customFormat="1" ht="11.1" customHeight="1" x14ac:dyDescent="0.15">
      <c r="B168" s="130">
        <v>45413</v>
      </c>
      <c r="C168" s="129">
        <v>50192</v>
      </c>
      <c r="D168" s="64">
        <v>157</v>
      </c>
      <c r="E168" s="128">
        <v>4779</v>
      </c>
      <c r="F168" s="127"/>
      <c r="G168" s="127"/>
      <c r="H168" s="65">
        <v>2766453739.8835802</v>
      </c>
      <c r="I168" s="65"/>
      <c r="J168" s="64">
        <v>2129474676.76845</v>
      </c>
      <c r="K168" s="64">
        <v>1438084520.2406099</v>
      </c>
      <c r="L168" s="64">
        <v>747491926.10782802</v>
      </c>
    </row>
    <row r="169" spans="2:12" s="51" customFormat="1" ht="11.1" customHeight="1" x14ac:dyDescent="0.15">
      <c r="B169" s="130">
        <v>45413</v>
      </c>
      <c r="C169" s="129">
        <v>50222</v>
      </c>
      <c r="D169" s="64">
        <v>158</v>
      </c>
      <c r="E169" s="128">
        <v>4809</v>
      </c>
      <c r="F169" s="127"/>
      <c r="G169" s="127"/>
      <c r="H169" s="65">
        <v>2719782119.3488402</v>
      </c>
      <c r="I169" s="65"/>
      <c r="J169" s="64">
        <v>2090112882.87464</v>
      </c>
      <c r="K169" s="64">
        <v>1408028485.55741</v>
      </c>
      <c r="L169" s="64">
        <v>728869234.44950497</v>
      </c>
    </row>
    <row r="170" spans="2:12" s="51" customFormat="1" ht="11.1" customHeight="1" x14ac:dyDescent="0.15">
      <c r="B170" s="130">
        <v>45413</v>
      </c>
      <c r="C170" s="129">
        <v>50253</v>
      </c>
      <c r="D170" s="64">
        <v>159</v>
      </c>
      <c r="E170" s="128">
        <v>4840</v>
      </c>
      <c r="F170" s="127"/>
      <c r="G170" s="127"/>
      <c r="H170" s="65">
        <v>2672840297.6206298</v>
      </c>
      <c r="I170" s="65"/>
      <c r="J170" s="64">
        <v>2050554975.8882799</v>
      </c>
      <c r="K170" s="64">
        <v>1377866715.1359</v>
      </c>
      <c r="L170" s="64">
        <v>710234896.00202096</v>
      </c>
    </row>
    <row r="171" spans="2:12" s="51" customFormat="1" ht="11.1" customHeight="1" x14ac:dyDescent="0.15">
      <c r="B171" s="130">
        <v>45413</v>
      </c>
      <c r="C171" s="129">
        <v>50284</v>
      </c>
      <c r="D171" s="64">
        <v>160</v>
      </c>
      <c r="E171" s="128">
        <v>4871</v>
      </c>
      <c r="F171" s="127"/>
      <c r="G171" s="127"/>
      <c r="H171" s="65">
        <v>2626776703.08426</v>
      </c>
      <c r="I171" s="65"/>
      <c r="J171" s="64">
        <v>2011797859.9683499</v>
      </c>
      <c r="K171" s="64">
        <v>1348385974.55004</v>
      </c>
      <c r="L171" s="64">
        <v>692094891.55272698</v>
      </c>
    </row>
    <row r="172" spans="2:12" s="51" customFormat="1" ht="11.1" customHeight="1" x14ac:dyDescent="0.15">
      <c r="B172" s="130">
        <v>45413</v>
      </c>
      <c r="C172" s="129">
        <v>50314</v>
      </c>
      <c r="D172" s="64">
        <v>161</v>
      </c>
      <c r="E172" s="128">
        <v>4901</v>
      </c>
      <c r="F172" s="127"/>
      <c r="G172" s="127"/>
      <c r="H172" s="65">
        <v>2580807322.5927601</v>
      </c>
      <c r="I172" s="65"/>
      <c r="J172" s="64">
        <v>1973346404.06359</v>
      </c>
      <c r="K172" s="64">
        <v>1319358989.7602501</v>
      </c>
      <c r="L172" s="64">
        <v>674420062.66487801</v>
      </c>
    </row>
    <row r="173" spans="2:12" s="51" customFormat="1" ht="11.1" customHeight="1" x14ac:dyDescent="0.15">
      <c r="B173" s="130">
        <v>45413</v>
      </c>
      <c r="C173" s="129">
        <v>50345</v>
      </c>
      <c r="D173" s="64">
        <v>162</v>
      </c>
      <c r="E173" s="128">
        <v>4932</v>
      </c>
      <c r="F173" s="127"/>
      <c r="G173" s="127"/>
      <c r="H173" s="65">
        <v>2535039569.3763299</v>
      </c>
      <c r="I173" s="65"/>
      <c r="J173" s="64">
        <v>1935063708.7269001</v>
      </c>
      <c r="K173" s="64">
        <v>1290473268.6905899</v>
      </c>
      <c r="L173" s="64">
        <v>656860479.57209802</v>
      </c>
    </row>
    <row r="174" spans="2:12" s="51" customFormat="1" ht="11.1" customHeight="1" x14ac:dyDescent="0.15">
      <c r="B174" s="130">
        <v>45413</v>
      </c>
      <c r="C174" s="129">
        <v>50375</v>
      </c>
      <c r="D174" s="64">
        <v>163</v>
      </c>
      <c r="E174" s="128">
        <v>4962</v>
      </c>
      <c r="F174" s="127"/>
      <c r="G174" s="127"/>
      <c r="H174" s="65">
        <v>2489641274.1423702</v>
      </c>
      <c r="I174" s="65"/>
      <c r="J174" s="64">
        <v>1897290626.1380899</v>
      </c>
      <c r="K174" s="64">
        <v>1262168604.3308401</v>
      </c>
      <c r="L174" s="64">
        <v>639819654.29434204</v>
      </c>
    </row>
    <row r="175" spans="2:12" s="51" customFormat="1" ht="11.1" customHeight="1" x14ac:dyDescent="0.15">
      <c r="B175" s="130">
        <v>45413</v>
      </c>
      <c r="C175" s="129">
        <v>50406</v>
      </c>
      <c r="D175" s="64">
        <v>164</v>
      </c>
      <c r="E175" s="128">
        <v>4993</v>
      </c>
      <c r="F175" s="127"/>
      <c r="G175" s="127"/>
      <c r="H175" s="65">
        <v>2444089617.4512</v>
      </c>
      <c r="I175" s="65"/>
      <c r="J175" s="64">
        <v>1859417829.38854</v>
      </c>
      <c r="K175" s="64">
        <v>1233827926.8708899</v>
      </c>
      <c r="L175" s="64">
        <v>622804037.32229602</v>
      </c>
    </row>
    <row r="176" spans="2:12" s="51" customFormat="1" ht="11.1" customHeight="1" x14ac:dyDescent="0.15">
      <c r="B176" s="130">
        <v>45413</v>
      </c>
      <c r="C176" s="129">
        <v>50437</v>
      </c>
      <c r="D176" s="64">
        <v>165</v>
      </c>
      <c r="E176" s="128">
        <v>5024</v>
      </c>
      <c r="F176" s="127"/>
      <c r="G176" s="127"/>
      <c r="H176" s="65">
        <v>2399530523.7528801</v>
      </c>
      <c r="I176" s="65"/>
      <c r="J176" s="64">
        <v>1822421887.57844</v>
      </c>
      <c r="K176" s="64">
        <v>1206203600.83092</v>
      </c>
      <c r="L176" s="64">
        <v>606281146.79870903</v>
      </c>
    </row>
    <row r="177" spans="2:12" s="51" customFormat="1" ht="11.1" customHeight="1" x14ac:dyDescent="0.15">
      <c r="B177" s="130">
        <v>45413</v>
      </c>
      <c r="C177" s="129">
        <v>50465</v>
      </c>
      <c r="D177" s="64">
        <v>166</v>
      </c>
      <c r="E177" s="128">
        <v>5052</v>
      </c>
      <c r="F177" s="127"/>
      <c r="G177" s="127"/>
      <c r="H177" s="65">
        <v>2355599115.2535601</v>
      </c>
      <c r="I177" s="65"/>
      <c r="J177" s="64">
        <v>1786315429.1093099</v>
      </c>
      <c r="K177" s="64">
        <v>1179589677.64816</v>
      </c>
      <c r="L177" s="64">
        <v>590635324.46038198</v>
      </c>
    </row>
    <row r="178" spans="2:12" s="51" customFormat="1" ht="11.1" customHeight="1" x14ac:dyDescent="0.15">
      <c r="B178" s="130">
        <v>45413</v>
      </c>
      <c r="C178" s="129">
        <v>50496</v>
      </c>
      <c r="D178" s="64">
        <v>167</v>
      </c>
      <c r="E178" s="128">
        <v>5083</v>
      </c>
      <c r="F178" s="127"/>
      <c r="G178" s="127"/>
      <c r="H178" s="65">
        <v>2312004856.3299398</v>
      </c>
      <c r="I178" s="65"/>
      <c r="J178" s="64">
        <v>1750283053.54842</v>
      </c>
      <c r="K178" s="64">
        <v>1152856346.8826699</v>
      </c>
      <c r="L178" s="64">
        <v>574804644.26139796</v>
      </c>
    </row>
    <row r="179" spans="2:12" s="51" customFormat="1" ht="11.1" customHeight="1" x14ac:dyDescent="0.15">
      <c r="B179" s="130">
        <v>45413</v>
      </c>
      <c r="C179" s="129">
        <v>50526</v>
      </c>
      <c r="D179" s="64">
        <v>168</v>
      </c>
      <c r="E179" s="128">
        <v>5113</v>
      </c>
      <c r="F179" s="127"/>
      <c r="G179" s="127"/>
      <c r="H179" s="65">
        <v>2268622866.31636</v>
      </c>
      <c r="I179" s="65"/>
      <c r="J179" s="64">
        <v>1714622077.86058</v>
      </c>
      <c r="K179" s="64">
        <v>1126587908.5943799</v>
      </c>
      <c r="L179" s="64">
        <v>559404869.89426899</v>
      </c>
    </row>
    <row r="180" spans="2:12" s="51" customFormat="1" ht="11.1" customHeight="1" x14ac:dyDescent="0.15">
      <c r="B180" s="130">
        <v>45413</v>
      </c>
      <c r="C180" s="129">
        <v>50557</v>
      </c>
      <c r="D180" s="64">
        <v>169</v>
      </c>
      <c r="E180" s="128">
        <v>5144</v>
      </c>
      <c r="F180" s="127"/>
      <c r="G180" s="127"/>
      <c r="H180" s="65">
        <v>2225105059.2537298</v>
      </c>
      <c r="I180" s="65"/>
      <c r="J180" s="64">
        <v>1678879037.58182</v>
      </c>
      <c r="K180" s="64">
        <v>1100297620.3127601</v>
      </c>
      <c r="L180" s="64">
        <v>544036390.19626796</v>
      </c>
    </row>
    <row r="181" spans="2:12" s="51" customFormat="1" ht="11.1" customHeight="1" x14ac:dyDescent="0.15">
      <c r="B181" s="130">
        <v>45413</v>
      </c>
      <c r="C181" s="129">
        <v>50587</v>
      </c>
      <c r="D181" s="64">
        <v>170</v>
      </c>
      <c r="E181" s="128">
        <v>5174</v>
      </c>
      <c r="F181" s="127"/>
      <c r="G181" s="127"/>
      <c r="H181" s="65">
        <v>2181995485.1100001</v>
      </c>
      <c r="I181" s="65"/>
      <c r="J181" s="64">
        <v>1643649808.1003201</v>
      </c>
      <c r="K181" s="64">
        <v>1074557915.8642399</v>
      </c>
      <c r="L181" s="64">
        <v>529131586.95461297</v>
      </c>
    </row>
    <row r="182" spans="2:12" s="51" customFormat="1" ht="11.1" customHeight="1" x14ac:dyDescent="0.15">
      <c r="B182" s="130">
        <v>45413</v>
      </c>
      <c r="C182" s="129">
        <v>50618</v>
      </c>
      <c r="D182" s="64">
        <v>171</v>
      </c>
      <c r="E182" s="128">
        <v>5205</v>
      </c>
      <c r="F182" s="127"/>
      <c r="G182" s="127"/>
      <c r="H182" s="65">
        <v>2140050617.48927</v>
      </c>
      <c r="I182" s="65"/>
      <c r="J182" s="64">
        <v>1609319488.0376</v>
      </c>
      <c r="K182" s="64">
        <v>1049438270.2063</v>
      </c>
      <c r="L182" s="64">
        <v>514573453.350124</v>
      </c>
    </row>
    <row r="183" spans="2:12" s="51" customFormat="1" ht="11.1" customHeight="1" x14ac:dyDescent="0.15">
      <c r="B183" s="130">
        <v>45413</v>
      </c>
      <c r="C183" s="129">
        <v>50649</v>
      </c>
      <c r="D183" s="64">
        <v>172</v>
      </c>
      <c r="E183" s="128">
        <v>5236</v>
      </c>
      <c r="F183" s="127"/>
      <c r="G183" s="127"/>
      <c r="H183" s="65">
        <v>2098103458.6746099</v>
      </c>
      <c r="I183" s="65"/>
      <c r="J183" s="64">
        <v>1575099173.2112999</v>
      </c>
      <c r="K183" s="64">
        <v>1024510995.32673</v>
      </c>
      <c r="L183" s="64">
        <v>500223076.54887599</v>
      </c>
    </row>
    <row r="184" spans="2:12" s="51" customFormat="1" ht="11.1" customHeight="1" x14ac:dyDescent="0.15">
      <c r="B184" s="130">
        <v>45413</v>
      </c>
      <c r="C184" s="129">
        <v>50679</v>
      </c>
      <c r="D184" s="64">
        <v>173</v>
      </c>
      <c r="E184" s="128">
        <v>5266</v>
      </c>
      <c r="F184" s="127"/>
      <c r="G184" s="127"/>
      <c r="H184" s="65">
        <v>2057024945.1600001</v>
      </c>
      <c r="I184" s="65"/>
      <c r="J184" s="64">
        <v>1541725737.4792399</v>
      </c>
      <c r="K184" s="64">
        <v>1000335335.73549</v>
      </c>
      <c r="L184" s="64">
        <v>486417053.595267</v>
      </c>
    </row>
    <row r="185" spans="2:12" s="51" customFormat="1" ht="11.1" customHeight="1" x14ac:dyDescent="0.15">
      <c r="B185" s="130">
        <v>45413</v>
      </c>
      <c r="C185" s="129">
        <v>50710</v>
      </c>
      <c r="D185" s="64">
        <v>174</v>
      </c>
      <c r="E185" s="128">
        <v>5297</v>
      </c>
      <c r="F185" s="127"/>
      <c r="G185" s="127"/>
      <c r="H185" s="65">
        <v>2016385033.53389</v>
      </c>
      <c r="I185" s="65"/>
      <c r="J185" s="64">
        <v>1508703189.7082701</v>
      </c>
      <c r="K185" s="64">
        <v>976419375.91953099</v>
      </c>
      <c r="L185" s="64">
        <v>472776837.412606</v>
      </c>
    </row>
    <row r="186" spans="2:12" s="51" customFormat="1" ht="11.1" customHeight="1" x14ac:dyDescent="0.15">
      <c r="B186" s="130">
        <v>45413</v>
      </c>
      <c r="C186" s="129">
        <v>50740</v>
      </c>
      <c r="D186" s="64">
        <v>175</v>
      </c>
      <c r="E186" s="128">
        <v>5327</v>
      </c>
      <c r="F186" s="127"/>
      <c r="G186" s="127"/>
      <c r="H186" s="65">
        <v>1975845028.0567</v>
      </c>
      <c r="I186" s="65"/>
      <c r="J186" s="64">
        <v>1475943667.71714</v>
      </c>
      <c r="K186" s="64">
        <v>952866655.97831798</v>
      </c>
      <c r="L186" s="64">
        <v>459481484.469239</v>
      </c>
    </row>
    <row r="187" spans="2:12" s="51" customFormat="1" ht="11.1" customHeight="1" x14ac:dyDescent="0.15">
      <c r="B187" s="130">
        <v>45413</v>
      </c>
      <c r="C187" s="129">
        <v>50771</v>
      </c>
      <c r="D187" s="64">
        <v>176</v>
      </c>
      <c r="E187" s="128">
        <v>5358</v>
      </c>
      <c r="F187" s="127"/>
      <c r="G187" s="127"/>
      <c r="H187" s="65">
        <v>1935417483.50737</v>
      </c>
      <c r="I187" s="65"/>
      <c r="J187" s="64">
        <v>1443292459.35304</v>
      </c>
      <c r="K187" s="64">
        <v>929417366.50002003</v>
      </c>
      <c r="L187" s="64">
        <v>446275749.92101198</v>
      </c>
    </row>
    <row r="188" spans="2:12" s="51" customFormat="1" ht="11.1" customHeight="1" x14ac:dyDescent="0.15">
      <c r="B188" s="130">
        <v>45413</v>
      </c>
      <c r="C188" s="129">
        <v>50802</v>
      </c>
      <c r="D188" s="64">
        <v>177</v>
      </c>
      <c r="E188" s="128">
        <v>5389</v>
      </c>
      <c r="F188" s="127"/>
      <c r="G188" s="127"/>
      <c r="H188" s="65">
        <v>1895500142.63377</v>
      </c>
      <c r="I188" s="65"/>
      <c r="J188" s="64">
        <v>1411127590.10676</v>
      </c>
      <c r="K188" s="64">
        <v>906393571.40429401</v>
      </c>
      <c r="L188" s="64">
        <v>433377082.40862399</v>
      </c>
    </row>
    <row r="189" spans="2:12" s="51" customFormat="1" ht="11.1" customHeight="1" x14ac:dyDescent="0.15">
      <c r="B189" s="130">
        <v>45413</v>
      </c>
      <c r="C189" s="129">
        <v>50830</v>
      </c>
      <c r="D189" s="64">
        <v>178</v>
      </c>
      <c r="E189" s="128">
        <v>5417</v>
      </c>
      <c r="F189" s="127"/>
      <c r="G189" s="127"/>
      <c r="H189" s="65">
        <v>1855798347.97171</v>
      </c>
      <c r="I189" s="65"/>
      <c r="J189" s="64">
        <v>1379454462.7816</v>
      </c>
      <c r="K189" s="64">
        <v>884013745.98730803</v>
      </c>
      <c r="L189" s="64">
        <v>421059193.44036001</v>
      </c>
    </row>
    <row r="190" spans="2:12" s="51" customFormat="1" ht="11.1" customHeight="1" x14ac:dyDescent="0.15">
      <c r="B190" s="130">
        <v>45413</v>
      </c>
      <c r="C190" s="129">
        <v>50861</v>
      </c>
      <c r="D190" s="64">
        <v>179</v>
      </c>
      <c r="E190" s="128">
        <v>5448</v>
      </c>
      <c r="F190" s="127"/>
      <c r="G190" s="127"/>
      <c r="H190" s="65">
        <v>1816445543.1120901</v>
      </c>
      <c r="I190" s="65"/>
      <c r="J190" s="64">
        <v>1347912640.5732601</v>
      </c>
      <c r="K190" s="64">
        <v>861603567.63083196</v>
      </c>
      <c r="L190" s="64">
        <v>408646933.41978598</v>
      </c>
    </row>
    <row r="191" spans="2:12" s="51" customFormat="1" ht="11.1" customHeight="1" x14ac:dyDescent="0.15">
      <c r="B191" s="130">
        <v>45413</v>
      </c>
      <c r="C191" s="129">
        <v>50891</v>
      </c>
      <c r="D191" s="64">
        <v>180</v>
      </c>
      <c r="E191" s="128">
        <v>5478</v>
      </c>
      <c r="F191" s="127"/>
      <c r="G191" s="127"/>
      <c r="H191" s="65">
        <v>1776848825.16891</v>
      </c>
      <c r="I191" s="65"/>
      <c r="J191" s="64">
        <v>1316365233.59606</v>
      </c>
      <c r="K191" s="64">
        <v>839367043.80470204</v>
      </c>
      <c r="L191" s="64">
        <v>396468559.20360398</v>
      </c>
    </row>
    <row r="192" spans="2:12" s="51" customFormat="1" ht="11.1" customHeight="1" x14ac:dyDescent="0.15">
      <c r="B192" s="130">
        <v>45413</v>
      </c>
      <c r="C192" s="129">
        <v>50922</v>
      </c>
      <c r="D192" s="64">
        <v>181</v>
      </c>
      <c r="E192" s="128">
        <v>5509</v>
      </c>
      <c r="F192" s="127"/>
      <c r="G192" s="127"/>
      <c r="H192" s="65">
        <v>1738205176.48842</v>
      </c>
      <c r="I192" s="65"/>
      <c r="J192" s="64">
        <v>1285552277.7680399</v>
      </c>
      <c r="K192" s="64">
        <v>817634757.28992903</v>
      </c>
      <c r="L192" s="64">
        <v>384567698.81808698</v>
      </c>
    </row>
    <row r="193" spans="2:12" s="51" customFormat="1" ht="11.1" customHeight="1" x14ac:dyDescent="0.15">
      <c r="B193" s="130">
        <v>45413</v>
      </c>
      <c r="C193" s="129">
        <v>50952</v>
      </c>
      <c r="D193" s="64">
        <v>182</v>
      </c>
      <c r="E193" s="128">
        <v>5539</v>
      </c>
      <c r="F193" s="127"/>
      <c r="G193" s="127"/>
      <c r="H193" s="65">
        <v>1699234281.0723</v>
      </c>
      <c r="I193" s="65"/>
      <c r="J193" s="64">
        <v>1254667142.5102601</v>
      </c>
      <c r="K193" s="64">
        <v>796027176.19508398</v>
      </c>
      <c r="L193" s="64">
        <v>372869994.94042099</v>
      </c>
    </row>
    <row r="194" spans="2:12" s="51" customFormat="1" ht="11.1" customHeight="1" x14ac:dyDescent="0.15">
      <c r="B194" s="130">
        <v>45413</v>
      </c>
      <c r="C194" s="129">
        <v>50983</v>
      </c>
      <c r="D194" s="64">
        <v>183</v>
      </c>
      <c r="E194" s="128">
        <v>5570</v>
      </c>
      <c r="F194" s="127"/>
      <c r="G194" s="127"/>
      <c r="H194" s="65">
        <v>1660855916.4331701</v>
      </c>
      <c r="I194" s="65"/>
      <c r="J194" s="64">
        <v>1224249683.9628</v>
      </c>
      <c r="K194" s="64">
        <v>774753351.13805604</v>
      </c>
      <c r="L194" s="64">
        <v>361367944.26425803</v>
      </c>
    </row>
    <row r="195" spans="2:12" s="51" customFormat="1" ht="11.1" customHeight="1" x14ac:dyDescent="0.15">
      <c r="B195" s="130">
        <v>45413</v>
      </c>
      <c r="C195" s="129">
        <v>51014</v>
      </c>
      <c r="D195" s="64">
        <v>184</v>
      </c>
      <c r="E195" s="128">
        <v>5601</v>
      </c>
      <c r="F195" s="127"/>
      <c r="G195" s="127"/>
      <c r="H195" s="65">
        <v>1622625110.3474801</v>
      </c>
      <c r="I195" s="65"/>
      <c r="J195" s="64">
        <v>1194040380.52071</v>
      </c>
      <c r="K195" s="64">
        <v>753713978.61533201</v>
      </c>
      <c r="L195" s="64">
        <v>350065531.70116001</v>
      </c>
    </row>
    <row r="196" spans="2:12" s="51" customFormat="1" ht="11.1" customHeight="1" x14ac:dyDescent="0.15">
      <c r="B196" s="130">
        <v>45413</v>
      </c>
      <c r="C196" s="129">
        <v>51044</v>
      </c>
      <c r="D196" s="64">
        <v>185</v>
      </c>
      <c r="E196" s="128">
        <v>5631</v>
      </c>
      <c r="F196" s="127"/>
      <c r="G196" s="127"/>
      <c r="H196" s="65">
        <v>1586060734.58571</v>
      </c>
      <c r="I196" s="65"/>
      <c r="J196" s="64">
        <v>1165218029.05913</v>
      </c>
      <c r="K196" s="64">
        <v>733710135.95039499</v>
      </c>
      <c r="L196" s="64">
        <v>339377763.60757399</v>
      </c>
    </row>
    <row r="197" spans="2:12" s="51" customFormat="1" ht="11.1" customHeight="1" x14ac:dyDescent="0.15">
      <c r="B197" s="130">
        <v>45413</v>
      </c>
      <c r="C197" s="129">
        <v>51075</v>
      </c>
      <c r="D197" s="64">
        <v>186</v>
      </c>
      <c r="E197" s="128">
        <v>5662</v>
      </c>
      <c r="F197" s="127"/>
      <c r="G197" s="127"/>
      <c r="H197" s="65">
        <v>1550474414.8006999</v>
      </c>
      <c r="I197" s="65"/>
      <c r="J197" s="64">
        <v>1137142169.9049499</v>
      </c>
      <c r="K197" s="64">
        <v>714210418.53473902</v>
      </c>
      <c r="L197" s="64">
        <v>328958918.72504902</v>
      </c>
    </row>
    <row r="198" spans="2:12" s="51" customFormat="1" ht="11.1" customHeight="1" x14ac:dyDescent="0.15">
      <c r="B198" s="130">
        <v>45413</v>
      </c>
      <c r="C198" s="129">
        <v>51105</v>
      </c>
      <c r="D198" s="64">
        <v>187</v>
      </c>
      <c r="E198" s="128">
        <v>5692</v>
      </c>
      <c r="F198" s="127"/>
      <c r="G198" s="127"/>
      <c r="H198" s="65">
        <v>1515392850.4170599</v>
      </c>
      <c r="I198" s="65"/>
      <c r="J198" s="64">
        <v>1109588521.6540201</v>
      </c>
      <c r="K198" s="64">
        <v>695189395.42365301</v>
      </c>
      <c r="L198" s="64">
        <v>318885451.89157498</v>
      </c>
    </row>
    <row r="199" spans="2:12" s="51" customFormat="1" ht="11.1" customHeight="1" x14ac:dyDescent="0.15">
      <c r="B199" s="130">
        <v>45413</v>
      </c>
      <c r="C199" s="129">
        <v>51136</v>
      </c>
      <c r="D199" s="64">
        <v>188</v>
      </c>
      <c r="E199" s="128">
        <v>5723</v>
      </c>
      <c r="F199" s="127"/>
      <c r="G199" s="127"/>
      <c r="H199" s="65">
        <v>1481924635.2216201</v>
      </c>
      <c r="I199" s="65"/>
      <c r="J199" s="64">
        <v>1083242319.11782</v>
      </c>
      <c r="K199" s="64">
        <v>676956705.42019796</v>
      </c>
      <c r="L199" s="64">
        <v>309206832.37557298</v>
      </c>
    </row>
    <row r="200" spans="2:12" s="51" customFormat="1" ht="11.1" customHeight="1" x14ac:dyDescent="0.15">
      <c r="B200" s="130">
        <v>45413</v>
      </c>
      <c r="C200" s="129">
        <v>51167</v>
      </c>
      <c r="D200" s="64">
        <v>189</v>
      </c>
      <c r="E200" s="128">
        <v>5754</v>
      </c>
      <c r="F200" s="127"/>
      <c r="G200" s="127"/>
      <c r="H200" s="65">
        <v>1449125375.6136601</v>
      </c>
      <c r="I200" s="65"/>
      <c r="J200" s="64">
        <v>1057470451.93255</v>
      </c>
      <c r="K200" s="64">
        <v>659170267.77225006</v>
      </c>
      <c r="L200" s="64">
        <v>299807447.51287198</v>
      </c>
    </row>
    <row r="201" spans="2:12" s="51" customFormat="1" ht="11.1" customHeight="1" x14ac:dyDescent="0.15">
      <c r="B201" s="130">
        <v>45413</v>
      </c>
      <c r="C201" s="129">
        <v>51196</v>
      </c>
      <c r="D201" s="64">
        <v>190</v>
      </c>
      <c r="E201" s="128">
        <v>5783</v>
      </c>
      <c r="F201" s="127"/>
      <c r="G201" s="127"/>
      <c r="H201" s="65">
        <v>1416646766.56299</v>
      </c>
      <c r="I201" s="65"/>
      <c r="J201" s="64">
        <v>1032129511.68879</v>
      </c>
      <c r="K201" s="64">
        <v>641843292.05124402</v>
      </c>
      <c r="L201" s="64">
        <v>290769842.33451802</v>
      </c>
    </row>
    <row r="202" spans="2:12" s="51" customFormat="1" ht="11.1" customHeight="1" x14ac:dyDescent="0.15">
      <c r="B202" s="130">
        <v>45413</v>
      </c>
      <c r="C202" s="129">
        <v>51227</v>
      </c>
      <c r="D202" s="64">
        <v>191</v>
      </c>
      <c r="E202" s="128">
        <v>5814</v>
      </c>
      <c r="F202" s="127"/>
      <c r="G202" s="127"/>
      <c r="H202" s="65">
        <v>1385100161.31392</v>
      </c>
      <c r="I202" s="65"/>
      <c r="J202" s="64">
        <v>1007433945.2571501</v>
      </c>
      <c r="K202" s="64">
        <v>624892746.82554805</v>
      </c>
      <c r="L202" s="64">
        <v>281891809.631863</v>
      </c>
    </row>
    <row r="203" spans="2:12" s="51" customFormat="1" ht="11.1" customHeight="1" x14ac:dyDescent="0.15">
      <c r="B203" s="130">
        <v>45413</v>
      </c>
      <c r="C203" s="129">
        <v>51257</v>
      </c>
      <c r="D203" s="64">
        <v>192</v>
      </c>
      <c r="E203" s="128">
        <v>5844</v>
      </c>
      <c r="F203" s="127"/>
      <c r="G203" s="127"/>
      <c r="H203" s="65">
        <v>1353844019.8617899</v>
      </c>
      <c r="I203" s="65"/>
      <c r="J203" s="64">
        <v>983083918.09978104</v>
      </c>
      <c r="K203" s="64">
        <v>608288019.03215504</v>
      </c>
      <c r="L203" s="64">
        <v>273276520.80586201</v>
      </c>
    </row>
    <row r="204" spans="2:12" s="51" customFormat="1" ht="11.1" customHeight="1" x14ac:dyDescent="0.15">
      <c r="B204" s="130">
        <v>45413</v>
      </c>
      <c r="C204" s="129">
        <v>51288</v>
      </c>
      <c r="D204" s="64">
        <v>193</v>
      </c>
      <c r="E204" s="128">
        <v>5875</v>
      </c>
      <c r="F204" s="127"/>
      <c r="G204" s="127"/>
      <c r="H204" s="65">
        <v>1323101514.2576599</v>
      </c>
      <c r="I204" s="65"/>
      <c r="J204" s="64">
        <v>959130951.98448706</v>
      </c>
      <c r="K204" s="64">
        <v>591957694.47899997</v>
      </c>
      <c r="L204" s="64">
        <v>264813637.526678</v>
      </c>
    </row>
    <row r="205" spans="2:12" s="51" customFormat="1" ht="11.1" customHeight="1" x14ac:dyDescent="0.15">
      <c r="B205" s="130">
        <v>45413</v>
      </c>
      <c r="C205" s="129">
        <v>51318</v>
      </c>
      <c r="D205" s="64">
        <v>194</v>
      </c>
      <c r="E205" s="128">
        <v>5905</v>
      </c>
      <c r="F205" s="127"/>
      <c r="G205" s="127"/>
      <c r="H205" s="65">
        <v>1293064382.80076</v>
      </c>
      <c r="I205" s="65"/>
      <c r="J205" s="64">
        <v>935818118.75542295</v>
      </c>
      <c r="K205" s="64">
        <v>576147896.42179799</v>
      </c>
      <c r="L205" s="64">
        <v>256684557.00989699</v>
      </c>
    </row>
    <row r="206" spans="2:12" s="51" customFormat="1" ht="11.1" customHeight="1" x14ac:dyDescent="0.15">
      <c r="B206" s="130">
        <v>45413</v>
      </c>
      <c r="C206" s="129">
        <v>51349</v>
      </c>
      <c r="D206" s="64">
        <v>195</v>
      </c>
      <c r="E206" s="128">
        <v>5936</v>
      </c>
      <c r="F206" s="127"/>
      <c r="G206" s="127"/>
      <c r="H206" s="65">
        <v>1263535760.9261701</v>
      </c>
      <c r="I206" s="65"/>
      <c r="J206" s="64">
        <v>912896657.97556603</v>
      </c>
      <c r="K206" s="64">
        <v>560606644.84915102</v>
      </c>
      <c r="L206" s="64">
        <v>248702769.21173599</v>
      </c>
    </row>
    <row r="207" spans="2:12" s="51" customFormat="1" ht="11.1" customHeight="1" x14ac:dyDescent="0.15">
      <c r="B207" s="130">
        <v>45413</v>
      </c>
      <c r="C207" s="129">
        <v>51380</v>
      </c>
      <c r="D207" s="64">
        <v>196</v>
      </c>
      <c r="E207" s="128">
        <v>5967</v>
      </c>
      <c r="F207" s="127"/>
      <c r="G207" s="127"/>
      <c r="H207" s="65">
        <v>1234127825.64288</v>
      </c>
      <c r="I207" s="65"/>
      <c r="J207" s="64">
        <v>890137305.56118405</v>
      </c>
      <c r="K207" s="64">
        <v>545240013.01806104</v>
      </c>
      <c r="L207" s="64">
        <v>240861129.680094</v>
      </c>
    </row>
    <row r="208" spans="2:12" s="51" customFormat="1" ht="11.1" customHeight="1" x14ac:dyDescent="0.15">
      <c r="B208" s="130">
        <v>45413</v>
      </c>
      <c r="C208" s="129">
        <v>51410</v>
      </c>
      <c r="D208" s="64">
        <v>197</v>
      </c>
      <c r="E208" s="128">
        <v>5997</v>
      </c>
      <c r="F208" s="127"/>
      <c r="G208" s="127"/>
      <c r="H208" s="65">
        <v>1205459933.3638201</v>
      </c>
      <c r="I208" s="65"/>
      <c r="J208" s="64">
        <v>868032925.29444396</v>
      </c>
      <c r="K208" s="64">
        <v>530391655.508035</v>
      </c>
      <c r="L208" s="64">
        <v>233341382.006246</v>
      </c>
    </row>
    <row r="209" spans="2:12" s="51" customFormat="1" ht="11.1" customHeight="1" x14ac:dyDescent="0.15">
      <c r="B209" s="130">
        <v>45413</v>
      </c>
      <c r="C209" s="129">
        <v>51441</v>
      </c>
      <c r="D209" s="64">
        <v>198</v>
      </c>
      <c r="E209" s="128">
        <v>6028</v>
      </c>
      <c r="F209" s="127"/>
      <c r="G209" s="127"/>
      <c r="H209" s="65">
        <v>1177217562.8285201</v>
      </c>
      <c r="I209" s="65"/>
      <c r="J209" s="64">
        <v>846258278.88764501</v>
      </c>
      <c r="K209" s="64">
        <v>515771698.05822998</v>
      </c>
      <c r="L209" s="64">
        <v>225948368.554948</v>
      </c>
    </row>
    <row r="210" spans="2:12" s="51" customFormat="1" ht="11.1" customHeight="1" x14ac:dyDescent="0.15">
      <c r="B210" s="130">
        <v>45413</v>
      </c>
      <c r="C210" s="129">
        <v>51471</v>
      </c>
      <c r="D210" s="64">
        <v>199</v>
      </c>
      <c r="E210" s="128">
        <v>6058</v>
      </c>
      <c r="F210" s="127"/>
      <c r="G210" s="127"/>
      <c r="H210" s="65">
        <v>1149359050.0134301</v>
      </c>
      <c r="I210" s="65"/>
      <c r="J210" s="64">
        <v>824875639.12895799</v>
      </c>
      <c r="K210" s="64">
        <v>501502176.52106398</v>
      </c>
      <c r="L210" s="64">
        <v>218796619.72502801</v>
      </c>
    </row>
    <row r="211" spans="2:12" s="51" customFormat="1" ht="11.1" customHeight="1" x14ac:dyDescent="0.15">
      <c r="B211" s="130">
        <v>45413</v>
      </c>
      <c r="C211" s="129">
        <v>51502</v>
      </c>
      <c r="D211" s="64">
        <v>200</v>
      </c>
      <c r="E211" s="128">
        <v>6089</v>
      </c>
      <c r="F211" s="127"/>
      <c r="G211" s="127"/>
      <c r="H211" s="65">
        <v>1121892148.18115</v>
      </c>
      <c r="I211" s="65"/>
      <c r="J211" s="64">
        <v>803797489.91600001</v>
      </c>
      <c r="K211" s="64">
        <v>487444397.18893403</v>
      </c>
      <c r="L211" s="64">
        <v>211762711.08103999</v>
      </c>
    </row>
    <row r="212" spans="2:12" s="51" customFormat="1" ht="11.1" customHeight="1" x14ac:dyDescent="0.15">
      <c r="B212" s="130">
        <v>45413</v>
      </c>
      <c r="C212" s="129">
        <v>51533</v>
      </c>
      <c r="D212" s="64">
        <v>201</v>
      </c>
      <c r="E212" s="128">
        <v>6120</v>
      </c>
      <c r="F212" s="127"/>
      <c r="G212" s="127"/>
      <c r="H212" s="65">
        <v>1094505380.73873</v>
      </c>
      <c r="I212" s="65"/>
      <c r="J212" s="64">
        <v>782845784.19396496</v>
      </c>
      <c r="K212" s="64">
        <v>473531361.56583399</v>
      </c>
      <c r="L212" s="64">
        <v>204847077.47012699</v>
      </c>
    </row>
    <row r="213" spans="2:12" s="51" customFormat="1" ht="11.1" customHeight="1" x14ac:dyDescent="0.15">
      <c r="B213" s="130">
        <v>45413</v>
      </c>
      <c r="C213" s="129">
        <v>51561</v>
      </c>
      <c r="D213" s="64">
        <v>202</v>
      </c>
      <c r="E213" s="128">
        <v>6148</v>
      </c>
      <c r="F213" s="127"/>
      <c r="G213" s="127"/>
      <c r="H213" s="65">
        <v>1067256206.57629</v>
      </c>
      <c r="I213" s="65"/>
      <c r="J213" s="64">
        <v>762186282.56253302</v>
      </c>
      <c r="K213" s="64">
        <v>459975578.77500302</v>
      </c>
      <c r="L213" s="64">
        <v>198221524.003023</v>
      </c>
    </row>
    <row r="214" spans="2:12" s="51" customFormat="1" ht="11.1" customHeight="1" x14ac:dyDescent="0.15">
      <c r="B214" s="130">
        <v>45413</v>
      </c>
      <c r="C214" s="129">
        <v>51592</v>
      </c>
      <c r="D214" s="64">
        <v>203</v>
      </c>
      <c r="E214" s="128">
        <v>6179</v>
      </c>
      <c r="F214" s="127"/>
      <c r="G214" s="127"/>
      <c r="H214" s="65">
        <v>1040586503.8001601</v>
      </c>
      <c r="I214" s="65"/>
      <c r="J214" s="64">
        <v>741879562.41212106</v>
      </c>
      <c r="K214" s="64">
        <v>446581929.97904402</v>
      </c>
      <c r="L214" s="64">
        <v>191634545.98485199</v>
      </c>
    </row>
    <row r="215" spans="2:12" s="51" customFormat="1" ht="11.1" customHeight="1" x14ac:dyDescent="0.15">
      <c r="B215" s="130">
        <v>45413</v>
      </c>
      <c r="C215" s="129">
        <v>51622</v>
      </c>
      <c r="D215" s="64">
        <v>204</v>
      </c>
      <c r="E215" s="128">
        <v>6209</v>
      </c>
      <c r="F215" s="127"/>
      <c r="G215" s="127"/>
      <c r="H215" s="65">
        <v>1014160268.21065</v>
      </c>
      <c r="I215" s="65"/>
      <c r="J215" s="64">
        <v>721852343.574031</v>
      </c>
      <c r="K215" s="64">
        <v>433456856.63510197</v>
      </c>
      <c r="L215" s="64">
        <v>185239933.55864301</v>
      </c>
    </row>
    <row r="216" spans="2:12" s="51" customFormat="1" ht="11.1" customHeight="1" x14ac:dyDescent="0.15">
      <c r="B216" s="130">
        <v>45413</v>
      </c>
      <c r="C216" s="129">
        <v>51653</v>
      </c>
      <c r="D216" s="64">
        <v>205</v>
      </c>
      <c r="E216" s="128">
        <v>6240</v>
      </c>
      <c r="F216" s="127"/>
      <c r="G216" s="127"/>
      <c r="H216" s="65">
        <v>988231548.27031004</v>
      </c>
      <c r="I216" s="65"/>
      <c r="J216" s="64">
        <v>702203956.05513299</v>
      </c>
      <c r="K216" s="64">
        <v>420586057.02448601</v>
      </c>
      <c r="L216" s="64">
        <v>178978238.749919</v>
      </c>
    </row>
    <row r="217" spans="2:12" s="51" customFormat="1" ht="11.1" customHeight="1" x14ac:dyDescent="0.15">
      <c r="B217" s="130">
        <v>45413</v>
      </c>
      <c r="C217" s="129">
        <v>51683</v>
      </c>
      <c r="D217" s="64">
        <v>206</v>
      </c>
      <c r="E217" s="128">
        <v>6270</v>
      </c>
      <c r="F217" s="127"/>
      <c r="G217" s="127"/>
      <c r="H217" s="65">
        <v>962927233.31223094</v>
      </c>
      <c r="I217" s="65"/>
      <c r="J217" s="64">
        <v>683100475.36162806</v>
      </c>
      <c r="K217" s="64">
        <v>408136987.10966802</v>
      </c>
      <c r="L217" s="64">
        <v>172968650.28230301</v>
      </c>
    </row>
    <row r="218" spans="2:12" s="51" customFormat="1" ht="11.1" customHeight="1" x14ac:dyDescent="0.15">
      <c r="B218" s="130">
        <v>45413</v>
      </c>
      <c r="C218" s="129">
        <v>51714</v>
      </c>
      <c r="D218" s="64">
        <v>207</v>
      </c>
      <c r="E218" s="128">
        <v>6301</v>
      </c>
      <c r="F218" s="127"/>
      <c r="G218" s="127"/>
      <c r="H218" s="65">
        <v>938084213.55469799</v>
      </c>
      <c r="I218" s="65"/>
      <c r="J218" s="64">
        <v>664348141.86058199</v>
      </c>
      <c r="K218" s="64">
        <v>395923412.59194398</v>
      </c>
      <c r="L218" s="64">
        <v>167081838.74956301</v>
      </c>
    </row>
    <row r="219" spans="2:12" s="51" customFormat="1" ht="11.1" customHeight="1" x14ac:dyDescent="0.15">
      <c r="B219" s="130">
        <v>45413</v>
      </c>
      <c r="C219" s="129">
        <v>51745</v>
      </c>
      <c r="D219" s="64">
        <v>208</v>
      </c>
      <c r="E219" s="128">
        <v>6332</v>
      </c>
      <c r="F219" s="127"/>
      <c r="G219" s="127"/>
      <c r="H219" s="65">
        <v>913784976.96726894</v>
      </c>
      <c r="I219" s="65"/>
      <c r="J219" s="64">
        <v>646041906.27538002</v>
      </c>
      <c r="K219" s="64">
        <v>384034500.93134201</v>
      </c>
      <c r="L219" s="64">
        <v>161378221.082555</v>
      </c>
    </row>
    <row r="220" spans="2:12" s="51" customFormat="1" ht="11.1" customHeight="1" x14ac:dyDescent="0.15">
      <c r="B220" s="130">
        <v>45413</v>
      </c>
      <c r="C220" s="129">
        <v>51775</v>
      </c>
      <c r="D220" s="64">
        <v>209</v>
      </c>
      <c r="E220" s="128">
        <v>6362</v>
      </c>
      <c r="F220" s="127"/>
      <c r="G220" s="127"/>
      <c r="H220" s="65">
        <v>889773377.48664498</v>
      </c>
      <c r="I220" s="65"/>
      <c r="J220" s="64">
        <v>628033259.51149499</v>
      </c>
      <c r="K220" s="64">
        <v>372410539.61684102</v>
      </c>
      <c r="L220" s="64">
        <v>155852125.106011</v>
      </c>
    </row>
    <row r="221" spans="2:12" s="51" customFormat="1" ht="11.1" customHeight="1" x14ac:dyDescent="0.15">
      <c r="B221" s="130">
        <v>45413</v>
      </c>
      <c r="C221" s="129">
        <v>51806</v>
      </c>
      <c r="D221" s="64">
        <v>210</v>
      </c>
      <c r="E221" s="128">
        <v>6393</v>
      </c>
      <c r="F221" s="127"/>
      <c r="G221" s="127"/>
      <c r="H221" s="65">
        <v>866062374.74420702</v>
      </c>
      <c r="I221" s="65"/>
      <c r="J221" s="64">
        <v>610260396.79709804</v>
      </c>
      <c r="K221" s="64">
        <v>360951291.137182</v>
      </c>
      <c r="L221" s="64">
        <v>150416674.96805701</v>
      </c>
    </row>
    <row r="222" spans="2:12" s="51" customFormat="1" ht="11.1" customHeight="1" x14ac:dyDescent="0.15">
      <c r="B222" s="130">
        <v>45413</v>
      </c>
      <c r="C222" s="129">
        <v>51836</v>
      </c>
      <c r="D222" s="64">
        <v>211</v>
      </c>
      <c r="E222" s="128">
        <v>6423</v>
      </c>
      <c r="F222" s="127"/>
      <c r="G222" s="127"/>
      <c r="H222" s="65">
        <v>843013443.34626698</v>
      </c>
      <c r="I222" s="65"/>
      <c r="J222" s="64">
        <v>593044218.27910495</v>
      </c>
      <c r="K222" s="64">
        <v>349905086.75388098</v>
      </c>
      <c r="L222" s="64">
        <v>145215750.62697601</v>
      </c>
    </row>
    <row r="223" spans="2:12" s="51" customFormat="1" ht="11.1" customHeight="1" x14ac:dyDescent="0.15">
      <c r="B223" s="130">
        <v>45413</v>
      </c>
      <c r="C223" s="129">
        <v>51867</v>
      </c>
      <c r="D223" s="64">
        <v>212</v>
      </c>
      <c r="E223" s="128">
        <v>6454</v>
      </c>
      <c r="F223" s="127"/>
      <c r="G223" s="127"/>
      <c r="H223" s="65">
        <v>820611379.00369</v>
      </c>
      <c r="I223" s="65"/>
      <c r="J223" s="64">
        <v>576305666.54779005</v>
      </c>
      <c r="K223" s="64">
        <v>339164323.31809998</v>
      </c>
      <c r="L223" s="64">
        <v>140161988.450187</v>
      </c>
    </row>
    <row r="224" spans="2:12" s="51" customFormat="1" ht="11.1" customHeight="1" x14ac:dyDescent="0.15">
      <c r="B224" s="130">
        <v>45413</v>
      </c>
      <c r="C224" s="129">
        <v>51898</v>
      </c>
      <c r="D224" s="64">
        <v>213</v>
      </c>
      <c r="E224" s="128">
        <v>6485</v>
      </c>
      <c r="F224" s="127"/>
      <c r="G224" s="127"/>
      <c r="H224" s="65">
        <v>798682988.45461404</v>
      </c>
      <c r="I224" s="65"/>
      <c r="J224" s="64">
        <v>559954279.76551402</v>
      </c>
      <c r="K224" s="64">
        <v>328703201.44295001</v>
      </c>
      <c r="L224" s="64">
        <v>135263506.321666</v>
      </c>
    </row>
    <row r="225" spans="2:12" s="51" customFormat="1" ht="11.1" customHeight="1" x14ac:dyDescent="0.15">
      <c r="B225" s="130">
        <v>45413</v>
      </c>
      <c r="C225" s="129">
        <v>51926</v>
      </c>
      <c r="D225" s="64">
        <v>214</v>
      </c>
      <c r="E225" s="128">
        <v>6513</v>
      </c>
      <c r="F225" s="127"/>
      <c r="G225" s="127"/>
      <c r="H225" s="65">
        <v>776978768.35613</v>
      </c>
      <c r="I225" s="65"/>
      <c r="J225" s="64">
        <v>543902942.75712502</v>
      </c>
      <c r="K225" s="64">
        <v>318547272.10196698</v>
      </c>
      <c r="L225" s="64">
        <v>130582689.35623699</v>
      </c>
    </row>
    <row r="226" spans="2:12" s="51" customFormat="1" ht="11.1" customHeight="1" x14ac:dyDescent="0.15">
      <c r="B226" s="130">
        <v>45413</v>
      </c>
      <c r="C226" s="129">
        <v>51957</v>
      </c>
      <c r="D226" s="64">
        <v>215</v>
      </c>
      <c r="E226" s="128">
        <v>6544</v>
      </c>
      <c r="F226" s="127"/>
      <c r="G226" s="127"/>
      <c r="H226" s="65">
        <v>755315553.567186</v>
      </c>
      <c r="I226" s="65"/>
      <c r="J226" s="64">
        <v>527841416.87202501</v>
      </c>
      <c r="K226" s="64">
        <v>308354321.00932801</v>
      </c>
      <c r="L226" s="64">
        <v>125868882.536212</v>
      </c>
    </row>
    <row r="227" spans="2:12" s="51" customFormat="1" ht="11.1" customHeight="1" x14ac:dyDescent="0.15">
      <c r="B227" s="130">
        <v>45413</v>
      </c>
      <c r="C227" s="129">
        <v>51987</v>
      </c>
      <c r="D227" s="64">
        <v>216</v>
      </c>
      <c r="E227" s="128">
        <v>6574</v>
      </c>
      <c r="F227" s="127"/>
      <c r="G227" s="127"/>
      <c r="H227" s="65">
        <v>734180685.58996296</v>
      </c>
      <c r="I227" s="65"/>
      <c r="J227" s="64">
        <v>512229458.925825</v>
      </c>
      <c r="K227" s="64">
        <v>298497634.34675902</v>
      </c>
      <c r="L227" s="64">
        <v>121345958.084383</v>
      </c>
    </row>
    <row r="228" spans="2:12" s="51" customFormat="1" ht="11.1" customHeight="1" x14ac:dyDescent="0.15">
      <c r="B228" s="130">
        <v>45413</v>
      </c>
      <c r="C228" s="129">
        <v>52018</v>
      </c>
      <c r="D228" s="64">
        <v>217</v>
      </c>
      <c r="E228" s="128">
        <v>6605</v>
      </c>
      <c r="F228" s="127"/>
      <c r="G228" s="127"/>
      <c r="H228" s="65">
        <v>713379244.98758197</v>
      </c>
      <c r="I228" s="65"/>
      <c r="J228" s="64">
        <v>496872367.89668697</v>
      </c>
      <c r="K228" s="64">
        <v>288812030.75474399</v>
      </c>
      <c r="L228" s="64">
        <v>116911254.63947</v>
      </c>
    </row>
    <row r="229" spans="2:12" s="51" customFormat="1" ht="11.1" customHeight="1" x14ac:dyDescent="0.15">
      <c r="B229" s="130">
        <v>45413</v>
      </c>
      <c r="C229" s="129">
        <v>52048</v>
      </c>
      <c r="D229" s="64">
        <v>218</v>
      </c>
      <c r="E229" s="128">
        <v>6635</v>
      </c>
      <c r="F229" s="127"/>
      <c r="G229" s="127"/>
      <c r="H229" s="65">
        <v>693008146.55240595</v>
      </c>
      <c r="I229" s="65"/>
      <c r="J229" s="64">
        <v>481891511.01278901</v>
      </c>
      <c r="K229" s="64">
        <v>279414846.30371499</v>
      </c>
      <c r="L229" s="64">
        <v>112643620.92495701</v>
      </c>
    </row>
    <row r="230" spans="2:12" s="51" customFormat="1" ht="11.1" customHeight="1" x14ac:dyDescent="0.15">
      <c r="B230" s="130">
        <v>45413</v>
      </c>
      <c r="C230" s="129">
        <v>52079</v>
      </c>
      <c r="D230" s="64">
        <v>219</v>
      </c>
      <c r="E230" s="128">
        <v>6666</v>
      </c>
      <c r="F230" s="127"/>
      <c r="G230" s="127"/>
      <c r="H230" s="65">
        <v>672722885.65684104</v>
      </c>
      <c r="I230" s="65"/>
      <c r="J230" s="64">
        <v>466992512.48139602</v>
      </c>
      <c r="K230" s="64">
        <v>270087330.50677502</v>
      </c>
      <c r="L230" s="64">
        <v>108422135.35240901</v>
      </c>
    </row>
    <row r="231" spans="2:12" s="51" customFormat="1" ht="11.1" customHeight="1" x14ac:dyDescent="0.15">
      <c r="B231" s="130">
        <v>45413</v>
      </c>
      <c r="C231" s="129">
        <v>52110</v>
      </c>
      <c r="D231" s="64">
        <v>220</v>
      </c>
      <c r="E231" s="128">
        <v>6697</v>
      </c>
      <c r="F231" s="127"/>
      <c r="G231" s="127"/>
      <c r="H231" s="65">
        <v>652903880.10599506</v>
      </c>
      <c r="I231" s="65"/>
      <c r="J231" s="64">
        <v>452465784.69562</v>
      </c>
      <c r="K231" s="64">
        <v>261020208.052784</v>
      </c>
      <c r="L231" s="64">
        <v>104338477.453702</v>
      </c>
    </row>
    <row r="232" spans="2:12" s="51" customFormat="1" ht="11.1" customHeight="1" x14ac:dyDescent="0.15">
      <c r="B232" s="130">
        <v>45413</v>
      </c>
      <c r="C232" s="129">
        <v>52140</v>
      </c>
      <c r="D232" s="64">
        <v>221</v>
      </c>
      <c r="E232" s="128">
        <v>6727</v>
      </c>
      <c r="F232" s="127"/>
      <c r="G232" s="127"/>
      <c r="H232" s="65">
        <v>633050887.71421003</v>
      </c>
      <c r="I232" s="65"/>
      <c r="J232" s="64">
        <v>437987460.11498398</v>
      </c>
      <c r="K232" s="64">
        <v>252046012.897661</v>
      </c>
      <c r="L232" s="64">
        <v>100338193.747766</v>
      </c>
    </row>
    <row r="233" spans="2:12" s="51" customFormat="1" ht="11.1" customHeight="1" x14ac:dyDescent="0.15">
      <c r="B233" s="130">
        <v>45413</v>
      </c>
      <c r="C233" s="129">
        <v>52171</v>
      </c>
      <c r="D233" s="64">
        <v>222</v>
      </c>
      <c r="E233" s="128">
        <v>6758</v>
      </c>
      <c r="F233" s="127"/>
      <c r="G233" s="127"/>
      <c r="H233" s="65">
        <v>613768896.38687694</v>
      </c>
      <c r="I233" s="65"/>
      <c r="J233" s="64">
        <v>423926640.64957702</v>
      </c>
      <c r="K233" s="64">
        <v>243334091.03115699</v>
      </c>
      <c r="L233" s="64">
        <v>96459726.076033995</v>
      </c>
    </row>
    <row r="234" spans="2:12" s="51" customFormat="1" ht="11.1" customHeight="1" x14ac:dyDescent="0.15">
      <c r="B234" s="130">
        <v>45413</v>
      </c>
      <c r="C234" s="129">
        <v>52201</v>
      </c>
      <c r="D234" s="64">
        <v>223</v>
      </c>
      <c r="E234" s="128">
        <v>6788</v>
      </c>
      <c r="F234" s="127"/>
      <c r="G234" s="127"/>
      <c r="H234" s="65">
        <v>594697967.04510605</v>
      </c>
      <c r="I234" s="65"/>
      <c r="J234" s="64">
        <v>410080244.43613702</v>
      </c>
      <c r="K234" s="64">
        <v>234806904.45406801</v>
      </c>
      <c r="L234" s="64">
        <v>92697925.078694299</v>
      </c>
    </row>
    <row r="235" spans="2:12" s="51" customFormat="1" ht="11.1" customHeight="1" x14ac:dyDescent="0.15">
      <c r="B235" s="130">
        <v>45413</v>
      </c>
      <c r="C235" s="129">
        <v>52232</v>
      </c>
      <c r="D235" s="64">
        <v>224</v>
      </c>
      <c r="E235" s="128">
        <v>6819</v>
      </c>
      <c r="F235" s="127"/>
      <c r="G235" s="127"/>
      <c r="H235" s="65">
        <v>575766682.40237999</v>
      </c>
      <c r="I235" s="65"/>
      <c r="J235" s="64">
        <v>396352592.35424697</v>
      </c>
      <c r="K235" s="64">
        <v>226369447.745565</v>
      </c>
      <c r="L235" s="64">
        <v>88988437.426782593</v>
      </c>
    </row>
    <row r="236" spans="2:12" s="51" customFormat="1" ht="11.1" customHeight="1" x14ac:dyDescent="0.15">
      <c r="B236" s="130">
        <v>45413</v>
      </c>
      <c r="C236" s="129">
        <v>52263</v>
      </c>
      <c r="D236" s="64">
        <v>225</v>
      </c>
      <c r="E236" s="128">
        <v>6850</v>
      </c>
      <c r="F236" s="127"/>
      <c r="G236" s="127"/>
      <c r="H236" s="65">
        <v>556972379.24488699</v>
      </c>
      <c r="I236" s="65"/>
      <c r="J236" s="64">
        <v>382764463.72050798</v>
      </c>
      <c r="K236" s="64">
        <v>218052872.28495899</v>
      </c>
      <c r="L236" s="64">
        <v>85356028.730986401</v>
      </c>
    </row>
    <row r="237" spans="2:12" s="51" customFormat="1" ht="11.1" customHeight="1" x14ac:dyDescent="0.15">
      <c r="B237" s="130">
        <v>45413</v>
      </c>
      <c r="C237" s="129">
        <v>52291</v>
      </c>
      <c r="D237" s="64">
        <v>226</v>
      </c>
      <c r="E237" s="128">
        <v>6878</v>
      </c>
      <c r="F237" s="127"/>
      <c r="G237" s="127"/>
      <c r="H237" s="65">
        <v>538532989.48950005</v>
      </c>
      <c r="I237" s="65"/>
      <c r="J237" s="64">
        <v>369525477.99085498</v>
      </c>
      <c r="K237" s="64">
        <v>210027278.434879</v>
      </c>
      <c r="L237" s="64">
        <v>81899849.774351701</v>
      </c>
    </row>
    <row r="238" spans="2:12" s="51" customFormat="1" ht="11.1" customHeight="1" x14ac:dyDescent="0.15">
      <c r="B238" s="130">
        <v>45413</v>
      </c>
      <c r="C238" s="129">
        <v>52322</v>
      </c>
      <c r="D238" s="64">
        <v>227</v>
      </c>
      <c r="E238" s="128">
        <v>6909</v>
      </c>
      <c r="F238" s="127"/>
      <c r="G238" s="127"/>
      <c r="H238" s="65">
        <v>520265168.85738498</v>
      </c>
      <c r="I238" s="65"/>
      <c r="J238" s="64">
        <v>356385154.90775502</v>
      </c>
      <c r="K238" s="64">
        <v>202043561.58289099</v>
      </c>
      <c r="L238" s="64">
        <v>78452906.084039599</v>
      </c>
    </row>
    <row r="239" spans="2:12" s="51" customFormat="1" ht="11.1" customHeight="1" x14ac:dyDescent="0.15">
      <c r="B239" s="130">
        <v>45413</v>
      </c>
      <c r="C239" s="129">
        <v>52352</v>
      </c>
      <c r="D239" s="64">
        <v>228</v>
      </c>
      <c r="E239" s="128">
        <v>6939</v>
      </c>
      <c r="F239" s="127"/>
      <c r="G239" s="127"/>
      <c r="H239" s="65">
        <v>502221019.11768901</v>
      </c>
      <c r="I239" s="65"/>
      <c r="J239" s="64">
        <v>343460105.80037898</v>
      </c>
      <c r="K239" s="64">
        <v>194236783.139476</v>
      </c>
      <c r="L239" s="64">
        <v>75112389.876165196</v>
      </c>
    </row>
    <row r="240" spans="2:12" s="51" customFormat="1" ht="11.1" customHeight="1" x14ac:dyDescent="0.15">
      <c r="B240" s="130">
        <v>45413</v>
      </c>
      <c r="C240" s="129">
        <v>52383</v>
      </c>
      <c r="D240" s="64">
        <v>229</v>
      </c>
      <c r="E240" s="128">
        <v>6970</v>
      </c>
      <c r="F240" s="127"/>
      <c r="G240" s="127"/>
      <c r="H240" s="65">
        <v>484388342.62118</v>
      </c>
      <c r="I240" s="65"/>
      <c r="J240" s="64">
        <v>330702803.19263399</v>
      </c>
      <c r="K240" s="64">
        <v>186546517.787532</v>
      </c>
      <c r="L240" s="64">
        <v>71832977.688749298</v>
      </c>
    </row>
    <row r="241" spans="2:12" s="51" customFormat="1" ht="11.1" customHeight="1" x14ac:dyDescent="0.15">
      <c r="B241" s="130">
        <v>45413</v>
      </c>
      <c r="C241" s="129">
        <v>52413</v>
      </c>
      <c r="D241" s="64">
        <v>230</v>
      </c>
      <c r="E241" s="128">
        <v>7000</v>
      </c>
      <c r="F241" s="127"/>
      <c r="G241" s="127"/>
      <c r="H241" s="65">
        <v>466851514.22433001</v>
      </c>
      <c r="I241" s="65"/>
      <c r="J241" s="64">
        <v>318206850.84778798</v>
      </c>
      <c r="K241" s="64">
        <v>179055870.07223099</v>
      </c>
      <c r="L241" s="64">
        <v>68665940.003079996</v>
      </c>
    </row>
    <row r="242" spans="2:12" s="51" customFormat="1" ht="11.1" customHeight="1" x14ac:dyDescent="0.15">
      <c r="B242" s="130">
        <v>45413</v>
      </c>
      <c r="C242" s="129">
        <v>52444</v>
      </c>
      <c r="D242" s="64">
        <v>231</v>
      </c>
      <c r="E242" s="128">
        <v>7031</v>
      </c>
      <c r="F242" s="127"/>
      <c r="G242" s="127"/>
      <c r="H242" s="65">
        <v>449574971.89231497</v>
      </c>
      <c r="I242" s="65"/>
      <c r="J242" s="64">
        <v>305911397.94559503</v>
      </c>
      <c r="K242" s="64">
        <v>171699404.62261099</v>
      </c>
      <c r="L242" s="64">
        <v>65565928.420814</v>
      </c>
    </row>
    <row r="243" spans="2:12" s="51" customFormat="1" ht="11.1" customHeight="1" x14ac:dyDescent="0.15">
      <c r="B243" s="130">
        <v>45413</v>
      </c>
      <c r="C243" s="129">
        <v>52475</v>
      </c>
      <c r="D243" s="64">
        <v>232</v>
      </c>
      <c r="E243" s="128">
        <v>7062</v>
      </c>
      <c r="F243" s="127"/>
      <c r="G243" s="127"/>
      <c r="H243" s="65">
        <v>432616104.59579998</v>
      </c>
      <c r="I243" s="65"/>
      <c r="J243" s="64">
        <v>293872531.68104601</v>
      </c>
      <c r="K243" s="64">
        <v>164522847.62372699</v>
      </c>
      <c r="L243" s="64">
        <v>62559355.147326201</v>
      </c>
    </row>
    <row r="244" spans="2:12" s="51" customFormat="1" ht="11.1" customHeight="1" x14ac:dyDescent="0.15">
      <c r="B244" s="130">
        <v>45413</v>
      </c>
      <c r="C244" s="129">
        <v>52505</v>
      </c>
      <c r="D244" s="64">
        <v>233</v>
      </c>
      <c r="E244" s="128">
        <v>7092</v>
      </c>
      <c r="F244" s="127"/>
      <c r="G244" s="127"/>
      <c r="H244" s="65">
        <v>415615610.37663102</v>
      </c>
      <c r="I244" s="65"/>
      <c r="J244" s="64">
        <v>281860828.02151698</v>
      </c>
      <c r="K244" s="64">
        <v>157409780.81077099</v>
      </c>
      <c r="L244" s="64">
        <v>59609275.4785785</v>
      </c>
    </row>
    <row r="245" spans="2:12" s="51" customFormat="1" ht="11.1" customHeight="1" x14ac:dyDescent="0.15">
      <c r="B245" s="130">
        <v>45413</v>
      </c>
      <c r="C245" s="129">
        <v>52536</v>
      </c>
      <c r="D245" s="64">
        <v>234</v>
      </c>
      <c r="E245" s="128">
        <v>7123</v>
      </c>
      <c r="F245" s="127"/>
      <c r="G245" s="127"/>
      <c r="H245" s="65">
        <v>399168320.97949702</v>
      </c>
      <c r="I245" s="65"/>
      <c r="J245" s="64">
        <v>270247520.85288501</v>
      </c>
      <c r="K245" s="64">
        <v>150540308.685736</v>
      </c>
      <c r="L245" s="64">
        <v>56766425.8480151</v>
      </c>
    </row>
    <row r="246" spans="2:12" s="51" customFormat="1" ht="11.1" customHeight="1" x14ac:dyDescent="0.15">
      <c r="B246" s="130">
        <v>45413</v>
      </c>
      <c r="C246" s="129">
        <v>52566</v>
      </c>
      <c r="D246" s="64">
        <v>235</v>
      </c>
      <c r="E246" s="128">
        <v>7153</v>
      </c>
      <c r="F246" s="127"/>
      <c r="G246" s="127"/>
      <c r="H246" s="65">
        <v>383121491.29825401</v>
      </c>
      <c r="I246" s="65"/>
      <c r="J246" s="64">
        <v>258957638.655442</v>
      </c>
      <c r="K246" s="64">
        <v>143896283.462944</v>
      </c>
      <c r="L246" s="64">
        <v>54038639.841985904</v>
      </c>
    </row>
    <row r="247" spans="2:12" s="51" customFormat="1" ht="11.1" customHeight="1" x14ac:dyDescent="0.15">
      <c r="B247" s="130">
        <v>45413</v>
      </c>
      <c r="C247" s="129">
        <v>52597</v>
      </c>
      <c r="D247" s="64">
        <v>236</v>
      </c>
      <c r="E247" s="128">
        <v>7184</v>
      </c>
      <c r="F247" s="127"/>
      <c r="G247" s="127"/>
      <c r="H247" s="65">
        <v>367274346.73963302</v>
      </c>
      <c r="I247" s="65"/>
      <c r="J247" s="64">
        <v>247825268.68588001</v>
      </c>
      <c r="K247" s="64">
        <v>137360078.23896199</v>
      </c>
      <c r="L247" s="64">
        <v>51365554.549019702</v>
      </c>
    </row>
    <row r="248" spans="2:12" s="51" customFormat="1" ht="11.1" customHeight="1" x14ac:dyDescent="0.15">
      <c r="B248" s="130">
        <v>45413</v>
      </c>
      <c r="C248" s="129">
        <v>52628</v>
      </c>
      <c r="D248" s="64">
        <v>237</v>
      </c>
      <c r="E248" s="128">
        <v>7215</v>
      </c>
      <c r="F248" s="127"/>
      <c r="G248" s="127"/>
      <c r="H248" s="65">
        <v>351580890.54527402</v>
      </c>
      <c r="I248" s="65"/>
      <c r="J248" s="64">
        <v>236833444.65062499</v>
      </c>
      <c r="K248" s="64">
        <v>130933889.266958</v>
      </c>
      <c r="L248" s="64">
        <v>48755109.885251597</v>
      </c>
    </row>
    <row r="249" spans="2:12" s="51" customFormat="1" ht="11.1" customHeight="1" x14ac:dyDescent="0.15">
      <c r="B249" s="130">
        <v>45413</v>
      </c>
      <c r="C249" s="129">
        <v>52657</v>
      </c>
      <c r="D249" s="64">
        <v>238</v>
      </c>
      <c r="E249" s="128">
        <v>7244</v>
      </c>
      <c r="F249" s="127"/>
      <c r="G249" s="127"/>
      <c r="H249" s="65">
        <v>336051195.34068799</v>
      </c>
      <c r="I249" s="65"/>
      <c r="J249" s="64">
        <v>226013070.81210199</v>
      </c>
      <c r="K249" s="64">
        <v>124654521.070868</v>
      </c>
      <c r="L249" s="64">
        <v>46232955.061793298</v>
      </c>
    </row>
    <row r="250" spans="2:12" s="51" customFormat="1" ht="11.1" customHeight="1" x14ac:dyDescent="0.15">
      <c r="B250" s="130">
        <v>45413</v>
      </c>
      <c r="C250" s="129">
        <v>52688</v>
      </c>
      <c r="D250" s="64">
        <v>239</v>
      </c>
      <c r="E250" s="128">
        <v>7275</v>
      </c>
      <c r="F250" s="127"/>
      <c r="G250" s="127"/>
      <c r="H250" s="65">
        <v>320693869.26925802</v>
      </c>
      <c r="I250" s="65"/>
      <c r="J250" s="64">
        <v>215318600.37153399</v>
      </c>
      <c r="K250" s="64">
        <v>118454106.0195</v>
      </c>
      <c r="L250" s="64">
        <v>43747209.6648295</v>
      </c>
    </row>
    <row r="251" spans="2:12" s="51" customFormat="1" ht="11.1" customHeight="1" x14ac:dyDescent="0.15">
      <c r="B251" s="130">
        <v>45413</v>
      </c>
      <c r="C251" s="129">
        <v>52718</v>
      </c>
      <c r="D251" s="64">
        <v>240</v>
      </c>
      <c r="E251" s="128">
        <v>7305</v>
      </c>
      <c r="F251" s="127"/>
      <c r="G251" s="127"/>
      <c r="H251" s="65">
        <v>305518091.65610701</v>
      </c>
      <c r="I251" s="65"/>
      <c r="J251" s="64">
        <v>204792658.40251601</v>
      </c>
      <c r="K251" s="64">
        <v>112386131.449384</v>
      </c>
      <c r="L251" s="64">
        <v>41336056.656633601</v>
      </c>
    </row>
    <row r="252" spans="2:12" s="51" customFormat="1" ht="11.1" customHeight="1" x14ac:dyDescent="0.15">
      <c r="B252" s="130">
        <v>45413</v>
      </c>
      <c r="C252" s="129">
        <v>52749</v>
      </c>
      <c r="D252" s="64">
        <v>241</v>
      </c>
      <c r="E252" s="128">
        <v>7336</v>
      </c>
      <c r="F252" s="127"/>
      <c r="G252" s="127"/>
      <c r="H252" s="65">
        <v>290538849.94185698</v>
      </c>
      <c r="I252" s="65"/>
      <c r="J252" s="64">
        <v>194421568.767728</v>
      </c>
      <c r="K252" s="64">
        <v>106423337.510737</v>
      </c>
      <c r="L252" s="64">
        <v>38977126.244775899</v>
      </c>
    </row>
    <row r="253" spans="2:12" s="51" customFormat="1" ht="11.1" customHeight="1" x14ac:dyDescent="0.15">
      <c r="B253" s="130">
        <v>45413</v>
      </c>
      <c r="C253" s="129">
        <v>52779</v>
      </c>
      <c r="D253" s="64">
        <v>242</v>
      </c>
      <c r="E253" s="128">
        <v>7366</v>
      </c>
      <c r="F253" s="127"/>
      <c r="G253" s="127"/>
      <c r="H253" s="65">
        <v>275870601.22592098</v>
      </c>
      <c r="I253" s="65"/>
      <c r="J253" s="64">
        <v>184302918.18316901</v>
      </c>
      <c r="K253" s="64">
        <v>100636241.937352</v>
      </c>
      <c r="L253" s="64">
        <v>36706538.800224297</v>
      </c>
    </row>
    <row r="254" spans="2:12" s="51" customFormat="1" ht="11.1" customHeight="1" x14ac:dyDescent="0.15">
      <c r="B254" s="130">
        <v>45413</v>
      </c>
      <c r="C254" s="129">
        <v>52810</v>
      </c>
      <c r="D254" s="64">
        <v>243</v>
      </c>
      <c r="E254" s="128">
        <v>7397</v>
      </c>
      <c r="F254" s="127"/>
      <c r="G254" s="127"/>
      <c r="H254" s="65">
        <v>261542880.78487</v>
      </c>
      <c r="I254" s="65"/>
      <c r="J254" s="64">
        <v>174434535.22308299</v>
      </c>
      <c r="K254" s="64">
        <v>95005503.536195099</v>
      </c>
      <c r="L254" s="64">
        <v>34505983.3386482</v>
      </c>
    </row>
    <row r="255" spans="2:12" s="51" customFormat="1" ht="11.1" customHeight="1" x14ac:dyDescent="0.15">
      <c r="B255" s="130">
        <v>45413</v>
      </c>
      <c r="C255" s="129">
        <v>52841</v>
      </c>
      <c r="D255" s="64">
        <v>244</v>
      </c>
      <c r="E255" s="128">
        <v>7428</v>
      </c>
      <c r="F255" s="127"/>
      <c r="G255" s="127"/>
      <c r="H255" s="65">
        <v>247582376.67664999</v>
      </c>
      <c r="I255" s="65"/>
      <c r="J255" s="64">
        <v>164843594.55252999</v>
      </c>
      <c r="K255" s="64">
        <v>89553478.703220695</v>
      </c>
      <c r="L255" s="64">
        <v>32388044.285650998</v>
      </c>
    </row>
    <row r="256" spans="2:12" s="51" customFormat="1" ht="11.1" customHeight="1" x14ac:dyDescent="0.15">
      <c r="B256" s="130">
        <v>45413</v>
      </c>
      <c r="C256" s="129">
        <v>52871</v>
      </c>
      <c r="D256" s="64">
        <v>245</v>
      </c>
      <c r="E256" s="128">
        <v>7458</v>
      </c>
      <c r="F256" s="127"/>
      <c r="G256" s="127"/>
      <c r="H256" s="65">
        <v>234029326.20322299</v>
      </c>
      <c r="I256" s="65"/>
      <c r="J256" s="64">
        <v>155564032.05546299</v>
      </c>
      <c r="K256" s="64">
        <v>84304225.509047195</v>
      </c>
      <c r="L256" s="64">
        <v>30364608.790532701</v>
      </c>
    </row>
    <row r="257" spans="2:12" s="51" customFormat="1" ht="11.1" customHeight="1" x14ac:dyDescent="0.15">
      <c r="B257" s="130">
        <v>45413</v>
      </c>
      <c r="C257" s="129">
        <v>52902</v>
      </c>
      <c r="D257" s="64">
        <v>246</v>
      </c>
      <c r="E257" s="128">
        <v>7489</v>
      </c>
      <c r="F257" s="127"/>
      <c r="G257" s="127"/>
      <c r="H257" s="65">
        <v>221053752.26824501</v>
      </c>
      <c r="I257" s="65"/>
      <c r="J257" s="64">
        <v>146689686.057522</v>
      </c>
      <c r="K257" s="64">
        <v>79292812.754575998</v>
      </c>
      <c r="L257" s="64">
        <v>28438637.8413097</v>
      </c>
    </row>
    <row r="258" spans="2:12" s="51" customFormat="1" ht="11.1" customHeight="1" x14ac:dyDescent="0.15">
      <c r="B258" s="130">
        <v>45413</v>
      </c>
      <c r="C258" s="129">
        <v>52932</v>
      </c>
      <c r="D258" s="64">
        <v>247</v>
      </c>
      <c r="E258" s="128">
        <v>7519</v>
      </c>
      <c r="F258" s="127"/>
      <c r="G258" s="127"/>
      <c r="H258" s="65">
        <v>208852358.29900199</v>
      </c>
      <c r="I258" s="65"/>
      <c r="J258" s="64">
        <v>138365441.06374899</v>
      </c>
      <c r="K258" s="64">
        <v>74609072.974416494</v>
      </c>
      <c r="L258" s="64">
        <v>26649109.057264902</v>
      </c>
    </row>
    <row r="259" spans="2:12" s="51" customFormat="1" ht="11.1" customHeight="1" x14ac:dyDescent="0.15">
      <c r="B259" s="130">
        <v>45413</v>
      </c>
      <c r="C259" s="129">
        <v>52963</v>
      </c>
      <c r="D259" s="64">
        <v>248</v>
      </c>
      <c r="E259" s="128">
        <v>7550</v>
      </c>
      <c r="F259" s="127"/>
      <c r="G259" s="127"/>
      <c r="H259" s="65">
        <v>198484667.51492199</v>
      </c>
      <c r="I259" s="65"/>
      <c r="J259" s="64">
        <v>131273780.186914</v>
      </c>
      <c r="K259" s="64">
        <v>70605103.889609501</v>
      </c>
      <c r="L259" s="64">
        <v>25112142.447106399</v>
      </c>
    </row>
    <row r="260" spans="2:12" s="51" customFormat="1" ht="11.1" customHeight="1" x14ac:dyDescent="0.15">
      <c r="B260" s="130">
        <v>45413</v>
      </c>
      <c r="C260" s="129">
        <v>52994</v>
      </c>
      <c r="D260" s="64">
        <v>249</v>
      </c>
      <c r="E260" s="128">
        <v>7581</v>
      </c>
      <c r="F260" s="127"/>
      <c r="G260" s="127"/>
      <c r="H260" s="65">
        <v>188352488.12658301</v>
      </c>
      <c r="I260" s="65"/>
      <c r="J260" s="64">
        <v>124361275.573293</v>
      </c>
      <c r="K260" s="64">
        <v>66717131.531848498</v>
      </c>
      <c r="L260" s="64">
        <v>23628799.391590402</v>
      </c>
    </row>
    <row r="261" spans="2:12" s="51" customFormat="1" ht="11.1" customHeight="1" x14ac:dyDescent="0.15">
      <c r="B261" s="130">
        <v>45413</v>
      </c>
      <c r="C261" s="129">
        <v>53022</v>
      </c>
      <c r="D261" s="64">
        <v>250</v>
      </c>
      <c r="E261" s="128">
        <v>7609</v>
      </c>
      <c r="F261" s="127"/>
      <c r="G261" s="127"/>
      <c r="H261" s="65">
        <v>178496626.41283</v>
      </c>
      <c r="I261" s="65"/>
      <c r="J261" s="64">
        <v>117673302.40377399</v>
      </c>
      <c r="K261" s="64">
        <v>62984147.531110801</v>
      </c>
      <c r="L261" s="64">
        <v>22221355.960310798</v>
      </c>
    </row>
    <row r="262" spans="2:12" s="51" customFormat="1" ht="11.1" customHeight="1" x14ac:dyDescent="0.15">
      <c r="B262" s="130">
        <v>45413</v>
      </c>
      <c r="C262" s="129">
        <v>53053</v>
      </c>
      <c r="D262" s="64">
        <v>251</v>
      </c>
      <c r="E262" s="128">
        <v>7640</v>
      </c>
      <c r="F262" s="127"/>
      <c r="G262" s="127"/>
      <c r="H262" s="65">
        <v>168903764.740448</v>
      </c>
      <c r="I262" s="65"/>
      <c r="J262" s="64">
        <v>111160383.96235999</v>
      </c>
      <c r="K262" s="64">
        <v>59346818.919591904</v>
      </c>
      <c r="L262" s="64">
        <v>20849390.5810863</v>
      </c>
    </row>
    <row r="263" spans="2:12" s="51" customFormat="1" ht="11.1" customHeight="1" x14ac:dyDescent="0.15">
      <c r="B263" s="130">
        <v>45413</v>
      </c>
      <c r="C263" s="129">
        <v>53083</v>
      </c>
      <c r="D263" s="64">
        <v>252</v>
      </c>
      <c r="E263" s="128">
        <v>7670</v>
      </c>
      <c r="F263" s="127"/>
      <c r="G263" s="127"/>
      <c r="H263" s="65">
        <v>159477492.685707</v>
      </c>
      <c r="I263" s="65"/>
      <c r="J263" s="64">
        <v>104784408.90351599</v>
      </c>
      <c r="K263" s="64">
        <v>55805093.741699502</v>
      </c>
      <c r="L263" s="64">
        <v>19524766.359007999</v>
      </c>
    </row>
    <row r="264" spans="2:12" s="51" customFormat="1" ht="11.1" customHeight="1" x14ac:dyDescent="0.15">
      <c r="B264" s="130">
        <v>45413</v>
      </c>
      <c r="C264" s="129">
        <v>53114</v>
      </c>
      <c r="D264" s="64">
        <v>253</v>
      </c>
      <c r="E264" s="128">
        <v>7701</v>
      </c>
      <c r="F264" s="127"/>
      <c r="G264" s="127"/>
      <c r="H264" s="65">
        <v>150500972.05881801</v>
      </c>
      <c r="I264" s="65"/>
      <c r="J264" s="64">
        <v>98718682.999613807</v>
      </c>
      <c r="K264" s="64">
        <v>52440958.363415703</v>
      </c>
      <c r="L264" s="64">
        <v>18270029.267871998</v>
      </c>
    </row>
    <row r="265" spans="2:12" s="51" customFormat="1" ht="11.1" customHeight="1" x14ac:dyDescent="0.15">
      <c r="B265" s="130">
        <v>45413</v>
      </c>
      <c r="C265" s="129">
        <v>53144</v>
      </c>
      <c r="D265" s="64">
        <v>254</v>
      </c>
      <c r="E265" s="128">
        <v>7731</v>
      </c>
      <c r="F265" s="127"/>
      <c r="G265" s="127"/>
      <c r="H265" s="65">
        <v>142048580.77833399</v>
      </c>
      <c r="I265" s="65"/>
      <c r="J265" s="64">
        <v>93021536.170676202</v>
      </c>
      <c r="K265" s="64">
        <v>49292919.550789803</v>
      </c>
      <c r="L265" s="64">
        <v>17102879.9871758</v>
      </c>
    </row>
    <row r="266" spans="2:12" s="51" customFormat="1" ht="11.1" customHeight="1" x14ac:dyDescent="0.15">
      <c r="B266" s="130">
        <v>45413</v>
      </c>
      <c r="C266" s="129">
        <v>53175</v>
      </c>
      <c r="D266" s="64">
        <v>255</v>
      </c>
      <c r="E266" s="128">
        <v>7762</v>
      </c>
      <c r="F266" s="127"/>
      <c r="G266" s="127"/>
      <c r="H266" s="65">
        <v>133967042.157648</v>
      </c>
      <c r="I266" s="65"/>
      <c r="J266" s="64">
        <v>87580487.045789406</v>
      </c>
      <c r="K266" s="64">
        <v>46291631.067266397</v>
      </c>
      <c r="L266" s="64">
        <v>15993510.856859799</v>
      </c>
    </row>
    <row r="267" spans="2:12" s="51" customFormat="1" ht="11.1" customHeight="1" x14ac:dyDescent="0.15">
      <c r="B267" s="130">
        <v>45413</v>
      </c>
      <c r="C267" s="129">
        <v>53206</v>
      </c>
      <c r="D267" s="64">
        <v>256</v>
      </c>
      <c r="E267" s="128">
        <v>7793</v>
      </c>
      <c r="F267" s="127"/>
      <c r="G267" s="127"/>
      <c r="H267" s="65">
        <v>126254862.433034</v>
      </c>
      <c r="I267" s="65"/>
      <c r="J267" s="64">
        <v>82398684.718184605</v>
      </c>
      <c r="K267" s="64">
        <v>43441968.811222799</v>
      </c>
      <c r="L267" s="64">
        <v>14945396.6361314</v>
      </c>
    </row>
    <row r="268" spans="2:12" s="51" customFormat="1" ht="11.1" customHeight="1" x14ac:dyDescent="0.15">
      <c r="B268" s="130">
        <v>45413</v>
      </c>
      <c r="C268" s="129">
        <v>53236</v>
      </c>
      <c r="D268" s="64">
        <v>257</v>
      </c>
      <c r="E268" s="128">
        <v>7823</v>
      </c>
      <c r="F268" s="127"/>
      <c r="G268" s="127"/>
      <c r="H268" s="65">
        <v>118908716.82919</v>
      </c>
      <c r="I268" s="65"/>
      <c r="J268" s="64">
        <v>77476932.797151804</v>
      </c>
      <c r="K268" s="64">
        <v>40746602.883420996</v>
      </c>
      <c r="L268" s="64">
        <v>13960643.4644113</v>
      </c>
    </row>
    <row r="269" spans="2:12" s="51" customFormat="1" ht="11.1" customHeight="1" x14ac:dyDescent="0.15">
      <c r="B269" s="130">
        <v>45413</v>
      </c>
      <c r="C269" s="129">
        <v>53267</v>
      </c>
      <c r="D269" s="64">
        <v>258</v>
      </c>
      <c r="E269" s="128">
        <v>7854</v>
      </c>
      <c r="F269" s="127"/>
      <c r="G269" s="127"/>
      <c r="H269" s="65">
        <v>111980332.39199001</v>
      </c>
      <c r="I269" s="65"/>
      <c r="J269" s="64">
        <v>72838879.791698694</v>
      </c>
      <c r="K269" s="64">
        <v>38209938.469310701</v>
      </c>
      <c r="L269" s="64">
        <v>13036079.1050415</v>
      </c>
    </row>
    <row r="270" spans="2:12" s="51" customFormat="1" ht="11.1" customHeight="1" x14ac:dyDescent="0.15">
      <c r="B270" s="130">
        <v>45413</v>
      </c>
      <c r="C270" s="129">
        <v>53297</v>
      </c>
      <c r="D270" s="64">
        <v>259</v>
      </c>
      <c r="E270" s="128">
        <v>7884</v>
      </c>
      <c r="F270" s="127"/>
      <c r="G270" s="127"/>
      <c r="H270" s="65">
        <v>105353833.229863</v>
      </c>
      <c r="I270" s="65"/>
      <c r="J270" s="64">
        <v>68416114.794262201</v>
      </c>
      <c r="K270" s="64">
        <v>35801502.6808054</v>
      </c>
      <c r="L270" s="64">
        <v>12164324.240871999</v>
      </c>
    </row>
    <row r="271" spans="2:12" s="51" customFormat="1" ht="11.1" customHeight="1" x14ac:dyDescent="0.15">
      <c r="B271" s="130">
        <v>45413</v>
      </c>
      <c r="C271" s="129">
        <v>53328</v>
      </c>
      <c r="D271" s="64">
        <v>260</v>
      </c>
      <c r="E271" s="128">
        <v>7915</v>
      </c>
      <c r="F271" s="127"/>
      <c r="G271" s="127"/>
      <c r="H271" s="65">
        <v>99044859.410689995</v>
      </c>
      <c r="I271" s="65"/>
      <c r="J271" s="64">
        <v>64210017.023909003</v>
      </c>
      <c r="K271" s="64">
        <v>33515038.724633198</v>
      </c>
      <c r="L271" s="64">
        <v>11339217.2840006</v>
      </c>
    </row>
    <row r="272" spans="2:12" s="51" customFormat="1" ht="11.1" customHeight="1" x14ac:dyDescent="0.15">
      <c r="B272" s="130">
        <v>45413</v>
      </c>
      <c r="C272" s="129">
        <v>53359</v>
      </c>
      <c r="D272" s="64">
        <v>261</v>
      </c>
      <c r="E272" s="128">
        <v>7946</v>
      </c>
      <c r="F272" s="127"/>
      <c r="G272" s="127"/>
      <c r="H272" s="65">
        <v>93077768.032642007</v>
      </c>
      <c r="I272" s="65"/>
      <c r="J272" s="64">
        <v>60239253.976734199</v>
      </c>
      <c r="K272" s="64">
        <v>31362495.941962101</v>
      </c>
      <c r="L272" s="64">
        <v>10565999.591676001</v>
      </c>
    </row>
    <row r="273" spans="2:12" s="51" customFormat="1" ht="11.1" customHeight="1" x14ac:dyDescent="0.15">
      <c r="B273" s="130">
        <v>45413</v>
      </c>
      <c r="C273" s="129">
        <v>53387</v>
      </c>
      <c r="D273" s="64">
        <v>262</v>
      </c>
      <c r="E273" s="128">
        <v>7974</v>
      </c>
      <c r="F273" s="127"/>
      <c r="G273" s="127"/>
      <c r="H273" s="65">
        <v>87344626.802367002</v>
      </c>
      <c r="I273" s="65"/>
      <c r="J273" s="64">
        <v>56442200.975225903</v>
      </c>
      <c r="K273" s="64">
        <v>29318118.125163902</v>
      </c>
      <c r="L273" s="64">
        <v>9839455.6599627007</v>
      </c>
    </row>
    <row r="274" spans="2:12" s="51" customFormat="1" ht="11.1" customHeight="1" x14ac:dyDescent="0.15">
      <c r="B274" s="130">
        <v>45413</v>
      </c>
      <c r="C274" s="129">
        <v>53418</v>
      </c>
      <c r="D274" s="64">
        <v>263</v>
      </c>
      <c r="E274" s="128">
        <v>8005</v>
      </c>
      <c r="F274" s="127"/>
      <c r="G274" s="127"/>
      <c r="H274" s="65">
        <v>81889376.142496005</v>
      </c>
      <c r="I274" s="65"/>
      <c r="J274" s="64">
        <v>52827260.389758199</v>
      </c>
      <c r="K274" s="64">
        <v>27370600.845131401</v>
      </c>
      <c r="L274" s="64">
        <v>9146942.1728172097</v>
      </c>
    </row>
    <row r="275" spans="2:12" s="51" customFormat="1" ht="11.1" customHeight="1" x14ac:dyDescent="0.15">
      <c r="B275" s="130">
        <v>45413</v>
      </c>
      <c r="C275" s="129">
        <v>53448</v>
      </c>
      <c r="D275" s="64">
        <v>264</v>
      </c>
      <c r="E275" s="128">
        <v>8035</v>
      </c>
      <c r="F275" s="127"/>
      <c r="G275" s="127"/>
      <c r="H275" s="65">
        <v>76702098.715555996</v>
      </c>
      <c r="I275" s="65"/>
      <c r="J275" s="64">
        <v>49399702.5503117</v>
      </c>
      <c r="K275" s="64">
        <v>25531735.9097404</v>
      </c>
      <c r="L275" s="64">
        <v>8497438.4849470705</v>
      </c>
    </row>
    <row r="276" spans="2:12" s="51" customFormat="1" ht="11.1" customHeight="1" x14ac:dyDescent="0.15">
      <c r="B276" s="130">
        <v>45413</v>
      </c>
      <c r="C276" s="129">
        <v>53479</v>
      </c>
      <c r="D276" s="64">
        <v>265</v>
      </c>
      <c r="E276" s="128">
        <v>8066</v>
      </c>
      <c r="F276" s="127"/>
      <c r="G276" s="127"/>
      <c r="H276" s="65">
        <v>71753741.921968997</v>
      </c>
      <c r="I276" s="65"/>
      <c r="J276" s="64">
        <v>46134351.474817999</v>
      </c>
      <c r="K276" s="64">
        <v>23783431.8970141</v>
      </c>
      <c r="L276" s="64">
        <v>7882043.5082803098</v>
      </c>
    </row>
    <row r="277" spans="2:12" s="51" customFormat="1" ht="11.1" customHeight="1" x14ac:dyDescent="0.15">
      <c r="B277" s="130">
        <v>45413</v>
      </c>
      <c r="C277" s="129">
        <v>53509</v>
      </c>
      <c r="D277" s="64">
        <v>266</v>
      </c>
      <c r="E277" s="128">
        <v>8096</v>
      </c>
      <c r="F277" s="127"/>
      <c r="G277" s="127"/>
      <c r="H277" s="65">
        <v>67125703.457738996</v>
      </c>
      <c r="I277" s="65"/>
      <c r="J277" s="64">
        <v>43087894.838853203</v>
      </c>
      <c r="K277" s="64">
        <v>22158234.082117401</v>
      </c>
      <c r="L277" s="64">
        <v>7313336.1320098201</v>
      </c>
    </row>
    <row r="278" spans="2:12" s="51" customFormat="1" ht="11.1" customHeight="1" x14ac:dyDescent="0.15">
      <c r="B278" s="130">
        <v>45413</v>
      </c>
      <c r="C278" s="129">
        <v>53540</v>
      </c>
      <c r="D278" s="64">
        <v>267</v>
      </c>
      <c r="E278" s="128">
        <v>8127</v>
      </c>
      <c r="F278" s="127"/>
      <c r="G278" s="127"/>
      <c r="H278" s="65">
        <v>62768331.301752999</v>
      </c>
      <c r="I278" s="65"/>
      <c r="J278" s="64">
        <v>40222567.413087197</v>
      </c>
      <c r="K278" s="64">
        <v>20632115.055424601</v>
      </c>
      <c r="L278" s="64">
        <v>6780797.2559464304</v>
      </c>
    </row>
    <row r="279" spans="2:12" s="51" customFormat="1" ht="11.1" customHeight="1" x14ac:dyDescent="0.15">
      <c r="B279" s="130">
        <v>45413</v>
      </c>
      <c r="C279" s="129">
        <v>53571</v>
      </c>
      <c r="D279" s="64">
        <v>268</v>
      </c>
      <c r="E279" s="128">
        <v>8158</v>
      </c>
      <c r="F279" s="127"/>
      <c r="G279" s="127"/>
      <c r="H279" s="65">
        <v>58785945.119199</v>
      </c>
      <c r="I279" s="65"/>
      <c r="J279" s="64">
        <v>37606722.814880401</v>
      </c>
      <c r="K279" s="64">
        <v>19241261.622928798</v>
      </c>
      <c r="L279" s="64">
        <v>6296905.4543974698</v>
      </c>
    </row>
    <row r="280" spans="2:12" s="51" customFormat="1" ht="11.1" customHeight="1" x14ac:dyDescent="0.15">
      <c r="B280" s="130">
        <v>45413</v>
      </c>
      <c r="C280" s="129">
        <v>53601</v>
      </c>
      <c r="D280" s="64">
        <v>269</v>
      </c>
      <c r="E280" s="128">
        <v>8188</v>
      </c>
      <c r="F280" s="127"/>
      <c r="G280" s="127"/>
      <c r="H280" s="65">
        <v>55095615.233418003</v>
      </c>
      <c r="I280" s="65"/>
      <c r="J280" s="64">
        <v>35188080.888365701</v>
      </c>
      <c r="K280" s="64">
        <v>17959465.387876902</v>
      </c>
      <c r="L280" s="64">
        <v>5853331.4335169299</v>
      </c>
    </row>
    <row r="281" spans="2:12" s="51" customFormat="1" ht="11.1" customHeight="1" x14ac:dyDescent="0.15">
      <c r="B281" s="130">
        <v>45413</v>
      </c>
      <c r="C281" s="129">
        <v>53632</v>
      </c>
      <c r="D281" s="64">
        <v>270</v>
      </c>
      <c r="E281" s="128">
        <v>8219</v>
      </c>
      <c r="F281" s="127"/>
      <c r="G281" s="127"/>
      <c r="H281" s="65">
        <v>51661458.378384002</v>
      </c>
      <c r="I281" s="65"/>
      <c r="J281" s="64">
        <v>32938816.103714101</v>
      </c>
      <c r="K281" s="64">
        <v>16768719.550428201</v>
      </c>
      <c r="L281" s="64">
        <v>5442096.4224340599</v>
      </c>
    </row>
    <row r="282" spans="2:12" s="51" customFormat="1" ht="11.1" customHeight="1" x14ac:dyDescent="0.15">
      <c r="B282" s="130">
        <v>45413</v>
      </c>
      <c r="C282" s="129">
        <v>53662</v>
      </c>
      <c r="D282" s="64">
        <v>271</v>
      </c>
      <c r="E282" s="128">
        <v>8249</v>
      </c>
      <c r="F282" s="127"/>
      <c r="G282" s="127"/>
      <c r="H282" s="65">
        <v>48395407.102485001</v>
      </c>
      <c r="I282" s="65"/>
      <c r="J282" s="64">
        <v>30805767.369769</v>
      </c>
      <c r="K282" s="64">
        <v>15644212.7942266</v>
      </c>
      <c r="L282" s="64">
        <v>5056338.3672841098</v>
      </c>
    </row>
    <row r="283" spans="2:12" s="51" customFormat="1" ht="11.1" customHeight="1" x14ac:dyDescent="0.15">
      <c r="B283" s="130">
        <v>45413</v>
      </c>
      <c r="C283" s="129">
        <v>53693</v>
      </c>
      <c r="D283" s="64">
        <v>272</v>
      </c>
      <c r="E283" s="128">
        <v>8280</v>
      </c>
      <c r="F283" s="127"/>
      <c r="G283" s="127"/>
      <c r="H283" s="65">
        <v>45320779.392775998</v>
      </c>
      <c r="I283" s="65"/>
      <c r="J283" s="64">
        <v>28799704.586211301</v>
      </c>
      <c r="K283" s="64">
        <v>14588270.5493579</v>
      </c>
      <c r="L283" s="64">
        <v>4695078.3379649902</v>
      </c>
    </row>
    <row r="284" spans="2:12" s="51" customFormat="1" ht="11.1" customHeight="1" x14ac:dyDescent="0.15">
      <c r="B284" s="130">
        <v>45413</v>
      </c>
      <c r="C284" s="129">
        <v>53724</v>
      </c>
      <c r="D284" s="64">
        <v>273</v>
      </c>
      <c r="E284" s="128">
        <v>8311</v>
      </c>
      <c r="F284" s="127"/>
      <c r="G284" s="127"/>
      <c r="H284" s="65">
        <v>42583007.252281003</v>
      </c>
      <c r="I284" s="65"/>
      <c r="J284" s="64">
        <v>27014054.430877499</v>
      </c>
      <c r="K284" s="64">
        <v>13648962.4661172</v>
      </c>
      <c r="L284" s="64">
        <v>4374166.3267499497</v>
      </c>
    </row>
    <row r="285" spans="2:12" s="51" customFormat="1" ht="11.1" customHeight="1" x14ac:dyDescent="0.15">
      <c r="B285" s="130">
        <v>45413</v>
      </c>
      <c r="C285" s="129">
        <v>53752</v>
      </c>
      <c r="D285" s="64">
        <v>274</v>
      </c>
      <c r="E285" s="128">
        <v>8339</v>
      </c>
      <c r="F285" s="127"/>
      <c r="G285" s="127"/>
      <c r="H285" s="65">
        <v>40031581.026634</v>
      </c>
      <c r="I285" s="65"/>
      <c r="J285" s="64">
        <v>25356558.4358401</v>
      </c>
      <c r="K285" s="64">
        <v>12782072.980168501</v>
      </c>
      <c r="L285" s="64">
        <v>4080674.5323906601</v>
      </c>
    </row>
    <row r="286" spans="2:12" s="51" customFormat="1" ht="11.1" customHeight="1" x14ac:dyDescent="0.15">
      <c r="B286" s="130">
        <v>45413</v>
      </c>
      <c r="C286" s="129">
        <v>53783</v>
      </c>
      <c r="D286" s="64">
        <v>275</v>
      </c>
      <c r="E286" s="128">
        <v>8370</v>
      </c>
      <c r="F286" s="127"/>
      <c r="G286" s="127"/>
      <c r="H286" s="65">
        <v>37627479.497033</v>
      </c>
      <c r="I286" s="65"/>
      <c r="J286" s="64">
        <v>23793343.3626744</v>
      </c>
      <c r="K286" s="64">
        <v>11963563.246859301</v>
      </c>
      <c r="L286" s="64">
        <v>3803188.3510863502</v>
      </c>
    </row>
    <row r="287" spans="2:12" s="51" customFormat="1" ht="11.1" customHeight="1" x14ac:dyDescent="0.15">
      <c r="B287" s="130">
        <v>45413</v>
      </c>
      <c r="C287" s="129">
        <v>53813</v>
      </c>
      <c r="D287" s="64">
        <v>276</v>
      </c>
      <c r="E287" s="128">
        <v>8400</v>
      </c>
      <c r="F287" s="127"/>
      <c r="G287" s="127"/>
      <c r="H287" s="65">
        <v>35330580.429843999</v>
      </c>
      <c r="I287" s="65"/>
      <c r="J287" s="64">
        <v>22304252.700854</v>
      </c>
      <c r="K287" s="64">
        <v>11187228.8460676</v>
      </c>
      <c r="L287" s="64">
        <v>3541815.1382387602</v>
      </c>
    </row>
    <row r="288" spans="2:12" s="51" customFormat="1" ht="11.1" customHeight="1" x14ac:dyDescent="0.15">
      <c r="B288" s="130">
        <v>45413</v>
      </c>
      <c r="C288" s="129">
        <v>53844</v>
      </c>
      <c r="D288" s="64">
        <v>277</v>
      </c>
      <c r="E288" s="128">
        <v>8431</v>
      </c>
      <c r="F288" s="127"/>
      <c r="G288" s="127"/>
      <c r="H288" s="65">
        <v>33150103.554051001</v>
      </c>
      <c r="I288" s="65"/>
      <c r="J288" s="64">
        <v>20892219.162498701</v>
      </c>
      <c r="K288" s="64">
        <v>10452339.5868128</v>
      </c>
      <c r="L288" s="64">
        <v>3295137.1722969101</v>
      </c>
    </row>
    <row r="289" spans="2:12" s="51" customFormat="1" ht="11.1" customHeight="1" x14ac:dyDescent="0.15">
      <c r="B289" s="130">
        <v>45413</v>
      </c>
      <c r="C289" s="129">
        <v>53874</v>
      </c>
      <c r="D289" s="64">
        <v>278</v>
      </c>
      <c r="E289" s="128">
        <v>8461</v>
      </c>
      <c r="F289" s="127"/>
      <c r="G289" s="127"/>
      <c r="H289" s="65">
        <v>31149524.292417999</v>
      </c>
      <c r="I289" s="65"/>
      <c r="J289" s="64">
        <v>19599169.218079999</v>
      </c>
      <c r="K289" s="64">
        <v>9781295.2422373407</v>
      </c>
      <c r="L289" s="64">
        <v>3070947.8312275899</v>
      </c>
    </row>
    <row r="290" spans="2:12" s="51" customFormat="1" ht="11.1" customHeight="1" x14ac:dyDescent="0.15">
      <c r="B290" s="130">
        <v>45413</v>
      </c>
      <c r="C290" s="129">
        <v>53905</v>
      </c>
      <c r="D290" s="64">
        <v>279</v>
      </c>
      <c r="E290" s="128">
        <v>8492</v>
      </c>
      <c r="F290" s="127"/>
      <c r="G290" s="127"/>
      <c r="H290" s="65">
        <v>29290897.522486001</v>
      </c>
      <c r="I290" s="65"/>
      <c r="J290" s="64">
        <v>18398469.723060701</v>
      </c>
      <c r="K290" s="64">
        <v>9158714.0686645098</v>
      </c>
      <c r="L290" s="64">
        <v>2863302.2271613399</v>
      </c>
    </row>
    <row r="291" spans="2:12" s="51" customFormat="1" ht="11.1" customHeight="1" x14ac:dyDescent="0.15">
      <c r="B291" s="130">
        <v>45413</v>
      </c>
      <c r="C291" s="129">
        <v>53936</v>
      </c>
      <c r="D291" s="64">
        <v>280</v>
      </c>
      <c r="E291" s="128">
        <v>8523</v>
      </c>
      <c r="F291" s="127"/>
      <c r="G291" s="127"/>
      <c r="H291" s="65">
        <v>27605215.419695999</v>
      </c>
      <c r="I291" s="65"/>
      <c r="J291" s="64">
        <v>17310234.156335101</v>
      </c>
      <c r="K291" s="64">
        <v>8595078.2288449798</v>
      </c>
      <c r="L291" s="64">
        <v>2675710.6282796301</v>
      </c>
    </row>
    <row r="292" spans="2:12" s="51" customFormat="1" ht="11.1" customHeight="1" x14ac:dyDescent="0.15">
      <c r="B292" s="130">
        <v>45413</v>
      </c>
      <c r="C292" s="129">
        <v>53966</v>
      </c>
      <c r="D292" s="64">
        <v>281</v>
      </c>
      <c r="E292" s="128">
        <v>8553</v>
      </c>
      <c r="F292" s="127"/>
      <c r="G292" s="127"/>
      <c r="H292" s="65">
        <v>26057510.58884</v>
      </c>
      <c r="I292" s="65"/>
      <c r="J292" s="64">
        <v>16312904.1869359</v>
      </c>
      <c r="K292" s="64">
        <v>8079936.4290066902</v>
      </c>
      <c r="L292" s="64">
        <v>2505032.3414227399</v>
      </c>
    </row>
    <row r="293" spans="2:12" s="51" customFormat="1" ht="11.1" customHeight="1" x14ac:dyDescent="0.15">
      <c r="B293" s="130">
        <v>45413</v>
      </c>
      <c r="C293" s="129">
        <v>53997</v>
      </c>
      <c r="D293" s="64">
        <v>282</v>
      </c>
      <c r="E293" s="128">
        <v>8584</v>
      </c>
      <c r="F293" s="127"/>
      <c r="G293" s="127"/>
      <c r="H293" s="65">
        <v>24629585.620150998</v>
      </c>
      <c r="I293" s="65"/>
      <c r="J293" s="64">
        <v>15392821.976838199</v>
      </c>
      <c r="K293" s="64">
        <v>7604821.0312606497</v>
      </c>
      <c r="L293" s="64">
        <v>2347745.4683688199</v>
      </c>
    </row>
    <row r="294" spans="2:12" s="51" customFormat="1" ht="11.1" customHeight="1" x14ac:dyDescent="0.15">
      <c r="B294" s="130">
        <v>45413</v>
      </c>
      <c r="C294" s="129">
        <v>54027</v>
      </c>
      <c r="D294" s="64">
        <v>283</v>
      </c>
      <c r="E294" s="128">
        <v>8614</v>
      </c>
      <c r="F294" s="127"/>
      <c r="G294" s="127"/>
      <c r="H294" s="65">
        <v>23263272.967622999</v>
      </c>
      <c r="I294" s="65"/>
      <c r="J294" s="64">
        <v>14515049.410671599</v>
      </c>
      <c r="K294" s="64">
        <v>7153507.5065026795</v>
      </c>
      <c r="L294" s="64">
        <v>2199364.1090225899</v>
      </c>
    </row>
    <row r="295" spans="2:12" s="51" customFormat="1" ht="11.1" customHeight="1" x14ac:dyDescent="0.15">
      <c r="B295" s="130">
        <v>45413</v>
      </c>
      <c r="C295" s="129">
        <v>54058</v>
      </c>
      <c r="D295" s="64">
        <v>284</v>
      </c>
      <c r="E295" s="128">
        <v>8645</v>
      </c>
      <c r="F295" s="127"/>
      <c r="G295" s="127"/>
      <c r="H295" s="65">
        <v>21965393.221987002</v>
      </c>
      <c r="I295" s="65"/>
      <c r="J295" s="64">
        <v>13681996.1318678</v>
      </c>
      <c r="K295" s="64">
        <v>6725801.9507780103</v>
      </c>
      <c r="L295" s="64">
        <v>2059106.41121747</v>
      </c>
    </row>
    <row r="296" spans="2:12" s="51" customFormat="1" ht="11.1" customHeight="1" x14ac:dyDescent="0.15">
      <c r="B296" s="130">
        <v>45413</v>
      </c>
      <c r="C296" s="129">
        <v>54089</v>
      </c>
      <c r="D296" s="64">
        <v>285</v>
      </c>
      <c r="E296" s="128">
        <v>8676</v>
      </c>
      <c r="F296" s="127"/>
      <c r="G296" s="127"/>
      <c r="H296" s="65">
        <v>20711922.165881999</v>
      </c>
      <c r="I296" s="65"/>
      <c r="J296" s="64">
        <v>12879341.6945889</v>
      </c>
      <c r="K296" s="64">
        <v>6315131.0855772896</v>
      </c>
      <c r="L296" s="64">
        <v>1925190.4795631999</v>
      </c>
    </row>
    <row r="297" spans="2:12" s="51" customFormat="1" ht="11.1" customHeight="1" x14ac:dyDescent="0.15">
      <c r="B297" s="130">
        <v>45413</v>
      </c>
      <c r="C297" s="129">
        <v>54118</v>
      </c>
      <c r="D297" s="64">
        <v>286</v>
      </c>
      <c r="E297" s="128">
        <v>8705</v>
      </c>
      <c r="F297" s="127"/>
      <c r="G297" s="127"/>
      <c r="H297" s="65">
        <v>19505089.076533999</v>
      </c>
      <c r="I297" s="65"/>
      <c r="J297" s="64">
        <v>12109648.5667082</v>
      </c>
      <c r="K297" s="64">
        <v>5923599.4734707102</v>
      </c>
      <c r="L297" s="64">
        <v>1798674.46300375</v>
      </c>
    </row>
    <row r="298" spans="2:12" s="51" customFormat="1" ht="11.1" customHeight="1" x14ac:dyDescent="0.15">
      <c r="B298" s="130">
        <v>45413</v>
      </c>
      <c r="C298" s="129">
        <v>54149</v>
      </c>
      <c r="D298" s="64">
        <v>287</v>
      </c>
      <c r="E298" s="128">
        <v>8736</v>
      </c>
      <c r="F298" s="127"/>
      <c r="G298" s="127"/>
      <c r="H298" s="65">
        <v>18337911.194246002</v>
      </c>
      <c r="I298" s="65"/>
      <c r="J298" s="64">
        <v>11365701.502172001</v>
      </c>
      <c r="K298" s="64">
        <v>5545548.2078834996</v>
      </c>
      <c r="L298" s="64">
        <v>1676748.7353417999</v>
      </c>
    </row>
    <row r="299" spans="2:12" s="51" customFormat="1" ht="11.1" customHeight="1" x14ac:dyDescent="0.15">
      <c r="B299" s="130">
        <v>45413</v>
      </c>
      <c r="C299" s="129">
        <v>54179</v>
      </c>
      <c r="D299" s="64">
        <v>288</v>
      </c>
      <c r="E299" s="128">
        <v>8766</v>
      </c>
      <c r="F299" s="127"/>
      <c r="G299" s="127"/>
      <c r="H299" s="65">
        <v>17220458.051050998</v>
      </c>
      <c r="I299" s="65"/>
      <c r="J299" s="64">
        <v>10655593.402813099</v>
      </c>
      <c r="K299" s="64">
        <v>5186276.2575624799</v>
      </c>
      <c r="L299" s="64">
        <v>1561691.44972447</v>
      </c>
    </row>
    <row r="300" spans="2:12" s="51" customFormat="1" ht="11.1" customHeight="1" x14ac:dyDescent="0.15">
      <c r="B300" s="130">
        <v>45413</v>
      </c>
      <c r="C300" s="129">
        <v>54210</v>
      </c>
      <c r="D300" s="64">
        <v>289</v>
      </c>
      <c r="E300" s="128">
        <v>8797</v>
      </c>
      <c r="F300" s="127"/>
      <c r="G300" s="127"/>
      <c r="H300" s="65">
        <v>16154729.717687</v>
      </c>
      <c r="I300" s="65"/>
      <c r="J300" s="64">
        <v>9979192.8713827897</v>
      </c>
      <c r="K300" s="64">
        <v>4844706.9880906902</v>
      </c>
      <c r="L300" s="64">
        <v>1452659.1406177899</v>
      </c>
    </row>
    <row r="301" spans="2:12" s="51" customFormat="1" ht="11.1" customHeight="1" x14ac:dyDescent="0.15">
      <c r="B301" s="130">
        <v>45413</v>
      </c>
      <c r="C301" s="129">
        <v>54240</v>
      </c>
      <c r="D301" s="64">
        <v>290</v>
      </c>
      <c r="E301" s="128">
        <v>8827</v>
      </c>
      <c r="F301" s="127"/>
      <c r="G301" s="127"/>
      <c r="H301" s="65">
        <v>15161425.673767</v>
      </c>
      <c r="I301" s="65"/>
      <c r="J301" s="64">
        <v>9350230.5992839597</v>
      </c>
      <c r="K301" s="64">
        <v>4528185.2767243497</v>
      </c>
      <c r="L301" s="64">
        <v>1352186.1311015999</v>
      </c>
    </row>
    <row r="302" spans="2:12" s="51" customFormat="1" ht="11.1" customHeight="1" x14ac:dyDescent="0.15">
      <c r="B302" s="130">
        <v>45413</v>
      </c>
      <c r="C302" s="129">
        <v>54271</v>
      </c>
      <c r="D302" s="64">
        <v>291</v>
      </c>
      <c r="E302" s="128">
        <v>8858</v>
      </c>
      <c r="F302" s="127"/>
      <c r="G302" s="127"/>
      <c r="H302" s="65">
        <v>14296011.379792999</v>
      </c>
      <c r="I302" s="65"/>
      <c r="J302" s="64">
        <v>8801565.8955383506</v>
      </c>
      <c r="K302" s="64">
        <v>4251634.3209776497</v>
      </c>
      <c r="L302" s="64">
        <v>1264226.2764021701</v>
      </c>
    </row>
    <row r="303" spans="2:12" s="51" customFormat="1" ht="11.1" customHeight="1" x14ac:dyDescent="0.15">
      <c r="B303" s="130">
        <v>45413</v>
      </c>
      <c r="C303" s="129">
        <v>54302</v>
      </c>
      <c r="D303" s="64">
        <v>292</v>
      </c>
      <c r="E303" s="128">
        <v>8889</v>
      </c>
      <c r="F303" s="127"/>
      <c r="G303" s="127"/>
      <c r="H303" s="65">
        <v>13574436.948821999</v>
      </c>
      <c r="I303" s="65"/>
      <c r="J303" s="64">
        <v>8343142.5369454604</v>
      </c>
      <c r="K303" s="64">
        <v>4019941.33782672</v>
      </c>
      <c r="L303" s="64">
        <v>1190269.33132902</v>
      </c>
    </row>
    <row r="304" spans="2:12" s="51" customFormat="1" ht="11.1" customHeight="1" x14ac:dyDescent="0.15">
      <c r="B304" s="130">
        <v>45413</v>
      </c>
      <c r="C304" s="129">
        <v>54332</v>
      </c>
      <c r="D304" s="64">
        <v>293</v>
      </c>
      <c r="E304" s="128">
        <v>8919</v>
      </c>
      <c r="F304" s="127"/>
      <c r="G304" s="127"/>
      <c r="H304" s="65">
        <v>12980988.985471001</v>
      </c>
      <c r="I304" s="65"/>
      <c r="J304" s="64">
        <v>7965300.7886435799</v>
      </c>
      <c r="K304" s="64">
        <v>3828441.3653587801</v>
      </c>
      <c r="L304" s="64">
        <v>1128921.1553805301</v>
      </c>
    </row>
    <row r="305" spans="2:12" s="51" customFormat="1" ht="11.1" customHeight="1" x14ac:dyDescent="0.15">
      <c r="B305" s="130">
        <v>45413</v>
      </c>
      <c r="C305" s="129">
        <v>54363</v>
      </c>
      <c r="D305" s="64">
        <v>294</v>
      </c>
      <c r="E305" s="128">
        <v>8950</v>
      </c>
      <c r="F305" s="127"/>
      <c r="G305" s="127"/>
      <c r="H305" s="65">
        <v>12510839.490441</v>
      </c>
      <c r="I305" s="65"/>
      <c r="J305" s="64">
        <v>7663790.60853096</v>
      </c>
      <c r="K305" s="64">
        <v>3674155.58443178</v>
      </c>
      <c r="L305" s="64">
        <v>1078836.8540753401</v>
      </c>
    </row>
    <row r="306" spans="2:12" s="51" customFormat="1" ht="11.1" customHeight="1" x14ac:dyDescent="0.15">
      <c r="B306" s="130">
        <v>45413</v>
      </c>
      <c r="C306" s="129">
        <v>54393</v>
      </c>
      <c r="D306" s="64">
        <v>295</v>
      </c>
      <c r="E306" s="128">
        <v>8980</v>
      </c>
      <c r="F306" s="127"/>
      <c r="G306" s="127"/>
      <c r="H306" s="65">
        <v>12057730.082765</v>
      </c>
      <c r="I306" s="65"/>
      <c r="J306" s="64">
        <v>7374104.6431849999</v>
      </c>
      <c r="K306" s="64">
        <v>3526573.7944863299</v>
      </c>
      <c r="L306" s="64">
        <v>1031257.90489514</v>
      </c>
    </row>
    <row r="307" spans="2:12" s="51" customFormat="1" ht="11.1" customHeight="1" x14ac:dyDescent="0.15">
      <c r="B307" s="130">
        <v>45413</v>
      </c>
      <c r="C307" s="129">
        <v>54424</v>
      </c>
      <c r="D307" s="64">
        <v>296</v>
      </c>
      <c r="E307" s="128">
        <v>9011</v>
      </c>
      <c r="F307" s="127"/>
      <c r="G307" s="127"/>
      <c r="H307" s="65">
        <v>11628160.112965999</v>
      </c>
      <c r="I307" s="65"/>
      <c r="J307" s="64">
        <v>7099332.5591668803</v>
      </c>
      <c r="K307" s="64">
        <v>3386532.8545100698</v>
      </c>
      <c r="L307" s="64">
        <v>986111.96287368506</v>
      </c>
    </row>
    <row r="308" spans="2:12" s="51" customFormat="1" ht="11.1" customHeight="1" x14ac:dyDescent="0.15">
      <c r="B308" s="130">
        <v>45413</v>
      </c>
      <c r="C308" s="129">
        <v>54455</v>
      </c>
      <c r="D308" s="64">
        <v>297</v>
      </c>
      <c r="E308" s="128">
        <v>9042</v>
      </c>
      <c r="F308" s="127"/>
      <c r="G308" s="127"/>
      <c r="H308" s="65">
        <v>11212853.164124001</v>
      </c>
      <c r="I308" s="65"/>
      <c r="J308" s="64">
        <v>6834164.5528117297</v>
      </c>
      <c r="K308" s="64">
        <v>3251751.1091929199</v>
      </c>
      <c r="L308" s="64">
        <v>942854.87466762995</v>
      </c>
    </row>
    <row r="309" spans="2:12" s="51" customFormat="1" ht="11.1" customHeight="1" x14ac:dyDescent="0.15">
      <c r="B309" s="130">
        <v>45413</v>
      </c>
      <c r="C309" s="129">
        <v>54483</v>
      </c>
      <c r="D309" s="64">
        <v>298</v>
      </c>
      <c r="E309" s="128">
        <v>9070</v>
      </c>
      <c r="F309" s="127"/>
      <c r="G309" s="127"/>
      <c r="H309" s="65">
        <v>10808912.822089</v>
      </c>
      <c r="I309" s="65"/>
      <c r="J309" s="64">
        <v>6577872.2342124898</v>
      </c>
      <c r="K309" s="64">
        <v>3122614.8114953702</v>
      </c>
      <c r="L309" s="64">
        <v>901946.92091295496</v>
      </c>
    </row>
    <row r="310" spans="2:12" s="51" customFormat="1" ht="11.1" customHeight="1" x14ac:dyDescent="0.15">
      <c r="B310" s="130">
        <v>45413</v>
      </c>
      <c r="C310" s="129">
        <v>54514</v>
      </c>
      <c r="D310" s="64">
        <v>299</v>
      </c>
      <c r="E310" s="128">
        <v>9101</v>
      </c>
      <c r="F310" s="127"/>
      <c r="G310" s="127"/>
      <c r="H310" s="65">
        <v>10414528.278388999</v>
      </c>
      <c r="I310" s="65"/>
      <c r="J310" s="64">
        <v>6327116.0782624604</v>
      </c>
      <c r="K310" s="64">
        <v>2995938.3808305901</v>
      </c>
      <c r="L310" s="64">
        <v>861692.00058082305</v>
      </c>
    </row>
    <row r="311" spans="2:12" s="51" customFormat="1" ht="11.1" customHeight="1" x14ac:dyDescent="0.15">
      <c r="B311" s="130">
        <v>45413</v>
      </c>
      <c r="C311" s="129">
        <v>54544</v>
      </c>
      <c r="D311" s="64">
        <v>300</v>
      </c>
      <c r="E311" s="128">
        <v>9131</v>
      </c>
      <c r="F311" s="127"/>
      <c r="G311" s="127"/>
      <c r="H311" s="65">
        <v>10024415.421951</v>
      </c>
      <c r="I311" s="65"/>
      <c r="J311" s="64">
        <v>6080115.29834959</v>
      </c>
      <c r="K311" s="64">
        <v>2871895.6567174001</v>
      </c>
      <c r="L311" s="64">
        <v>822628.82808446605</v>
      </c>
    </row>
    <row r="312" spans="2:12" s="51" customFormat="1" ht="11.1" customHeight="1" x14ac:dyDescent="0.15">
      <c r="B312" s="130">
        <v>45413</v>
      </c>
      <c r="C312" s="129">
        <v>54575</v>
      </c>
      <c r="D312" s="64">
        <v>301</v>
      </c>
      <c r="E312" s="128">
        <v>9162</v>
      </c>
      <c r="F312" s="127"/>
      <c r="G312" s="127"/>
      <c r="H312" s="65">
        <v>9642104.1645940002</v>
      </c>
      <c r="I312" s="65"/>
      <c r="J312" s="64">
        <v>5838312.76532639</v>
      </c>
      <c r="K312" s="64">
        <v>2750668.73852643</v>
      </c>
      <c r="L312" s="64">
        <v>784567.25670107605</v>
      </c>
    </row>
    <row r="313" spans="2:12" s="51" customFormat="1" ht="11.1" customHeight="1" x14ac:dyDescent="0.15">
      <c r="B313" s="130">
        <v>45413</v>
      </c>
      <c r="C313" s="129">
        <v>54605</v>
      </c>
      <c r="D313" s="64">
        <v>302</v>
      </c>
      <c r="E313" s="128">
        <v>9192</v>
      </c>
      <c r="F313" s="127"/>
      <c r="G313" s="127"/>
      <c r="H313" s="65">
        <v>9264328.1660210006</v>
      </c>
      <c r="I313" s="65"/>
      <c r="J313" s="64">
        <v>5600361.0812597396</v>
      </c>
      <c r="K313" s="64">
        <v>2632065.73200871</v>
      </c>
      <c r="L313" s="64">
        <v>747660.95638057799</v>
      </c>
    </row>
    <row r="314" spans="2:12" s="51" customFormat="1" ht="11.1" customHeight="1" x14ac:dyDescent="0.15">
      <c r="B314" s="130">
        <v>45413</v>
      </c>
      <c r="C314" s="129">
        <v>54636</v>
      </c>
      <c r="D314" s="64">
        <v>303</v>
      </c>
      <c r="E314" s="128">
        <v>9223</v>
      </c>
      <c r="F314" s="127"/>
      <c r="G314" s="127"/>
      <c r="H314" s="65">
        <v>8893853.4573749993</v>
      </c>
      <c r="I314" s="65"/>
      <c r="J314" s="64">
        <v>5367287.3498157999</v>
      </c>
      <c r="K314" s="64">
        <v>2516110.10421853</v>
      </c>
      <c r="L314" s="64">
        <v>711695.52051839803</v>
      </c>
    </row>
    <row r="315" spans="2:12" s="51" customFormat="1" ht="11.1" customHeight="1" x14ac:dyDescent="0.15">
      <c r="B315" s="130">
        <v>45413</v>
      </c>
      <c r="C315" s="129">
        <v>54667</v>
      </c>
      <c r="D315" s="64">
        <v>304</v>
      </c>
      <c r="E315" s="128">
        <v>9254</v>
      </c>
      <c r="F315" s="127"/>
      <c r="G315" s="127"/>
      <c r="H315" s="65">
        <v>8530371.0703449994</v>
      </c>
      <c r="I315" s="65"/>
      <c r="J315" s="64">
        <v>5139200.7172304699</v>
      </c>
      <c r="K315" s="64">
        <v>2403059.1878311201</v>
      </c>
      <c r="L315" s="64">
        <v>676839.47172370204</v>
      </c>
    </row>
    <row r="316" spans="2:12" s="51" customFormat="1" ht="11.1" customHeight="1" x14ac:dyDescent="0.15">
      <c r="B316" s="130">
        <v>45413</v>
      </c>
      <c r="C316" s="129">
        <v>54697</v>
      </c>
      <c r="D316" s="64">
        <v>305</v>
      </c>
      <c r="E316" s="128">
        <v>9284</v>
      </c>
      <c r="F316" s="127"/>
      <c r="G316" s="127"/>
      <c r="H316" s="65">
        <v>8168994.00593</v>
      </c>
      <c r="I316" s="65"/>
      <c r="J316" s="64">
        <v>4913407.6116733002</v>
      </c>
      <c r="K316" s="64">
        <v>2291824.9834919199</v>
      </c>
      <c r="L316" s="64">
        <v>642863.46236507804</v>
      </c>
    </row>
    <row r="317" spans="2:12" s="51" customFormat="1" ht="11.1" customHeight="1" x14ac:dyDescent="0.15">
      <c r="B317" s="130">
        <v>45413</v>
      </c>
      <c r="C317" s="129">
        <v>54728</v>
      </c>
      <c r="D317" s="64">
        <v>306</v>
      </c>
      <c r="E317" s="128">
        <v>9315</v>
      </c>
      <c r="F317" s="127"/>
      <c r="G317" s="127"/>
      <c r="H317" s="65">
        <v>7813767.0509740002</v>
      </c>
      <c r="I317" s="65"/>
      <c r="J317" s="64">
        <v>4691778.0115654897</v>
      </c>
      <c r="K317" s="64">
        <v>2182881.7179213702</v>
      </c>
      <c r="L317" s="64">
        <v>609711.12128365401</v>
      </c>
    </row>
    <row r="318" spans="2:12" s="51" customFormat="1" ht="11.1" customHeight="1" x14ac:dyDescent="0.15">
      <c r="B318" s="130">
        <v>45413</v>
      </c>
      <c r="C318" s="129">
        <v>54758</v>
      </c>
      <c r="D318" s="64">
        <v>307</v>
      </c>
      <c r="E318" s="128">
        <v>9345</v>
      </c>
      <c r="F318" s="127"/>
      <c r="G318" s="127"/>
      <c r="H318" s="65">
        <v>7464312.6460650004</v>
      </c>
      <c r="I318" s="65"/>
      <c r="J318" s="64">
        <v>4474591.3429304902</v>
      </c>
      <c r="K318" s="64">
        <v>2076710.1874729099</v>
      </c>
      <c r="L318" s="64">
        <v>577678.08191982703</v>
      </c>
    </row>
    <row r="319" spans="2:12" s="51" customFormat="1" ht="11.1" customHeight="1" x14ac:dyDescent="0.15">
      <c r="B319" s="130">
        <v>45413</v>
      </c>
      <c r="C319" s="129">
        <v>54789</v>
      </c>
      <c r="D319" s="64">
        <v>308</v>
      </c>
      <c r="E319" s="128">
        <v>9376</v>
      </c>
      <c r="F319" s="127"/>
      <c r="G319" s="127"/>
      <c r="H319" s="65">
        <v>7124791.5520909997</v>
      </c>
      <c r="I319" s="65"/>
      <c r="J319" s="64">
        <v>4263816.4247892499</v>
      </c>
      <c r="K319" s="64">
        <v>1973854.36513609</v>
      </c>
      <c r="L319" s="64">
        <v>546741.10049726197</v>
      </c>
    </row>
    <row r="320" spans="2:12" s="51" customFormat="1" ht="11.1" customHeight="1" x14ac:dyDescent="0.15">
      <c r="B320" s="130">
        <v>45413</v>
      </c>
      <c r="C320" s="129">
        <v>54820</v>
      </c>
      <c r="D320" s="64">
        <v>309</v>
      </c>
      <c r="E320" s="128">
        <v>9407</v>
      </c>
      <c r="F320" s="127"/>
      <c r="G320" s="127"/>
      <c r="H320" s="65">
        <v>6788767.4898899999</v>
      </c>
      <c r="I320" s="65"/>
      <c r="J320" s="64">
        <v>4055832.8561907699</v>
      </c>
      <c r="K320" s="64">
        <v>1872797.1948231601</v>
      </c>
      <c r="L320" s="64">
        <v>516551.92689795198</v>
      </c>
    </row>
    <row r="321" spans="2:12" s="51" customFormat="1" ht="11.1" customHeight="1" x14ac:dyDescent="0.15">
      <c r="B321" s="130">
        <v>45413</v>
      </c>
      <c r="C321" s="129">
        <v>54848</v>
      </c>
      <c r="D321" s="64">
        <v>310</v>
      </c>
      <c r="E321" s="128">
        <v>9435</v>
      </c>
      <c r="F321" s="127"/>
      <c r="G321" s="127"/>
      <c r="H321" s="65">
        <v>6455925.4991469998</v>
      </c>
      <c r="I321" s="65"/>
      <c r="J321" s="64">
        <v>3851072.9679353898</v>
      </c>
      <c r="K321" s="64">
        <v>1774163.19141781</v>
      </c>
      <c r="L321" s="64">
        <v>487474.398054127</v>
      </c>
    </row>
    <row r="322" spans="2:12" s="51" customFormat="1" ht="11.1" customHeight="1" x14ac:dyDescent="0.15">
      <c r="B322" s="130">
        <v>45413</v>
      </c>
      <c r="C322" s="129">
        <v>54879</v>
      </c>
      <c r="D322" s="64">
        <v>311</v>
      </c>
      <c r="E322" s="128">
        <v>9466</v>
      </c>
      <c r="F322" s="127"/>
      <c r="G322" s="127"/>
      <c r="H322" s="65">
        <v>6010914.280913</v>
      </c>
      <c r="I322" s="65"/>
      <c r="J322" s="64">
        <v>3579534.4889824698</v>
      </c>
      <c r="K322" s="64">
        <v>1644873.3388088299</v>
      </c>
      <c r="L322" s="64">
        <v>450036.07454659097</v>
      </c>
    </row>
    <row r="323" spans="2:12" s="51" customFormat="1" ht="11.1" customHeight="1" x14ac:dyDescent="0.15">
      <c r="B323" s="130">
        <v>45413</v>
      </c>
      <c r="C323" s="129">
        <v>54909</v>
      </c>
      <c r="D323" s="64">
        <v>312</v>
      </c>
      <c r="E323" s="128">
        <v>9496</v>
      </c>
      <c r="F323" s="127"/>
      <c r="G323" s="127"/>
      <c r="H323" s="65">
        <v>5684542.735719</v>
      </c>
      <c r="I323" s="65"/>
      <c r="J323" s="64">
        <v>3379621.8766065701</v>
      </c>
      <c r="K323" s="64">
        <v>1549186.8078775301</v>
      </c>
      <c r="L323" s="64">
        <v>422118.84397478198</v>
      </c>
    </row>
    <row r="324" spans="2:12" s="51" customFormat="1" ht="11.1" customHeight="1" x14ac:dyDescent="0.15">
      <c r="B324" s="130">
        <v>45413</v>
      </c>
      <c r="C324" s="129">
        <v>54940</v>
      </c>
      <c r="D324" s="64">
        <v>313</v>
      </c>
      <c r="E324" s="128">
        <v>9527</v>
      </c>
      <c r="F324" s="127"/>
      <c r="G324" s="127"/>
      <c r="H324" s="65">
        <v>5360844.9842490004</v>
      </c>
      <c r="I324" s="65"/>
      <c r="J324" s="64">
        <v>3181768.6993037499</v>
      </c>
      <c r="K324" s="64">
        <v>1454783.5293072599</v>
      </c>
      <c r="L324" s="64">
        <v>394717.103307112</v>
      </c>
    </row>
    <row r="325" spans="2:12" s="51" customFormat="1" ht="11.1" customHeight="1" x14ac:dyDescent="0.15">
      <c r="B325" s="130">
        <v>45413</v>
      </c>
      <c r="C325" s="129">
        <v>54970</v>
      </c>
      <c r="D325" s="64">
        <v>314</v>
      </c>
      <c r="E325" s="128">
        <v>9557</v>
      </c>
      <c r="F325" s="127"/>
      <c r="G325" s="127"/>
      <c r="H325" s="65">
        <v>5040400.157288</v>
      </c>
      <c r="I325" s="65"/>
      <c r="J325" s="64">
        <v>2986667.8894113102</v>
      </c>
      <c r="K325" s="64">
        <v>1362217.5473843999</v>
      </c>
      <c r="L325" s="64">
        <v>368086.69823736302</v>
      </c>
    </row>
    <row r="326" spans="2:12" s="51" customFormat="1" ht="11.1" customHeight="1" x14ac:dyDescent="0.15">
      <c r="B326" s="130">
        <v>45413</v>
      </c>
      <c r="C326" s="129">
        <v>55001</v>
      </c>
      <c r="D326" s="64">
        <v>315</v>
      </c>
      <c r="E326" s="128">
        <v>9588</v>
      </c>
      <c r="F326" s="127"/>
      <c r="G326" s="127"/>
      <c r="H326" s="65">
        <v>4721366.7543989997</v>
      </c>
      <c r="I326" s="65"/>
      <c r="J326" s="64">
        <v>2792881.0091860201</v>
      </c>
      <c r="K326" s="64">
        <v>1270591.84455907</v>
      </c>
      <c r="L326" s="64">
        <v>341874.20679901203</v>
      </c>
    </row>
    <row r="327" spans="2:12" s="51" customFormat="1" ht="11.1" customHeight="1" x14ac:dyDescent="0.15">
      <c r="B327" s="130">
        <v>45413</v>
      </c>
      <c r="C327" s="129">
        <v>55032</v>
      </c>
      <c r="D327" s="64">
        <v>316</v>
      </c>
      <c r="E327" s="128">
        <v>9619</v>
      </c>
      <c r="F327" s="127"/>
      <c r="G327" s="127"/>
      <c r="H327" s="65">
        <v>4404062.9865969997</v>
      </c>
      <c r="I327" s="65"/>
      <c r="J327" s="64">
        <v>2600764.3054549298</v>
      </c>
      <c r="K327" s="64">
        <v>1180181.27392115</v>
      </c>
      <c r="L327" s="64">
        <v>316202.72734567599</v>
      </c>
    </row>
    <row r="328" spans="2:12" s="51" customFormat="1" ht="11.1" customHeight="1" x14ac:dyDescent="0.15">
      <c r="B328" s="130">
        <v>45413</v>
      </c>
      <c r="C328" s="129">
        <v>55062</v>
      </c>
      <c r="D328" s="64">
        <v>317</v>
      </c>
      <c r="E328" s="128">
        <v>9649</v>
      </c>
      <c r="F328" s="127"/>
      <c r="G328" s="127"/>
      <c r="H328" s="65">
        <v>4088642.2744149999</v>
      </c>
      <c r="I328" s="65"/>
      <c r="J328" s="64">
        <v>2410533.3783236002</v>
      </c>
      <c r="K328" s="64">
        <v>1091165.5350408601</v>
      </c>
      <c r="L328" s="64">
        <v>291154.57304202899</v>
      </c>
    </row>
    <row r="329" spans="2:12" s="51" customFormat="1" ht="11.1" customHeight="1" x14ac:dyDescent="0.15">
      <c r="B329" s="130">
        <v>45413</v>
      </c>
      <c r="C329" s="129">
        <v>55093</v>
      </c>
      <c r="D329" s="64">
        <v>318</v>
      </c>
      <c r="E329" s="128">
        <v>9680</v>
      </c>
      <c r="F329" s="127"/>
      <c r="G329" s="127"/>
      <c r="H329" s="65">
        <v>3774683.7489919998</v>
      </c>
      <c r="I329" s="65"/>
      <c r="J329" s="64">
        <v>2221658.9225902501</v>
      </c>
      <c r="K329" s="64">
        <v>1003110.9443093101</v>
      </c>
      <c r="L329" s="64">
        <v>266525.37554344599</v>
      </c>
    </row>
    <row r="330" spans="2:12" s="51" customFormat="1" ht="11.1" customHeight="1" x14ac:dyDescent="0.15">
      <c r="B330" s="130">
        <v>45413</v>
      </c>
      <c r="C330" s="129">
        <v>55123</v>
      </c>
      <c r="D330" s="64">
        <v>319</v>
      </c>
      <c r="E330" s="128">
        <v>9710</v>
      </c>
      <c r="F330" s="127"/>
      <c r="G330" s="127"/>
      <c r="H330" s="65">
        <v>3460695.0204980001</v>
      </c>
      <c r="I330" s="65"/>
      <c r="J330" s="64">
        <v>2033511.8252844701</v>
      </c>
      <c r="K330" s="64">
        <v>915899.98753586097</v>
      </c>
      <c r="L330" s="64">
        <v>242355.97531551999</v>
      </c>
    </row>
    <row r="331" spans="2:12" s="51" customFormat="1" ht="11.1" customHeight="1" x14ac:dyDescent="0.15">
      <c r="B331" s="130">
        <v>45413</v>
      </c>
      <c r="C331" s="129">
        <v>55154</v>
      </c>
      <c r="D331" s="64">
        <v>320</v>
      </c>
      <c r="E331" s="128">
        <v>9741</v>
      </c>
      <c r="F331" s="127"/>
      <c r="G331" s="127"/>
      <c r="H331" s="65">
        <v>3149971.4700779999</v>
      </c>
      <c r="I331" s="65"/>
      <c r="J331" s="64">
        <v>1847790.6855808799</v>
      </c>
      <c r="K331" s="64">
        <v>830134.02976231603</v>
      </c>
      <c r="L331" s="64">
        <v>218731.08917480599</v>
      </c>
    </row>
    <row r="332" spans="2:12" s="51" customFormat="1" ht="11.1" customHeight="1" x14ac:dyDescent="0.15">
      <c r="B332" s="130">
        <v>45413</v>
      </c>
      <c r="C332" s="129">
        <v>55185</v>
      </c>
      <c r="D332" s="64">
        <v>321</v>
      </c>
      <c r="E332" s="128">
        <v>9772</v>
      </c>
      <c r="F332" s="127"/>
      <c r="G332" s="127"/>
      <c r="H332" s="65">
        <v>2841113.81776</v>
      </c>
      <c r="I332" s="65"/>
      <c r="J332" s="64">
        <v>1663786.37944912</v>
      </c>
      <c r="K332" s="64">
        <v>745567.72798001696</v>
      </c>
      <c r="L332" s="64">
        <v>195616.74092108299</v>
      </c>
    </row>
    <row r="333" spans="2:12" s="51" customFormat="1" ht="11.1" customHeight="1" x14ac:dyDescent="0.15">
      <c r="B333" s="130">
        <v>45413</v>
      </c>
      <c r="C333" s="129">
        <v>55213</v>
      </c>
      <c r="D333" s="64">
        <v>322</v>
      </c>
      <c r="E333" s="128">
        <v>9800</v>
      </c>
      <c r="F333" s="127"/>
      <c r="G333" s="127"/>
      <c r="H333" s="65">
        <v>2536035.0570640001</v>
      </c>
      <c r="I333" s="65"/>
      <c r="J333" s="64">
        <v>1482853.7099361401</v>
      </c>
      <c r="K333" s="64">
        <v>662962.49586951802</v>
      </c>
      <c r="L333" s="64">
        <v>173277.785843894</v>
      </c>
    </row>
    <row r="334" spans="2:12" s="51" customFormat="1" ht="11.1" customHeight="1" x14ac:dyDescent="0.15">
      <c r="B334" s="130">
        <v>45413</v>
      </c>
      <c r="C334" s="129">
        <v>55244</v>
      </c>
      <c r="D334" s="64">
        <v>323</v>
      </c>
      <c r="E334" s="128">
        <v>9831</v>
      </c>
      <c r="F334" s="127"/>
      <c r="G334" s="127"/>
      <c r="H334" s="65">
        <v>2239148.624384</v>
      </c>
      <c r="I334" s="65"/>
      <c r="J334" s="64">
        <v>1307039.62881183</v>
      </c>
      <c r="K334" s="64">
        <v>582872.41315261798</v>
      </c>
      <c r="L334" s="64">
        <v>151699.46516408099</v>
      </c>
    </row>
    <row r="335" spans="2:12" s="51" customFormat="1" ht="11.1" customHeight="1" x14ac:dyDescent="0.15">
      <c r="B335" s="130">
        <v>45413</v>
      </c>
      <c r="C335" s="129">
        <v>55274</v>
      </c>
      <c r="D335" s="64">
        <v>324</v>
      </c>
      <c r="E335" s="128">
        <v>9861</v>
      </c>
      <c r="F335" s="127"/>
      <c r="G335" s="127"/>
      <c r="H335" s="65">
        <v>1950426.4301990001</v>
      </c>
      <c r="I335" s="65"/>
      <c r="J335" s="64">
        <v>1136637.4685147901</v>
      </c>
      <c r="K335" s="64">
        <v>505634.24671494798</v>
      </c>
      <c r="L335" s="64">
        <v>131057.87236080199</v>
      </c>
    </row>
    <row r="336" spans="2:12" s="51" customFormat="1" ht="11.1" customHeight="1" x14ac:dyDescent="0.15">
      <c r="B336" s="130">
        <v>45413</v>
      </c>
      <c r="C336" s="129">
        <v>55305</v>
      </c>
      <c r="D336" s="64">
        <v>325</v>
      </c>
      <c r="E336" s="128">
        <v>9892</v>
      </c>
      <c r="F336" s="127"/>
      <c r="G336" s="127"/>
      <c r="H336" s="65">
        <v>1689442.86332</v>
      </c>
      <c r="I336" s="65"/>
      <c r="J336" s="64">
        <v>982875.89104268595</v>
      </c>
      <c r="K336" s="64">
        <v>436121.290209606</v>
      </c>
      <c r="L336" s="64">
        <v>112561.673123388</v>
      </c>
    </row>
    <row r="337" spans="2:12" s="51" customFormat="1" ht="11.1" customHeight="1" x14ac:dyDescent="0.15">
      <c r="B337" s="130">
        <v>45413</v>
      </c>
      <c r="C337" s="129">
        <v>55335</v>
      </c>
      <c r="D337" s="64">
        <v>326</v>
      </c>
      <c r="E337" s="128">
        <v>9922</v>
      </c>
      <c r="F337" s="127"/>
      <c r="G337" s="127"/>
      <c r="H337" s="65">
        <v>1451930.6149820001</v>
      </c>
      <c r="I337" s="65"/>
      <c r="J337" s="64">
        <v>843310.67319008196</v>
      </c>
      <c r="K337" s="64">
        <v>373272.47817406303</v>
      </c>
      <c r="L337" s="64">
        <v>95945.653477946398</v>
      </c>
    </row>
    <row r="338" spans="2:12" s="51" customFormat="1" ht="11.1" customHeight="1" x14ac:dyDescent="0.15">
      <c r="B338" s="130">
        <v>45413</v>
      </c>
      <c r="C338" s="129">
        <v>55366</v>
      </c>
      <c r="D338" s="64">
        <v>327</v>
      </c>
      <c r="E338" s="128">
        <v>9953</v>
      </c>
      <c r="F338" s="127"/>
      <c r="G338" s="127"/>
      <c r="H338" s="65">
        <v>1243678.6451359999</v>
      </c>
      <c r="I338" s="65"/>
      <c r="J338" s="64">
        <v>721128.55088643602</v>
      </c>
      <c r="K338" s="64">
        <v>318379.54407085699</v>
      </c>
      <c r="L338" s="64">
        <v>81489.398311782497</v>
      </c>
    </row>
    <row r="339" spans="2:12" s="51" customFormat="1" ht="11.1" customHeight="1" x14ac:dyDescent="0.15">
      <c r="B339" s="130">
        <v>45413</v>
      </c>
      <c r="C339" s="129">
        <v>55397</v>
      </c>
      <c r="D339" s="64">
        <v>328</v>
      </c>
      <c r="E339" s="128">
        <v>9984</v>
      </c>
      <c r="F339" s="127"/>
      <c r="G339" s="127"/>
      <c r="H339" s="65">
        <v>1064117.0033489999</v>
      </c>
      <c r="I339" s="65"/>
      <c r="J339" s="64">
        <v>615965.90687589603</v>
      </c>
      <c r="K339" s="64">
        <v>271258.42384308699</v>
      </c>
      <c r="L339" s="64">
        <v>69134.656310215301</v>
      </c>
    </row>
    <row r="340" spans="2:12" s="51" customFormat="1" ht="11.1" customHeight="1" x14ac:dyDescent="0.15">
      <c r="B340" s="130">
        <v>45413</v>
      </c>
      <c r="C340" s="129">
        <v>55427</v>
      </c>
      <c r="D340" s="64">
        <v>329</v>
      </c>
      <c r="E340" s="128">
        <v>10014</v>
      </c>
      <c r="F340" s="127"/>
      <c r="G340" s="127"/>
      <c r="H340" s="65">
        <v>912549.28569699998</v>
      </c>
      <c r="I340" s="65"/>
      <c r="J340" s="64">
        <v>527363.638587013</v>
      </c>
      <c r="K340" s="64">
        <v>231668.24481550101</v>
      </c>
      <c r="L340" s="64">
        <v>58802.415436563497</v>
      </c>
    </row>
    <row r="341" spans="2:12" s="51" customFormat="1" ht="11.1" customHeight="1" x14ac:dyDescent="0.15">
      <c r="B341" s="130">
        <v>45413</v>
      </c>
      <c r="C341" s="129">
        <v>55458</v>
      </c>
      <c r="D341" s="64">
        <v>330</v>
      </c>
      <c r="E341" s="128">
        <v>10045</v>
      </c>
      <c r="F341" s="127"/>
      <c r="G341" s="127"/>
      <c r="H341" s="65">
        <v>783283.26760000002</v>
      </c>
      <c r="I341" s="65"/>
      <c r="J341" s="64">
        <v>451892.86162129801</v>
      </c>
      <c r="K341" s="64">
        <v>198009.44207825701</v>
      </c>
      <c r="L341" s="64">
        <v>50046.208087980202</v>
      </c>
    </row>
    <row r="342" spans="2:12" s="51" customFormat="1" ht="11.1" customHeight="1" x14ac:dyDescent="0.15">
      <c r="B342" s="130">
        <v>45413</v>
      </c>
      <c r="C342" s="129">
        <v>55488</v>
      </c>
      <c r="D342" s="64">
        <v>331</v>
      </c>
      <c r="E342" s="128">
        <v>10075</v>
      </c>
      <c r="F342" s="127"/>
      <c r="G342" s="127"/>
      <c r="H342" s="65">
        <v>672502.88318899996</v>
      </c>
      <c r="I342" s="65"/>
      <c r="J342" s="64">
        <v>387344.45450815803</v>
      </c>
      <c r="K342" s="64">
        <v>169308.01932039199</v>
      </c>
      <c r="L342" s="64">
        <v>42616.608981411802</v>
      </c>
    </row>
    <row r="343" spans="2:12" s="51" customFormat="1" ht="11.1" customHeight="1" x14ac:dyDescent="0.15">
      <c r="B343" s="130">
        <v>45413</v>
      </c>
      <c r="C343" s="129">
        <v>55519</v>
      </c>
      <c r="D343" s="64">
        <v>332</v>
      </c>
      <c r="E343" s="128">
        <v>10106</v>
      </c>
      <c r="F343" s="127"/>
      <c r="G343" s="127"/>
      <c r="H343" s="65">
        <v>573365.11229700001</v>
      </c>
      <c r="I343" s="65"/>
      <c r="J343" s="64">
        <v>329683.51730349299</v>
      </c>
      <c r="K343" s="64">
        <v>143737.97235667601</v>
      </c>
      <c r="L343" s="64">
        <v>36027.115716147498</v>
      </c>
    </row>
    <row r="344" spans="2:12" s="51" customFormat="1" ht="11.1" customHeight="1" x14ac:dyDescent="0.15">
      <c r="B344" s="130">
        <v>45413</v>
      </c>
      <c r="C344" s="129">
        <v>55550</v>
      </c>
      <c r="D344" s="64">
        <v>333</v>
      </c>
      <c r="E344" s="128">
        <v>10137</v>
      </c>
      <c r="F344" s="127"/>
      <c r="G344" s="127"/>
      <c r="H344" s="65">
        <v>490376.11942800001</v>
      </c>
      <c r="I344" s="65"/>
      <c r="J344" s="64">
        <v>281486.81866850599</v>
      </c>
      <c r="K344" s="64">
        <v>122412.688106118</v>
      </c>
      <c r="L344" s="64">
        <v>30552.097740284498</v>
      </c>
    </row>
    <row r="345" spans="2:12" s="51" customFormat="1" ht="11.1" customHeight="1" x14ac:dyDescent="0.15">
      <c r="B345" s="130">
        <v>45413</v>
      </c>
      <c r="C345" s="129">
        <v>55579</v>
      </c>
      <c r="D345" s="64">
        <v>334</v>
      </c>
      <c r="E345" s="128">
        <v>10166</v>
      </c>
      <c r="F345" s="127"/>
      <c r="G345" s="127"/>
      <c r="H345" s="65">
        <v>418309.08727399999</v>
      </c>
      <c r="I345" s="65"/>
      <c r="J345" s="64">
        <v>239737.73126005</v>
      </c>
      <c r="K345" s="64">
        <v>104008.828555707</v>
      </c>
      <c r="L345" s="64">
        <v>25855.9412431376</v>
      </c>
    </row>
    <row r="346" spans="2:12" s="51" customFormat="1" ht="11.1" customHeight="1" x14ac:dyDescent="0.15">
      <c r="B346" s="130">
        <v>45413</v>
      </c>
      <c r="C346" s="129">
        <v>55610</v>
      </c>
      <c r="D346" s="64">
        <v>335</v>
      </c>
      <c r="E346" s="128">
        <v>10197</v>
      </c>
      <c r="F346" s="127"/>
      <c r="G346" s="127"/>
      <c r="H346" s="65">
        <v>355711.75088599999</v>
      </c>
      <c r="I346" s="65"/>
      <c r="J346" s="64">
        <v>203516.714629152</v>
      </c>
      <c r="K346" s="64">
        <v>88069.998706616607</v>
      </c>
      <c r="L346" s="64">
        <v>21800.916761914301</v>
      </c>
    </row>
    <row r="347" spans="2:12" s="51" customFormat="1" ht="11.1" customHeight="1" x14ac:dyDescent="0.15">
      <c r="B347" s="130">
        <v>45413</v>
      </c>
      <c r="C347" s="129">
        <v>55640</v>
      </c>
      <c r="D347" s="64">
        <v>336</v>
      </c>
      <c r="E347" s="128">
        <v>10227</v>
      </c>
      <c r="F347" s="127"/>
      <c r="G347" s="127"/>
      <c r="H347" s="65">
        <v>302465.61161899997</v>
      </c>
      <c r="I347" s="65"/>
      <c r="J347" s="64">
        <v>172768.44986260901</v>
      </c>
      <c r="K347" s="64">
        <v>74579.953919764695</v>
      </c>
      <c r="L347" s="64">
        <v>18385.9028464824</v>
      </c>
    </row>
    <row r="348" spans="2:12" s="51" customFormat="1" ht="11.1" customHeight="1" x14ac:dyDescent="0.15">
      <c r="B348" s="130">
        <v>45413</v>
      </c>
      <c r="C348" s="129">
        <v>55671</v>
      </c>
      <c r="D348" s="64">
        <v>337</v>
      </c>
      <c r="E348" s="128">
        <v>10258</v>
      </c>
      <c r="F348" s="127"/>
      <c r="G348" s="127"/>
      <c r="H348" s="65">
        <v>259558.08090599999</v>
      </c>
      <c r="I348" s="65"/>
      <c r="J348" s="64">
        <v>148008.195849827</v>
      </c>
      <c r="K348" s="64">
        <v>63729.062795001097</v>
      </c>
      <c r="L348" s="64">
        <v>15644.3311963421</v>
      </c>
    </row>
    <row r="349" spans="2:12" s="51" customFormat="1" ht="11.1" customHeight="1" x14ac:dyDescent="0.15">
      <c r="B349" s="130">
        <v>45413</v>
      </c>
      <c r="C349" s="129">
        <v>55701</v>
      </c>
      <c r="D349" s="64">
        <v>338</v>
      </c>
      <c r="E349" s="128">
        <v>10288</v>
      </c>
      <c r="F349" s="127"/>
      <c r="G349" s="127"/>
      <c r="H349" s="65">
        <v>220356.18775700001</v>
      </c>
      <c r="I349" s="65"/>
      <c r="J349" s="64">
        <v>125447.791803057</v>
      </c>
      <c r="K349" s="64">
        <v>53882.105176465302</v>
      </c>
      <c r="L349" s="64">
        <v>13172.8609808902</v>
      </c>
    </row>
    <row r="350" spans="2:12" s="51" customFormat="1" ht="11.1" customHeight="1" x14ac:dyDescent="0.15">
      <c r="B350" s="130">
        <v>45413</v>
      </c>
      <c r="C350" s="129">
        <v>55732</v>
      </c>
      <c r="D350" s="64">
        <v>339</v>
      </c>
      <c r="E350" s="128">
        <v>10319</v>
      </c>
      <c r="F350" s="127"/>
      <c r="G350" s="127"/>
      <c r="H350" s="65">
        <v>183536.39004100001</v>
      </c>
      <c r="I350" s="65"/>
      <c r="J350" s="64">
        <v>104309.22895325501</v>
      </c>
      <c r="K350" s="64">
        <v>44688.765969531698</v>
      </c>
      <c r="L350" s="64">
        <v>10879.0390361796</v>
      </c>
    </row>
    <row r="351" spans="2:12" s="51" customFormat="1" ht="11.1" customHeight="1" x14ac:dyDescent="0.15">
      <c r="B351" s="130">
        <v>45413</v>
      </c>
      <c r="C351" s="129">
        <v>55763</v>
      </c>
      <c r="D351" s="64">
        <v>340</v>
      </c>
      <c r="E351" s="128">
        <v>10350</v>
      </c>
      <c r="F351" s="127"/>
      <c r="G351" s="127"/>
      <c r="H351" s="65">
        <v>153203.64327299999</v>
      </c>
      <c r="I351" s="65"/>
      <c r="J351" s="64">
        <v>86922.542701541897</v>
      </c>
      <c r="K351" s="64">
        <v>37145.152187936801</v>
      </c>
      <c r="L351" s="64">
        <v>9004.3202833057203</v>
      </c>
    </row>
    <row r="352" spans="2:12" s="51" customFormat="1" ht="11.1" customHeight="1" x14ac:dyDescent="0.15">
      <c r="B352" s="130">
        <v>45413</v>
      </c>
      <c r="C352" s="129">
        <v>55793</v>
      </c>
      <c r="D352" s="64">
        <v>341</v>
      </c>
      <c r="E352" s="128">
        <v>10380</v>
      </c>
      <c r="F352" s="127"/>
      <c r="G352" s="127"/>
      <c r="H352" s="65">
        <v>127032.385966</v>
      </c>
      <c r="I352" s="65"/>
      <c r="J352" s="64">
        <v>71955.557841961796</v>
      </c>
      <c r="K352" s="64">
        <v>30673.5351566893</v>
      </c>
      <c r="L352" s="64">
        <v>7405.0621456333802</v>
      </c>
    </row>
    <row r="353" spans="2:12" s="51" customFormat="1" ht="11.1" customHeight="1" x14ac:dyDescent="0.15">
      <c r="B353" s="130">
        <v>45413</v>
      </c>
      <c r="C353" s="129">
        <v>55824</v>
      </c>
      <c r="D353" s="64">
        <v>342</v>
      </c>
      <c r="E353" s="128">
        <v>10411</v>
      </c>
      <c r="F353" s="127"/>
      <c r="G353" s="127"/>
      <c r="H353" s="65">
        <v>103398.317249</v>
      </c>
      <c r="I353" s="65"/>
      <c r="J353" s="64">
        <v>58469.063685838002</v>
      </c>
      <c r="K353" s="64">
        <v>24861.064446184901</v>
      </c>
      <c r="L353" s="64">
        <v>5976.4214360148299</v>
      </c>
    </row>
    <row r="354" spans="2:12" s="51" customFormat="1" ht="11.1" customHeight="1" x14ac:dyDescent="0.15">
      <c r="B354" s="130">
        <v>45413</v>
      </c>
      <c r="C354" s="129">
        <v>55854</v>
      </c>
      <c r="D354" s="64">
        <v>343</v>
      </c>
      <c r="E354" s="128">
        <v>10441</v>
      </c>
      <c r="F354" s="127"/>
      <c r="G354" s="127"/>
      <c r="H354" s="65">
        <v>81631.267141999997</v>
      </c>
      <c r="I354" s="65"/>
      <c r="J354" s="64">
        <v>46084.594092710002</v>
      </c>
      <c r="K354" s="64">
        <v>19546.955043980099</v>
      </c>
      <c r="L354" s="64">
        <v>4679.6857788648504</v>
      </c>
    </row>
    <row r="355" spans="2:12" s="51" customFormat="1" ht="11.1" customHeight="1" x14ac:dyDescent="0.15">
      <c r="B355" s="130">
        <v>45413</v>
      </c>
      <c r="C355" s="129">
        <v>55885</v>
      </c>
      <c r="D355" s="64">
        <v>344</v>
      </c>
      <c r="E355" s="128">
        <v>10472</v>
      </c>
      <c r="F355" s="127"/>
      <c r="G355" s="127"/>
      <c r="H355" s="65">
        <v>65631.075683000003</v>
      </c>
      <c r="I355" s="65"/>
      <c r="J355" s="64">
        <v>36988.909696171198</v>
      </c>
      <c r="K355" s="64">
        <v>15649.085753774199</v>
      </c>
      <c r="L355" s="64">
        <v>3730.6385089416899</v>
      </c>
    </row>
    <row r="356" spans="2:12" s="51" customFormat="1" ht="11.1" customHeight="1" x14ac:dyDescent="0.15">
      <c r="B356" s="130">
        <v>45413</v>
      </c>
      <c r="C356" s="129">
        <v>55916</v>
      </c>
      <c r="D356" s="64">
        <v>345</v>
      </c>
      <c r="E356" s="128">
        <v>10503</v>
      </c>
      <c r="F356" s="127"/>
      <c r="G356" s="127"/>
      <c r="H356" s="65">
        <v>51821.912908999999</v>
      </c>
      <c r="I356" s="65"/>
      <c r="J356" s="64">
        <v>29156.690503055601</v>
      </c>
      <c r="K356" s="64">
        <v>12304.0973926973</v>
      </c>
      <c r="L356" s="64">
        <v>2920.7916484094399</v>
      </c>
    </row>
    <row r="357" spans="2:12" s="51" customFormat="1" ht="11.1" customHeight="1" x14ac:dyDescent="0.15">
      <c r="B357" s="130">
        <v>45413</v>
      </c>
      <c r="C357" s="129">
        <v>55944</v>
      </c>
      <c r="D357" s="64">
        <v>346</v>
      </c>
      <c r="E357" s="128">
        <v>10531</v>
      </c>
      <c r="F357" s="127"/>
      <c r="G357" s="127"/>
      <c r="H357" s="65">
        <v>40559.300000000003</v>
      </c>
      <c r="I357" s="65"/>
      <c r="J357" s="64">
        <v>22785.017201831</v>
      </c>
      <c r="K357" s="64">
        <v>9593.1671187471802</v>
      </c>
      <c r="L357" s="64">
        <v>2268.5473029781201</v>
      </c>
    </row>
    <row r="358" spans="2:12" s="51" customFormat="1" ht="11.1" customHeight="1" x14ac:dyDescent="0.15">
      <c r="B358" s="130">
        <v>45413</v>
      </c>
      <c r="C358" s="129">
        <v>55975</v>
      </c>
      <c r="D358" s="64">
        <v>347</v>
      </c>
      <c r="E358" s="128">
        <v>10562</v>
      </c>
      <c r="F358" s="127"/>
      <c r="G358" s="127"/>
      <c r="H358" s="65">
        <v>31100.62</v>
      </c>
      <c r="I358" s="65"/>
      <c r="J358" s="64">
        <v>17441.777246785401</v>
      </c>
      <c r="K358" s="64">
        <v>7324.8287904035396</v>
      </c>
      <c r="L358" s="64">
        <v>1724.8046995487</v>
      </c>
    </row>
    <row r="359" spans="2:12" s="51" customFormat="1" ht="11.1" customHeight="1" x14ac:dyDescent="0.15">
      <c r="B359" s="130">
        <v>45413</v>
      </c>
      <c r="C359" s="129">
        <v>56005</v>
      </c>
      <c r="D359" s="64">
        <v>348</v>
      </c>
      <c r="E359" s="128">
        <v>10592</v>
      </c>
      <c r="F359" s="127"/>
      <c r="G359" s="127"/>
      <c r="H359" s="65">
        <v>21744.39</v>
      </c>
      <c r="I359" s="65"/>
      <c r="J359" s="64">
        <v>12174.6217745986</v>
      </c>
      <c r="K359" s="64">
        <v>5100.2561428577401</v>
      </c>
      <c r="L359" s="64">
        <v>1196.0532620608799</v>
      </c>
    </row>
    <row r="360" spans="2:12" s="51" customFormat="1" ht="11.1" customHeight="1" x14ac:dyDescent="0.15">
      <c r="B360" s="130">
        <v>45413</v>
      </c>
      <c r="C360" s="129">
        <v>56036</v>
      </c>
      <c r="D360" s="64">
        <v>349</v>
      </c>
      <c r="E360" s="128">
        <v>10623</v>
      </c>
      <c r="F360" s="127"/>
      <c r="G360" s="127"/>
      <c r="H360" s="65">
        <v>13749.71</v>
      </c>
      <c r="I360" s="65"/>
      <c r="J360" s="64">
        <v>7685.3662108185599</v>
      </c>
      <c r="K360" s="64">
        <v>3211.4056648064802</v>
      </c>
      <c r="L360" s="64">
        <v>749.912030706785</v>
      </c>
    </row>
    <row r="361" spans="2:12" s="51" customFormat="1" ht="11.1" customHeight="1" x14ac:dyDescent="0.15">
      <c r="B361" s="130">
        <v>45413</v>
      </c>
      <c r="C361" s="129">
        <v>56066</v>
      </c>
      <c r="D361" s="64">
        <v>350</v>
      </c>
      <c r="E361" s="128">
        <v>10653</v>
      </c>
      <c r="F361" s="127"/>
      <c r="G361" s="127"/>
      <c r="H361" s="65">
        <v>8358.4</v>
      </c>
      <c r="I361" s="65"/>
      <c r="J361" s="64">
        <v>4664.2383937354198</v>
      </c>
      <c r="K361" s="64">
        <v>1944.2007633589401</v>
      </c>
      <c r="L361" s="64">
        <v>452.13939059279301</v>
      </c>
    </row>
    <row r="362" spans="2:12" s="51" customFormat="1" ht="11.1" customHeight="1" x14ac:dyDescent="0.15">
      <c r="B362" s="130">
        <v>45413</v>
      </c>
      <c r="C362" s="129">
        <v>56097</v>
      </c>
      <c r="D362" s="64">
        <v>351</v>
      </c>
      <c r="E362" s="128">
        <v>10684</v>
      </c>
      <c r="F362" s="127"/>
      <c r="G362" s="127"/>
      <c r="H362" s="65">
        <v>3930.61</v>
      </c>
      <c r="I362" s="65"/>
      <c r="J362" s="64">
        <v>0</v>
      </c>
      <c r="K362" s="64">
        <v>0</v>
      </c>
      <c r="L362" s="64">
        <v>0</v>
      </c>
    </row>
    <row r="363" spans="2:12" s="51" customFormat="1" ht="11.1" customHeight="1" x14ac:dyDescent="0.15">
      <c r="B363" s="130">
        <v>45413</v>
      </c>
      <c r="C363" s="129">
        <v>56128</v>
      </c>
      <c r="D363" s="64">
        <v>352</v>
      </c>
      <c r="E363" s="128">
        <v>10715</v>
      </c>
      <c r="F363" s="127"/>
      <c r="G363" s="127"/>
      <c r="H363" s="65">
        <v>986.08</v>
      </c>
      <c r="I363" s="65"/>
      <c r="J363" s="64">
        <v>0</v>
      </c>
      <c r="K363" s="64">
        <v>0</v>
      </c>
      <c r="L363" s="64">
        <v>0</v>
      </c>
    </row>
    <row r="364" spans="2:12" s="51" customFormat="1" ht="11.1" customHeight="1" x14ac:dyDescent="0.15">
      <c r="B364" s="130">
        <v>45413</v>
      </c>
      <c r="C364" s="129">
        <v>56158</v>
      </c>
      <c r="D364" s="64">
        <v>353</v>
      </c>
      <c r="E364" s="128">
        <v>10745</v>
      </c>
      <c r="F364" s="127"/>
      <c r="G364" s="127"/>
      <c r="H364" s="65">
        <v>0</v>
      </c>
      <c r="I364" s="65"/>
      <c r="J364" s="64">
        <v>0</v>
      </c>
      <c r="K364" s="64">
        <v>0</v>
      </c>
      <c r="L364" s="64">
        <v>0</v>
      </c>
    </row>
    <row r="365" spans="2:12" s="51" customFormat="1" ht="11.1" customHeight="1" x14ac:dyDescent="0.15">
      <c r="B365" s="130">
        <v>45413</v>
      </c>
      <c r="C365" s="129">
        <v>56189</v>
      </c>
      <c r="D365" s="64">
        <v>354</v>
      </c>
      <c r="E365" s="128">
        <v>10776</v>
      </c>
      <c r="F365" s="127"/>
      <c r="G365" s="127"/>
      <c r="H365" s="65">
        <v>0</v>
      </c>
      <c r="I365" s="65"/>
      <c r="J365" s="64">
        <v>0</v>
      </c>
      <c r="K365" s="64">
        <v>0</v>
      </c>
      <c r="L365" s="64">
        <v>0</v>
      </c>
    </row>
    <row r="366" spans="2:12" s="51" customFormat="1" ht="11.1" customHeight="1" x14ac:dyDescent="0.15">
      <c r="B366" s="130">
        <v>45413</v>
      </c>
      <c r="C366" s="129">
        <v>56219</v>
      </c>
      <c r="D366" s="64">
        <v>355</v>
      </c>
      <c r="E366" s="128">
        <v>10806</v>
      </c>
      <c r="F366" s="127"/>
      <c r="G366" s="127"/>
      <c r="H366" s="65">
        <v>0</v>
      </c>
      <c r="I366" s="65"/>
      <c r="J366" s="64">
        <v>0</v>
      </c>
      <c r="K366" s="64">
        <v>0</v>
      </c>
      <c r="L366" s="64">
        <v>0</v>
      </c>
    </row>
    <row r="367" spans="2:12" s="51" customFormat="1" ht="11.1" customHeight="1" x14ac:dyDescent="0.15">
      <c r="B367" s="130">
        <v>45413</v>
      </c>
      <c r="C367" s="129">
        <v>56250</v>
      </c>
      <c r="D367" s="64">
        <v>356</v>
      </c>
      <c r="E367" s="128">
        <v>10837</v>
      </c>
      <c r="F367" s="127"/>
      <c r="G367" s="127"/>
      <c r="H367" s="65">
        <v>0</v>
      </c>
      <c r="I367" s="65"/>
      <c r="J367" s="64">
        <v>0</v>
      </c>
      <c r="K367" s="64">
        <v>0</v>
      </c>
      <c r="L367" s="64">
        <v>0</v>
      </c>
    </row>
    <row r="368" spans="2:12" s="51" customFormat="1" ht="11.1" customHeight="1" x14ac:dyDescent="0.15">
      <c r="B368" s="130">
        <v>45413</v>
      </c>
      <c r="C368" s="129">
        <v>56281</v>
      </c>
      <c r="D368" s="64">
        <v>357</v>
      </c>
      <c r="E368" s="128">
        <v>10868</v>
      </c>
      <c r="F368" s="127"/>
      <c r="G368" s="127"/>
      <c r="H368" s="65">
        <v>0</v>
      </c>
      <c r="I368" s="65"/>
      <c r="J368" s="64">
        <v>0</v>
      </c>
      <c r="K368" s="64">
        <v>0</v>
      </c>
      <c r="L368" s="64">
        <v>0</v>
      </c>
    </row>
    <row r="369" spans="2:12" s="51" customFormat="1" ht="11.1" customHeight="1" x14ac:dyDescent="0.15">
      <c r="B369" s="130">
        <v>45413</v>
      </c>
      <c r="C369" s="129">
        <v>56309</v>
      </c>
      <c r="D369" s="64">
        <v>358</v>
      </c>
      <c r="E369" s="128">
        <v>10896</v>
      </c>
      <c r="F369" s="127"/>
      <c r="G369" s="127"/>
      <c r="H369" s="65">
        <v>0</v>
      </c>
      <c r="I369" s="65"/>
      <c r="J369" s="64">
        <v>0</v>
      </c>
      <c r="K369" s="64">
        <v>0</v>
      </c>
      <c r="L369" s="64">
        <v>0</v>
      </c>
    </row>
    <row r="370" spans="2:12" s="51" customFormat="1" ht="11.1" customHeight="1" x14ac:dyDescent="0.15">
      <c r="B370" s="130">
        <v>45413</v>
      </c>
      <c r="C370" s="129">
        <v>56340</v>
      </c>
      <c r="D370" s="64">
        <v>359</v>
      </c>
      <c r="E370" s="128">
        <v>10927</v>
      </c>
      <c r="F370" s="127"/>
      <c r="G370" s="127"/>
      <c r="H370" s="65">
        <v>0</v>
      </c>
      <c r="I370" s="65"/>
      <c r="J370" s="64">
        <v>0</v>
      </c>
      <c r="K370" s="64">
        <v>0</v>
      </c>
      <c r="L370" s="64">
        <v>0</v>
      </c>
    </row>
    <row r="371" spans="2:12" s="51" customFormat="1" ht="14.85" customHeight="1" x14ac:dyDescent="0.15">
      <c r="B371" s="126"/>
      <c r="C371" s="125"/>
      <c r="D371" s="124"/>
      <c r="E371" s="123"/>
      <c r="F371" s="122"/>
      <c r="G371" s="122"/>
      <c r="H371" s="121">
        <v>1368145081349.0701</v>
      </c>
      <c r="I371" s="121"/>
      <c r="J371" s="120">
        <v>1222800193655.9299</v>
      </c>
      <c r="K371" s="120">
        <v>1047561438733.1899</v>
      </c>
      <c r="L371" s="120">
        <v>835651997702.20496</v>
      </c>
    </row>
    <row r="372" spans="2:12" s="51" customFormat="1" ht="28.7" customHeight="1" x14ac:dyDescent="0.15"/>
  </sheetData>
  <mergeCells count="730">
    <mergeCell ref="G8:H8"/>
    <mergeCell ref="H10:L10"/>
    <mergeCell ref="H100:I100"/>
    <mergeCell ref="H101:I101"/>
    <mergeCell ref="H102:I102"/>
    <mergeCell ref="H103:I103"/>
    <mergeCell ref="F11:G11"/>
    <mergeCell ref="F110:G110"/>
    <mergeCell ref="F111:G111"/>
    <mergeCell ref="B1:F3"/>
    <mergeCell ref="B10:E10"/>
    <mergeCell ref="B5:L5"/>
    <mergeCell ref="B7:D8"/>
    <mergeCell ref="F10:G10"/>
    <mergeCell ref="F100:G100"/>
    <mergeCell ref="F101:G101"/>
    <mergeCell ref="F119:G119"/>
    <mergeCell ref="F12:G12"/>
    <mergeCell ref="F104:G104"/>
    <mergeCell ref="F105:G105"/>
    <mergeCell ref="F106:G106"/>
    <mergeCell ref="F107:G107"/>
    <mergeCell ref="F108:G108"/>
    <mergeCell ref="F109:G109"/>
    <mergeCell ref="F102:G102"/>
    <mergeCell ref="F103:G103"/>
    <mergeCell ref="F113:G113"/>
    <mergeCell ref="F114:G114"/>
    <mergeCell ref="F115:G115"/>
    <mergeCell ref="F116:G116"/>
    <mergeCell ref="F117:G117"/>
    <mergeCell ref="F118:G118"/>
    <mergeCell ref="F13:G13"/>
    <mergeCell ref="F130:G130"/>
    <mergeCell ref="F131:G131"/>
    <mergeCell ref="F132:G132"/>
    <mergeCell ref="F133:G133"/>
    <mergeCell ref="F134:G134"/>
    <mergeCell ref="F120:G120"/>
    <mergeCell ref="F121:G121"/>
    <mergeCell ref="F122:G122"/>
    <mergeCell ref="F123:G123"/>
    <mergeCell ref="F14:G14"/>
    <mergeCell ref="F140:G140"/>
    <mergeCell ref="F141:G141"/>
    <mergeCell ref="F142:G142"/>
    <mergeCell ref="F143:G143"/>
    <mergeCell ref="F144:G144"/>
    <mergeCell ref="F129:G129"/>
    <mergeCell ref="F135:G135"/>
    <mergeCell ref="F136:G136"/>
    <mergeCell ref="F124:G124"/>
    <mergeCell ref="F15:G15"/>
    <mergeCell ref="F150:G150"/>
    <mergeCell ref="F151:G151"/>
    <mergeCell ref="F152:G152"/>
    <mergeCell ref="F137:G137"/>
    <mergeCell ref="F138:G138"/>
    <mergeCell ref="F139:G139"/>
    <mergeCell ref="F125:G125"/>
    <mergeCell ref="F126:G126"/>
    <mergeCell ref="F127:G127"/>
    <mergeCell ref="F16:G16"/>
    <mergeCell ref="F160:G160"/>
    <mergeCell ref="F17:G17"/>
    <mergeCell ref="F145:G145"/>
    <mergeCell ref="F146:G146"/>
    <mergeCell ref="F147:G147"/>
    <mergeCell ref="F148:G148"/>
    <mergeCell ref="F149:G149"/>
    <mergeCell ref="F128:G128"/>
    <mergeCell ref="F112:G112"/>
    <mergeCell ref="F168:G168"/>
    <mergeCell ref="F169:G169"/>
    <mergeCell ref="F153:G153"/>
    <mergeCell ref="F154:G154"/>
    <mergeCell ref="F155:G155"/>
    <mergeCell ref="F156:G156"/>
    <mergeCell ref="F157:G157"/>
    <mergeCell ref="F158:G158"/>
    <mergeCell ref="F159:G159"/>
    <mergeCell ref="F162:G162"/>
    <mergeCell ref="F163:G163"/>
    <mergeCell ref="F164:G164"/>
    <mergeCell ref="F165:G165"/>
    <mergeCell ref="F166:G166"/>
    <mergeCell ref="F167:G167"/>
    <mergeCell ref="F18:G18"/>
    <mergeCell ref="F180:G180"/>
    <mergeCell ref="F181:G181"/>
    <mergeCell ref="F182:G182"/>
    <mergeCell ref="F183:G183"/>
    <mergeCell ref="F184:G184"/>
    <mergeCell ref="F170:G170"/>
    <mergeCell ref="F171:G171"/>
    <mergeCell ref="F172:G172"/>
    <mergeCell ref="F173:G173"/>
    <mergeCell ref="F19:G19"/>
    <mergeCell ref="F190:G190"/>
    <mergeCell ref="F191:G191"/>
    <mergeCell ref="F192:G192"/>
    <mergeCell ref="F193:G193"/>
    <mergeCell ref="F194:G194"/>
    <mergeCell ref="F179:G179"/>
    <mergeCell ref="F185:G185"/>
    <mergeCell ref="F186:G186"/>
    <mergeCell ref="F174:G174"/>
    <mergeCell ref="F20:G20"/>
    <mergeCell ref="F200:G200"/>
    <mergeCell ref="F201:G201"/>
    <mergeCell ref="F202:G202"/>
    <mergeCell ref="F187:G187"/>
    <mergeCell ref="F188:G188"/>
    <mergeCell ref="F189:G189"/>
    <mergeCell ref="F175:G175"/>
    <mergeCell ref="F176:G176"/>
    <mergeCell ref="F177:G177"/>
    <mergeCell ref="F21:G21"/>
    <mergeCell ref="F210:G210"/>
    <mergeCell ref="F22:G22"/>
    <mergeCell ref="F195:G195"/>
    <mergeCell ref="F196:G196"/>
    <mergeCell ref="F197:G197"/>
    <mergeCell ref="F198:G198"/>
    <mergeCell ref="F199:G199"/>
    <mergeCell ref="F178:G178"/>
    <mergeCell ref="F161:G161"/>
    <mergeCell ref="F218:G218"/>
    <mergeCell ref="F219:G219"/>
    <mergeCell ref="F203:G203"/>
    <mergeCell ref="F204:G204"/>
    <mergeCell ref="F205:G205"/>
    <mergeCell ref="F206:G206"/>
    <mergeCell ref="F207:G207"/>
    <mergeCell ref="F208:G208"/>
    <mergeCell ref="F209:G209"/>
    <mergeCell ref="F212:G212"/>
    <mergeCell ref="F213:G213"/>
    <mergeCell ref="F214:G214"/>
    <mergeCell ref="F215:G215"/>
    <mergeCell ref="F216:G216"/>
    <mergeCell ref="F217:G217"/>
    <mergeCell ref="F23:G23"/>
    <mergeCell ref="F230:G230"/>
    <mergeCell ref="F231:G231"/>
    <mergeCell ref="F232:G232"/>
    <mergeCell ref="F233:G233"/>
    <mergeCell ref="F234:G234"/>
    <mergeCell ref="F220:G220"/>
    <mergeCell ref="F221:G221"/>
    <mergeCell ref="F222:G222"/>
    <mergeCell ref="F223:G223"/>
    <mergeCell ref="F24:G24"/>
    <mergeCell ref="F240:G240"/>
    <mergeCell ref="F241:G241"/>
    <mergeCell ref="F242:G242"/>
    <mergeCell ref="F243:G243"/>
    <mergeCell ref="F244:G244"/>
    <mergeCell ref="F229:G229"/>
    <mergeCell ref="F235:G235"/>
    <mergeCell ref="F236:G236"/>
    <mergeCell ref="F224:G224"/>
    <mergeCell ref="F25:G25"/>
    <mergeCell ref="F250:G250"/>
    <mergeCell ref="F251:G251"/>
    <mergeCell ref="F252:G252"/>
    <mergeCell ref="F237:G237"/>
    <mergeCell ref="F238:G238"/>
    <mergeCell ref="F239:G239"/>
    <mergeCell ref="F225:G225"/>
    <mergeCell ref="F226:G226"/>
    <mergeCell ref="F227:G227"/>
    <mergeCell ref="F26:G26"/>
    <mergeCell ref="F260:G260"/>
    <mergeCell ref="F27:G27"/>
    <mergeCell ref="F245:G245"/>
    <mergeCell ref="F246:G246"/>
    <mergeCell ref="F247:G247"/>
    <mergeCell ref="F248:G248"/>
    <mergeCell ref="F249:G249"/>
    <mergeCell ref="F228:G228"/>
    <mergeCell ref="F211:G211"/>
    <mergeCell ref="F268:G268"/>
    <mergeCell ref="F269:G269"/>
    <mergeCell ref="F253:G253"/>
    <mergeCell ref="F254:G254"/>
    <mergeCell ref="F255:G255"/>
    <mergeCell ref="F256:G256"/>
    <mergeCell ref="F257:G257"/>
    <mergeCell ref="F258:G258"/>
    <mergeCell ref="F259:G259"/>
    <mergeCell ref="F262:G262"/>
    <mergeCell ref="F263:G263"/>
    <mergeCell ref="F264:G264"/>
    <mergeCell ref="F265:G265"/>
    <mergeCell ref="F266:G266"/>
    <mergeCell ref="F267:G267"/>
    <mergeCell ref="F28:G28"/>
    <mergeCell ref="F280:G280"/>
    <mergeCell ref="F281:G281"/>
    <mergeCell ref="F282:G282"/>
    <mergeCell ref="F283:G283"/>
    <mergeCell ref="F284:G284"/>
    <mergeCell ref="F270:G270"/>
    <mergeCell ref="F271:G271"/>
    <mergeCell ref="F272:G272"/>
    <mergeCell ref="F273:G273"/>
    <mergeCell ref="F29:G29"/>
    <mergeCell ref="F290:G290"/>
    <mergeCell ref="F291:G291"/>
    <mergeCell ref="F292:G292"/>
    <mergeCell ref="F293:G293"/>
    <mergeCell ref="F294:G294"/>
    <mergeCell ref="F279:G279"/>
    <mergeCell ref="F285:G285"/>
    <mergeCell ref="F286:G286"/>
    <mergeCell ref="F274:G274"/>
    <mergeCell ref="F30:G30"/>
    <mergeCell ref="F300:G300"/>
    <mergeCell ref="F301:G301"/>
    <mergeCell ref="F302:G302"/>
    <mergeCell ref="F287:G287"/>
    <mergeCell ref="F288:G288"/>
    <mergeCell ref="F289:G289"/>
    <mergeCell ref="F275:G275"/>
    <mergeCell ref="F276:G276"/>
    <mergeCell ref="F277:G277"/>
    <mergeCell ref="F31:G31"/>
    <mergeCell ref="F310:G310"/>
    <mergeCell ref="F32:G32"/>
    <mergeCell ref="F295:G295"/>
    <mergeCell ref="F296:G296"/>
    <mergeCell ref="F297:G297"/>
    <mergeCell ref="F298:G298"/>
    <mergeCell ref="F299:G299"/>
    <mergeCell ref="F278:G278"/>
    <mergeCell ref="F261:G261"/>
    <mergeCell ref="F318:G318"/>
    <mergeCell ref="F319:G319"/>
    <mergeCell ref="F303:G303"/>
    <mergeCell ref="F304:G304"/>
    <mergeCell ref="F305:G305"/>
    <mergeCell ref="F306:G306"/>
    <mergeCell ref="F307:G307"/>
    <mergeCell ref="F308:G308"/>
    <mergeCell ref="F309:G309"/>
    <mergeCell ref="F312:G312"/>
    <mergeCell ref="F313:G313"/>
    <mergeCell ref="F314:G314"/>
    <mergeCell ref="F315:G315"/>
    <mergeCell ref="F316:G316"/>
    <mergeCell ref="F317:G317"/>
    <mergeCell ref="F333:G333"/>
    <mergeCell ref="F334:G334"/>
    <mergeCell ref="F335:G335"/>
    <mergeCell ref="F336:G336"/>
    <mergeCell ref="F320:G320"/>
    <mergeCell ref="F321:G321"/>
    <mergeCell ref="F322:G322"/>
    <mergeCell ref="F323:G323"/>
    <mergeCell ref="F324:G324"/>
    <mergeCell ref="F325:G325"/>
    <mergeCell ref="F99:G99"/>
    <mergeCell ref="F329:G329"/>
    <mergeCell ref="F33:G33"/>
    <mergeCell ref="F330:G330"/>
    <mergeCell ref="F331:G331"/>
    <mergeCell ref="F332:G332"/>
    <mergeCell ref="F326:G326"/>
    <mergeCell ref="F327:G327"/>
    <mergeCell ref="F328:G328"/>
    <mergeCell ref="F311:G311"/>
    <mergeCell ref="F341:G341"/>
    <mergeCell ref="F342:G342"/>
    <mergeCell ref="F343:G343"/>
    <mergeCell ref="F344:G344"/>
    <mergeCell ref="F89:G89"/>
    <mergeCell ref="F90:G90"/>
    <mergeCell ref="F91:G91"/>
    <mergeCell ref="F92:G92"/>
    <mergeCell ref="F93:G93"/>
    <mergeCell ref="F94:G94"/>
    <mergeCell ref="F88:G88"/>
    <mergeCell ref="F337:G337"/>
    <mergeCell ref="F338:G338"/>
    <mergeCell ref="F339:G339"/>
    <mergeCell ref="F34:G34"/>
    <mergeCell ref="F340:G340"/>
    <mergeCell ref="F95:G95"/>
    <mergeCell ref="F96:G96"/>
    <mergeCell ref="F97:G97"/>
    <mergeCell ref="F98:G98"/>
    <mergeCell ref="F82:G82"/>
    <mergeCell ref="F83:G83"/>
    <mergeCell ref="F84:G84"/>
    <mergeCell ref="F85:G85"/>
    <mergeCell ref="F86:G86"/>
    <mergeCell ref="F87:G87"/>
    <mergeCell ref="F348:G348"/>
    <mergeCell ref="F349:G349"/>
    <mergeCell ref="F35:G35"/>
    <mergeCell ref="F350:G350"/>
    <mergeCell ref="F351:G351"/>
    <mergeCell ref="F352:G352"/>
    <mergeCell ref="F74:G74"/>
    <mergeCell ref="F75:G75"/>
    <mergeCell ref="F76:G76"/>
    <mergeCell ref="F77:G77"/>
    <mergeCell ref="F71:G71"/>
    <mergeCell ref="F72:G72"/>
    <mergeCell ref="F73:G73"/>
    <mergeCell ref="F345:G345"/>
    <mergeCell ref="F346:G346"/>
    <mergeCell ref="F347:G347"/>
    <mergeCell ref="F78:G78"/>
    <mergeCell ref="F79:G79"/>
    <mergeCell ref="F80:G80"/>
    <mergeCell ref="F81:G81"/>
    <mergeCell ref="F36:G36"/>
    <mergeCell ref="F360:G360"/>
    <mergeCell ref="F37:G37"/>
    <mergeCell ref="F60:G60"/>
    <mergeCell ref="F61:G61"/>
    <mergeCell ref="F62:G62"/>
    <mergeCell ref="F63:G63"/>
    <mergeCell ref="F64:G64"/>
    <mergeCell ref="F65:G65"/>
    <mergeCell ref="F66:G66"/>
    <mergeCell ref="F368:G368"/>
    <mergeCell ref="F369:G369"/>
    <mergeCell ref="F353:G353"/>
    <mergeCell ref="F354:G354"/>
    <mergeCell ref="F355:G355"/>
    <mergeCell ref="F356:G356"/>
    <mergeCell ref="F357:G357"/>
    <mergeCell ref="F358:G358"/>
    <mergeCell ref="F359:G359"/>
    <mergeCell ref="F362:G362"/>
    <mergeCell ref="F363:G363"/>
    <mergeCell ref="F364:G364"/>
    <mergeCell ref="F365:G365"/>
    <mergeCell ref="F366:G366"/>
    <mergeCell ref="F367:G367"/>
    <mergeCell ref="F55:G55"/>
    <mergeCell ref="F56:G56"/>
    <mergeCell ref="F57:G57"/>
    <mergeCell ref="F58:G58"/>
    <mergeCell ref="F59:G59"/>
    <mergeCell ref="F361:G361"/>
    <mergeCell ref="F67:G67"/>
    <mergeCell ref="F68:G68"/>
    <mergeCell ref="F69:G69"/>
    <mergeCell ref="F70:G70"/>
    <mergeCell ref="F49:G49"/>
    <mergeCell ref="F50:G50"/>
    <mergeCell ref="F51:G51"/>
    <mergeCell ref="F52:G52"/>
    <mergeCell ref="F53:G53"/>
    <mergeCell ref="F54:G54"/>
    <mergeCell ref="F43:G43"/>
    <mergeCell ref="F44:G44"/>
    <mergeCell ref="F45:G45"/>
    <mergeCell ref="F46:G46"/>
    <mergeCell ref="F47:G47"/>
    <mergeCell ref="F48:G48"/>
    <mergeCell ref="H11:I11"/>
    <mergeCell ref="H110:I110"/>
    <mergeCell ref="H111:I111"/>
    <mergeCell ref="F370:G370"/>
    <mergeCell ref="F371:G371"/>
    <mergeCell ref="F38:G38"/>
    <mergeCell ref="F39:G39"/>
    <mergeCell ref="F40:G40"/>
    <mergeCell ref="F41:G41"/>
    <mergeCell ref="F42:G42"/>
    <mergeCell ref="H119:I119"/>
    <mergeCell ref="H12:I12"/>
    <mergeCell ref="H104:I104"/>
    <mergeCell ref="H105:I105"/>
    <mergeCell ref="H106:I106"/>
    <mergeCell ref="H107:I107"/>
    <mergeCell ref="H108:I108"/>
    <mergeCell ref="H109:I109"/>
    <mergeCell ref="H113:I113"/>
    <mergeCell ref="H114:I114"/>
    <mergeCell ref="H115:I115"/>
    <mergeCell ref="H116:I116"/>
    <mergeCell ref="H117:I117"/>
    <mergeCell ref="H118:I118"/>
    <mergeCell ref="H13:I13"/>
    <mergeCell ref="H130:I130"/>
    <mergeCell ref="H131:I131"/>
    <mergeCell ref="H132:I132"/>
    <mergeCell ref="H133:I133"/>
    <mergeCell ref="H134:I134"/>
    <mergeCell ref="H120:I120"/>
    <mergeCell ref="H121:I121"/>
    <mergeCell ref="H122:I122"/>
    <mergeCell ref="H123:I123"/>
    <mergeCell ref="H14:I14"/>
    <mergeCell ref="H140:I140"/>
    <mergeCell ref="H141:I141"/>
    <mergeCell ref="H142:I142"/>
    <mergeCell ref="H143:I143"/>
    <mergeCell ref="H144:I144"/>
    <mergeCell ref="H129:I129"/>
    <mergeCell ref="H135:I135"/>
    <mergeCell ref="H136:I136"/>
    <mergeCell ref="H124:I124"/>
    <mergeCell ref="H15:I15"/>
    <mergeCell ref="H150:I150"/>
    <mergeCell ref="H151:I151"/>
    <mergeCell ref="H152:I152"/>
    <mergeCell ref="H137:I137"/>
    <mergeCell ref="H138:I138"/>
    <mergeCell ref="H139:I139"/>
    <mergeCell ref="H125:I125"/>
    <mergeCell ref="H126:I126"/>
    <mergeCell ref="H127:I127"/>
    <mergeCell ref="H16:I16"/>
    <mergeCell ref="H160:I160"/>
    <mergeCell ref="H17:I17"/>
    <mergeCell ref="H145:I145"/>
    <mergeCell ref="H146:I146"/>
    <mergeCell ref="H147:I147"/>
    <mergeCell ref="H148:I148"/>
    <mergeCell ref="H149:I149"/>
    <mergeCell ref="H128:I128"/>
    <mergeCell ref="H112:I112"/>
    <mergeCell ref="H169:I169"/>
    <mergeCell ref="H153:I153"/>
    <mergeCell ref="H154:I154"/>
    <mergeCell ref="H155:I155"/>
    <mergeCell ref="H156:I156"/>
    <mergeCell ref="H157:I157"/>
    <mergeCell ref="H158:I158"/>
    <mergeCell ref="H159:I159"/>
    <mergeCell ref="H163:I163"/>
    <mergeCell ref="H164:I164"/>
    <mergeCell ref="H165:I165"/>
    <mergeCell ref="H166:I166"/>
    <mergeCell ref="H167:I167"/>
    <mergeCell ref="H168:I168"/>
    <mergeCell ref="H184:I184"/>
    <mergeCell ref="H185:I185"/>
    <mergeCell ref="H186:I186"/>
    <mergeCell ref="H170:I170"/>
    <mergeCell ref="H171:I171"/>
    <mergeCell ref="H172:I172"/>
    <mergeCell ref="H173:I173"/>
    <mergeCell ref="H174:I174"/>
    <mergeCell ref="H175:I175"/>
    <mergeCell ref="H176:I176"/>
    <mergeCell ref="H179:I179"/>
    <mergeCell ref="H18:I18"/>
    <mergeCell ref="H180:I180"/>
    <mergeCell ref="H181:I181"/>
    <mergeCell ref="H182:I182"/>
    <mergeCell ref="H183:I183"/>
    <mergeCell ref="H177:I177"/>
    <mergeCell ref="H178:I178"/>
    <mergeCell ref="H161:I161"/>
    <mergeCell ref="H162:I162"/>
    <mergeCell ref="H2:L2"/>
    <mergeCell ref="H20:I20"/>
    <mergeCell ref="H200:I200"/>
    <mergeCell ref="H201:I201"/>
    <mergeCell ref="H187:I187"/>
    <mergeCell ref="H188:I188"/>
    <mergeCell ref="H189:I189"/>
    <mergeCell ref="H19:I19"/>
    <mergeCell ref="H190:I190"/>
    <mergeCell ref="H191:I191"/>
    <mergeCell ref="H209:I209"/>
    <mergeCell ref="H21:I21"/>
    <mergeCell ref="H195:I195"/>
    <mergeCell ref="H196:I196"/>
    <mergeCell ref="H197:I197"/>
    <mergeCell ref="H198:I198"/>
    <mergeCell ref="H199:I199"/>
    <mergeCell ref="H192:I192"/>
    <mergeCell ref="H193:I193"/>
    <mergeCell ref="H194:I194"/>
    <mergeCell ref="H203:I203"/>
    <mergeCell ref="H204:I204"/>
    <mergeCell ref="H205:I205"/>
    <mergeCell ref="H206:I206"/>
    <mergeCell ref="H207:I207"/>
    <mergeCell ref="H208:I208"/>
    <mergeCell ref="H22:I22"/>
    <mergeCell ref="H220:I220"/>
    <mergeCell ref="H221:I221"/>
    <mergeCell ref="H222:I222"/>
    <mergeCell ref="H223:I223"/>
    <mergeCell ref="H224:I224"/>
    <mergeCell ref="H210:I210"/>
    <mergeCell ref="H211:I211"/>
    <mergeCell ref="H212:I212"/>
    <mergeCell ref="H213:I213"/>
    <mergeCell ref="H23:I23"/>
    <mergeCell ref="H230:I230"/>
    <mergeCell ref="H231:I231"/>
    <mergeCell ref="H232:I232"/>
    <mergeCell ref="H233:I233"/>
    <mergeCell ref="H234:I234"/>
    <mergeCell ref="H219:I219"/>
    <mergeCell ref="H225:I225"/>
    <mergeCell ref="H226:I226"/>
    <mergeCell ref="H214:I214"/>
    <mergeCell ref="H24:I24"/>
    <mergeCell ref="H240:I240"/>
    <mergeCell ref="H241:I241"/>
    <mergeCell ref="H242:I242"/>
    <mergeCell ref="H227:I227"/>
    <mergeCell ref="H228:I228"/>
    <mergeCell ref="H229:I229"/>
    <mergeCell ref="H215:I215"/>
    <mergeCell ref="H216:I216"/>
    <mergeCell ref="H217:I217"/>
    <mergeCell ref="H25:I25"/>
    <mergeCell ref="H250:I250"/>
    <mergeCell ref="H26:I26"/>
    <mergeCell ref="H235:I235"/>
    <mergeCell ref="H236:I236"/>
    <mergeCell ref="H237:I237"/>
    <mergeCell ref="H238:I238"/>
    <mergeCell ref="H239:I239"/>
    <mergeCell ref="H218:I218"/>
    <mergeCell ref="H202:I202"/>
    <mergeCell ref="H258:I258"/>
    <mergeCell ref="H259:I259"/>
    <mergeCell ref="H243:I243"/>
    <mergeCell ref="H244:I244"/>
    <mergeCell ref="H245:I245"/>
    <mergeCell ref="H246:I246"/>
    <mergeCell ref="H247:I247"/>
    <mergeCell ref="H248:I248"/>
    <mergeCell ref="H249:I249"/>
    <mergeCell ref="H252:I252"/>
    <mergeCell ref="H253:I253"/>
    <mergeCell ref="H254:I254"/>
    <mergeCell ref="H255:I255"/>
    <mergeCell ref="H256:I256"/>
    <mergeCell ref="H257:I257"/>
    <mergeCell ref="H27:I27"/>
    <mergeCell ref="H270:I270"/>
    <mergeCell ref="H271:I271"/>
    <mergeCell ref="H272:I272"/>
    <mergeCell ref="H273:I273"/>
    <mergeCell ref="H274:I274"/>
    <mergeCell ref="H260:I260"/>
    <mergeCell ref="H261:I261"/>
    <mergeCell ref="H262:I262"/>
    <mergeCell ref="H263:I263"/>
    <mergeCell ref="H28:I28"/>
    <mergeCell ref="H280:I280"/>
    <mergeCell ref="H281:I281"/>
    <mergeCell ref="H282:I282"/>
    <mergeCell ref="H283:I283"/>
    <mergeCell ref="H284:I284"/>
    <mergeCell ref="H269:I269"/>
    <mergeCell ref="H275:I275"/>
    <mergeCell ref="H276:I276"/>
    <mergeCell ref="H264:I264"/>
    <mergeCell ref="H29:I29"/>
    <mergeCell ref="H290:I290"/>
    <mergeCell ref="H291:I291"/>
    <mergeCell ref="H292:I292"/>
    <mergeCell ref="H277:I277"/>
    <mergeCell ref="H278:I278"/>
    <mergeCell ref="H279:I279"/>
    <mergeCell ref="H265:I265"/>
    <mergeCell ref="H266:I266"/>
    <mergeCell ref="H267:I267"/>
    <mergeCell ref="H30:I30"/>
    <mergeCell ref="H300:I300"/>
    <mergeCell ref="H31:I31"/>
    <mergeCell ref="H285:I285"/>
    <mergeCell ref="H286:I286"/>
    <mergeCell ref="H287:I287"/>
    <mergeCell ref="H288:I288"/>
    <mergeCell ref="H289:I289"/>
    <mergeCell ref="H268:I268"/>
    <mergeCell ref="H251:I251"/>
    <mergeCell ref="H307:I307"/>
    <mergeCell ref="H308:I308"/>
    <mergeCell ref="H309:I309"/>
    <mergeCell ref="H293:I293"/>
    <mergeCell ref="H294:I294"/>
    <mergeCell ref="H295:I295"/>
    <mergeCell ref="H296:I296"/>
    <mergeCell ref="H297:I297"/>
    <mergeCell ref="H298:I298"/>
    <mergeCell ref="H299:I299"/>
    <mergeCell ref="H301:I301"/>
    <mergeCell ref="H302:I302"/>
    <mergeCell ref="H303:I303"/>
    <mergeCell ref="H304:I304"/>
    <mergeCell ref="H305:I305"/>
    <mergeCell ref="H306:I306"/>
    <mergeCell ref="H322:I322"/>
    <mergeCell ref="H323:I323"/>
    <mergeCell ref="H324:I324"/>
    <mergeCell ref="H325:I325"/>
    <mergeCell ref="H326:I326"/>
    <mergeCell ref="H310:I310"/>
    <mergeCell ref="H311:I311"/>
    <mergeCell ref="H312:I312"/>
    <mergeCell ref="H313:I313"/>
    <mergeCell ref="H314:I314"/>
    <mergeCell ref="H98:I98"/>
    <mergeCell ref="H99:I99"/>
    <mergeCell ref="H319:I319"/>
    <mergeCell ref="H32:I32"/>
    <mergeCell ref="H320:I320"/>
    <mergeCell ref="H321:I321"/>
    <mergeCell ref="H315:I315"/>
    <mergeCell ref="H316:I316"/>
    <mergeCell ref="H317:I317"/>
    <mergeCell ref="H318:I318"/>
    <mergeCell ref="H332:I332"/>
    <mergeCell ref="H333:I333"/>
    <mergeCell ref="H334:I334"/>
    <mergeCell ref="H87:I87"/>
    <mergeCell ref="H88:I88"/>
    <mergeCell ref="H89:I89"/>
    <mergeCell ref="H90:I90"/>
    <mergeCell ref="H91:I91"/>
    <mergeCell ref="H92:I92"/>
    <mergeCell ref="H93:I93"/>
    <mergeCell ref="H327:I327"/>
    <mergeCell ref="H328:I328"/>
    <mergeCell ref="H329:I329"/>
    <mergeCell ref="H33:I33"/>
    <mergeCell ref="H330:I330"/>
    <mergeCell ref="H331:I331"/>
    <mergeCell ref="H94:I94"/>
    <mergeCell ref="H95:I95"/>
    <mergeCell ref="H96:I96"/>
    <mergeCell ref="H97:I97"/>
    <mergeCell ref="H81:I81"/>
    <mergeCell ref="H82:I82"/>
    <mergeCell ref="H83:I83"/>
    <mergeCell ref="H84:I84"/>
    <mergeCell ref="H85:I85"/>
    <mergeCell ref="H86:I86"/>
    <mergeCell ref="H339:I339"/>
    <mergeCell ref="H34:I34"/>
    <mergeCell ref="H340:I340"/>
    <mergeCell ref="H341:I341"/>
    <mergeCell ref="H342:I342"/>
    <mergeCell ref="H72:I72"/>
    <mergeCell ref="H73:I73"/>
    <mergeCell ref="H74:I74"/>
    <mergeCell ref="H75:I75"/>
    <mergeCell ref="H76:I76"/>
    <mergeCell ref="H70:I70"/>
    <mergeCell ref="H71:I71"/>
    <mergeCell ref="H335:I335"/>
    <mergeCell ref="H336:I336"/>
    <mergeCell ref="H337:I337"/>
    <mergeCell ref="H338:I338"/>
    <mergeCell ref="H77:I77"/>
    <mergeCell ref="H78:I78"/>
    <mergeCell ref="H79:I79"/>
    <mergeCell ref="H80:I80"/>
    <mergeCell ref="H64:I64"/>
    <mergeCell ref="H65:I65"/>
    <mergeCell ref="H66:I66"/>
    <mergeCell ref="H67:I67"/>
    <mergeCell ref="H68:I68"/>
    <mergeCell ref="H69:I69"/>
    <mergeCell ref="H349:I349"/>
    <mergeCell ref="H35:I35"/>
    <mergeCell ref="H350:I350"/>
    <mergeCell ref="H36:I36"/>
    <mergeCell ref="H58:I58"/>
    <mergeCell ref="H59:I59"/>
    <mergeCell ref="H60:I60"/>
    <mergeCell ref="H61:I61"/>
    <mergeCell ref="H62:I62"/>
    <mergeCell ref="H63:I63"/>
    <mergeCell ref="H343:I343"/>
    <mergeCell ref="H344:I344"/>
    <mergeCell ref="H345:I345"/>
    <mergeCell ref="H346:I346"/>
    <mergeCell ref="H347:I347"/>
    <mergeCell ref="H348:I348"/>
    <mergeCell ref="H364:I364"/>
    <mergeCell ref="H365:I365"/>
    <mergeCell ref="H366:I366"/>
    <mergeCell ref="H367:I367"/>
    <mergeCell ref="H368:I368"/>
    <mergeCell ref="H351:I351"/>
    <mergeCell ref="H352:I352"/>
    <mergeCell ref="H353:I353"/>
    <mergeCell ref="H354:I354"/>
    <mergeCell ref="H355:I355"/>
    <mergeCell ref="H56:I56"/>
    <mergeCell ref="H57:I57"/>
    <mergeCell ref="H360:I360"/>
    <mergeCell ref="H361:I361"/>
    <mergeCell ref="H362:I362"/>
    <mergeCell ref="H363:I363"/>
    <mergeCell ref="H356:I356"/>
    <mergeCell ref="H357:I357"/>
    <mergeCell ref="H358:I358"/>
    <mergeCell ref="H359:I359"/>
    <mergeCell ref="H50:I50"/>
    <mergeCell ref="H51:I51"/>
    <mergeCell ref="H52:I52"/>
    <mergeCell ref="H53:I53"/>
    <mergeCell ref="H54:I54"/>
    <mergeCell ref="H55:I55"/>
    <mergeCell ref="H44:I44"/>
    <mergeCell ref="H45:I45"/>
    <mergeCell ref="H46:I46"/>
    <mergeCell ref="H47:I47"/>
    <mergeCell ref="H48:I48"/>
    <mergeCell ref="H49:I49"/>
    <mergeCell ref="H369:I369"/>
    <mergeCell ref="H37:I37"/>
    <mergeCell ref="H370:I370"/>
    <mergeCell ref="H371:I371"/>
    <mergeCell ref="H38:I38"/>
    <mergeCell ref="H39:I39"/>
    <mergeCell ref="H40:I40"/>
    <mergeCell ref="H41:I41"/>
    <mergeCell ref="H42:I42"/>
    <mergeCell ref="H43:I43"/>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BBE6C-3895-4821-89BE-B97B74B7BF52}">
  <dimension ref="A1:A3"/>
  <sheetViews>
    <sheetView zoomScaleNormal="100" workbookViewId="0">
      <selection activeCell="B4" sqref="B4"/>
    </sheetView>
  </sheetViews>
  <sheetFormatPr defaultRowHeight="12.75" x14ac:dyDescent="0.2"/>
  <cols>
    <col min="1" max="1" width="143.85546875" style="50" customWidth="1"/>
    <col min="2" max="2" width="18.85546875" style="50" customWidth="1"/>
    <col min="3" max="16384" width="9.140625" style="50"/>
  </cols>
  <sheetData>
    <row r="1" s="51" customFormat="1" ht="409.6" customHeight="1" x14ac:dyDescent="0.15"/>
    <row r="2" s="51" customFormat="1" ht="67.150000000000006" customHeight="1" x14ac:dyDescent="0.15"/>
    <row r="3" s="51" customFormat="1" ht="28.7" customHeight="1" x14ac:dyDescent="0.15"/>
  </sheetData>
  <pageMargins left="0.7" right="0.7" top="0.75" bottom="0.75" header="0.3" footer="0.3"/>
  <pageSetup paperSize="9" scale="82" orientation="landscape" r:id="rId1"/>
  <headerFooter alignWithMargins="0">
    <oddFooter>&amp;R_x000D_&amp;1#&amp;"Calibri"&amp;10&amp;K0078D7 Classification : Internal</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D44C5-F5D0-434A-A428-94D0973FBFB3}">
  <sheetPr>
    <tabColor rgb="FF243386"/>
  </sheetPr>
  <dimension ref="A1:N112"/>
  <sheetViews>
    <sheetView zoomScale="80" zoomScaleNormal="80" workbookViewId="0">
      <selection activeCell="D16" sqref="D16"/>
    </sheetView>
  </sheetViews>
  <sheetFormatPr defaultColWidth="8.85546875" defaultRowHeight="15" outlineLevelRow="1" x14ac:dyDescent="0.2"/>
  <cols>
    <col min="1" max="1" width="13.28515625" style="139" customWidth="1"/>
    <col min="2" max="2" width="60.5703125" style="139" bestFit="1" customWidth="1"/>
    <col min="3" max="3" width="38.7109375" style="139" customWidth="1"/>
    <col min="4" max="7" width="41" style="139" customWidth="1"/>
    <col min="8" max="8" width="7.28515625" style="139" customWidth="1"/>
    <col min="9" max="9" width="92" style="139" customWidth="1"/>
    <col min="10" max="11" width="47.7109375" style="139" customWidth="1"/>
    <col min="12" max="12" width="7.28515625" style="139" customWidth="1"/>
    <col min="13" max="13" width="25.7109375" style="139" customWidth="1"/>
    <col min="14" max="14" width="25.7109375" style="138" customWidth="1"/>
    <col min="15" max="16384" width="8.85546875" style="137"/>
  </cols>
  <sheetData>
    <row r="1" spans="1:13" ht="45" customHeight="1" x14ac:dyDescent="0.2">
      <c r="A1" s="171" t="s">
        <v>1277</v>
      </c>
      <c r="B1" s="171"/>
    </row>
    <row r="2" spans="1:13" ht="31.5" x14ac:dyDescent="0.2">
      <c r="A2" s="168" t="s">
        <v>1276</v>
      </c>
      <c r="B2" s="168"/>
      <c r="C2" s="138"/>
      <c r="D2" s="138"/>
      <c r="E2" s="138"/>
      <c r="F2" s="170" t="s">
        <v>1275</v>
      </c>
      <c r="G2" s="169"/>
      <c r="H2" s="138"/>
      <c r="I2" s="168"/>
      <c r="J2" s="138"/>
      <c r="K2" s="138"/>
      <c r="L2" s="138"/>
      <c r="M2" s="138"/>
    </row>
    <row r="3" spans="1:13" ht="15.75" thickBot="1" x14ac:dyDescent="0.25">
      <c r="A3" s="138"/>
      <c r="B3" s="167"/>
      <c r="C3" s="167"/>
      <c r="D3" s="138"/>
      <c r="E3" s="138"/>
      <c r="F3" s="138"/>
      <c r="G3" s="138"/>
      <c r="H3" s="138"/>
      <c r="L3" s="138"/>
      <c r="M3" s="138"/>
    </row>
    <row r="4" spans="1:13" ht="19.5" thickBot="1" x14ac:dyDescent="0.25">
      <c r="A4" s="164"/>
      <c r="B4" s="166" t="s">
        <v>1</v>
      </c>
      <c r="C4" s="165" t="s">
        <v>2</v>
      </c>
      <c r="D4" s="164"/>
      <c r="E4" s="164"/>
      <c r="F4" s="138"/>
      <c r="G4" s="138"/>
      <c r="H4" s="138"/>
      <c r="I4" s="146" t="s">
        <v>1274</v>
      </c>
      <c r="J4" s="163" t="s">
        <v>1273</v>
      </c>
      <c r="L4" s="138"/>
      <c r="M4" s="138"/>
    </row>
    <row r="5" spans="1:13" ht="15.75" thickBot="1" x14ac:dyDescent="0.25">
      <c r="H5" s="138"/>
      <c r="I5" s="159" t="s">
        <v>1272</v>
      </c>
      <c r="J5" s="139" t="s">
        <v>51</v>
      </c>
      <c r="L5" s="138"/>
      <c r="M5" s="138"/>
    </row>
    <row r="6" spans="1:13" ht="18.75" x14ac:dyDescent="0.2">
      <c r="A6" s="161"/>
      <c r="B6" s="162" t="s">
        <v>1271</v>
      </c>
      <c r="C6" s="161"/>
      <c r="E6" s="150"/>
      <c r="F6" s="150"/>
      <c r="G6" s="150"/>
      <c r="H6" s="138"/>
      <c r="I6" s="159" t="s">
        <v>1270</v>
      </c>
      <c r="J6" s="139" t="s">
        <v>1269</v>
      </c>
      <c r="L6" s="138"/>
      <c r="M6" s="138"/>
    </row>
    <row r="7" spans="1:13" x14ac:dyDescent="0.2">
      <c r="B7" s="160" t="s">
        <v>1268</v>
      </c>
      <c r="H7" s="138"/>
      <c r="I7" s="159" t="s">
        <v>1267</v>
      </c>
      <c r="J7" s="139" t="s">
        <v>1266</v>
      </c>
      <c r="L7" s="138"/>
      <c r="M7" s="138"/>
    </row>
    <row r="8" spans="1:13" x14ac:dyDescent="0.2">
      <c r="B8" s="160" t="s">
        <v>1153</v>
      </c>
      <c r="H8" s="138"/>
      <c r="I8" s="159" t="s">
        <v>1265</v>
      </c>
      <c r="J8" s="139" t="s">
        <v>1264</v>
      </c>
      <c r="L8" s="138"/>
      <c r="M8" s="138"/>
    </row>
    <row r="9" spans="1:13" ht="15.75" thickBot="1" x14ac:dyDescent="0.25">
      <c r="B9" s="158" t="s">
        <v>1154</v>
      </c>
      <c r="H9" s="138"/>
      <c r="L9" s="138"/>
      <c r="M9" s="138"/>
    </row>
    <row r="10" spans="1:13" x14ac:dyDescent="0.2">
      <c r="B10" s="157"/>
      <c r="H10" s="138"/>
      <c r="I10" s="156" t="s">
        <v>1263</v>
      </c>
      <c r="L10" s="138"/>
      <c r="M10" s="138"/>
    </row>
    <row r="11" spans="1:13" x14ac:dyDescent="0.2">
      <c r="B11" s="157"/>
      <c r="H11" s="138"/>
      <c r="I11" s="156" t="s">
        <v>1262</v>
      </c>
      <c r="L11" s="138"/>
      <c r="M11" s="138"/>
    </row>
    <row r="12" spans="1:13" ht="37.5" x14ac:dyDescent="0.2">
      <c r="A12" s="146" t="s">
        <v>6</v>
      </c>
      <c r="B12" s="146" t="s">
        <v>1152</v>
      </c>
      <c r="C12" s="145"/>
      <c r="D12" s="145"/>
      <c r="E12" s="145"/>
      <c r="F12" s="145"/>
      <c r="G12" s="145"/>
      <c r="H12" s="138"/>
      <c r="L12" s="138"/>
      <c r="M12" s="138"/>
    </row>
    <row r="13" spans="1:13" ht="15" customHeight="1" x14ac:dyDescent="0.2">
      <c r="A13" s="142"/>
      <c r="B13" s="143" t="s">
        <v>1155</v>
      </c>
      <c r="C13" s="142" t="s">
        <v>1156</v>
      </c>
      <c r="D13" s="142" t="s">
        <v>1157</v>
      </c>
      <c r="E13" s="155"/>
      <c r="F13" s="141"/>
      <c r="G13" s="141"/>
      <c r="H13" s="138"/>
      <c r="L13" s="138"/>
      <c r="M13" s="138"/>
    </row>
    <row r="14" spans="1:13" x14ac:dyDescent="0.2">
      <c r="A14" s="139" t="s">
        <v>1158</v>
      </c>
      <c r="B14" s="147" t="s">
        <v>1159</v>
      </c>
      <c r="C14" s="149"/>
      <c r="D14" s="149"/>
      <c r="E14" s="150"/>
      <c r="F14" s="150"/>
      <c r="G14" s="150"/>
      <c r="H14" s="138"/>
      <c r="L14" s="138"/>
      <c r="M14" s="138"/>
    </row>
    <row r="15" spans="1:13" x14ac:dyDescent="0.2">
      <c r="A15" s="139" t="s">
        <v>1160</v>
      </c>
      <c r="B15" s="147" t="s">
        <v>1161</v>
      </c>
      <c r="C15" s="154" t="s">
        <v>1162</v>
      </c>
      <c r="D15" s="154" t="s">
        <v>1163</v>
      </c>
      <c r="E15" s="150"/>
      <c r="F15" s="150"/>
      <c r="G15" s="150"/>
      <c r="H15" s="138"/>
      <c r="L15" s="138"/>
      <c r="M15" s="138"/>
    </row>
    <row r="16" spans="1:13" x14ac:dyDescent="0.2">
      <c r="A16" s="139" t="s">
        <v>1164</v>
      </c>
      <c r="B16" s="147" t="s">
        <v>1165</v>
      </c>
      <c r="E16" s="150"/>
      <c r="F16" s="150"/>
      <c r="G16" s="150"/>
      <c r="H16" s="138"/>
      <c r="L16" s="138"/>
      <c r="M16" s="138"/>
    </row>
    <row r="17" spans="1:13" x14ac:dyDescent="0.2">
      <c r="A17" s="139" t="s">
        <v>1166</v>
      </c>
      <c r="B17" s="147" t="s">
        <v>1167</v>
      </c>
      <c r="E17" s="150"/>
      <c r="F17" s="150"/>
      <c r="G17" s="150"/>
      <c r="H17" s="138"/>
      <c r="L17" s="138"/>
      <c r="M17" s="138"/>
    </row>
    <row r="18" spans="1:13" x14ac:dyDescent="0.2">
      <c r="A18" s="139" t="s">
        <v>1168</v>
      </c>
      <c r="B18" s="147" t="s">
        <v>1169</v>
      </c>
      <c r="E18" s="150"/>
      <c r="F18" s="150"/>
      <c r="G18" s="150"/>
      <c r="H18" s="138"/>
      <c r="L18" s="138"/>
      <c r="M18" s="138"/>
    </row>
    <row r="19" spans="1:13" x14ac:dyDescent="0.2">
      <c r="A19" s="139" t="s">
        <v>1170</v>
      </c>
      <c r="B19" s="147" t="s">
        <v>1171</v>
      </c>
      <c r="E19" s="150"/>
      <c r="F19" s="150"/>
      <c r="G19" s="150"/>
      <c r="H19" s="138"/>
      <c r="L19" s="138"/>
      <c r="M19" s="138"/>
    </row>
    <row r="20" spans="1:13" x14ac:dyDescent="0.2">
      <c r="A20" s="139" t="s">
        <v>1172</v>
      </c>
      <c r="B20" s="147" t="s">
        <v>1173</v>
      </c>
      <c r="E20" s="150"/>
      <c r="F20" s="150"/>
      <c r="G20" s="150"/>
      <c r="H20" s="138"/>
      <c r="L20" s="138"/>
      <c r="M20" s="138"/>
    </row>
    <row r="21" spans="1:13" x14ac:dyDescent="0.2">
      <c r="A21" s="139" t="s">
        <v>1174</v>
      </c>
      <c r="B21" s="147" t="s">
        <v>1175</v>
      </c>
      <c r="E21" s="150"/>
      <c r="F21" s="150"/>
      <c r="G21" s="150"/>
      <c r="H21" s="138"/>
      <c r="L21" s="138"/>
      <c r="M21" s="138"/>
    </row>
    <row r="22" spans="1:13" x14ac:dyDescent="0.2">
      <c r="A22" s="139" t="s">
        <v>1176</v>
      </c>
      <c r="B22" s="147" t="s">
        <v>1177</v>
      </c>
      <c r="E22" s="150"/>
      <c r="F22" s="150"/>
      <c r="G22" s="150"/>
      <c r="H22" s="138"/>
      <c r="L22" s="138"/>
      <c r="M22" s="138"/>
    </row>
    <row r="23" spans="1:13" ht="30" x14ac:dyDescent="0.2">
      <c r="A23" s="139" t="s">
        <v>1178</v>
      </c>
      <c r="B23" s="147" t="s">
        <v>1179</v>
      </c>
      <c r="C23" s="154" t="s">
        <v>1180</v>
      </c>
      <c r="E23" s="150"/>
      <c r="F23" s="150"/>
      <c r="G23" s="150"/>
      <c r="H23" s="138"/>
      <c r="L23" s="138"/>
      <c r="M23" s="138"/>
    </row>
    <row r="24" spans="1:13" ht="30" x14ac:dyDescent="0.2">
      <c r="A24" s="139" t="s">
        <v>1181</v>
      </c>
      <c r="B24" s="147" t="s">
        <v>1182</v>
      </c>
      <c r="C24" s="154" t="s">
        <v>1183</v>
      </c>
      <c r="E24" s="150"/>
      <c r="F24" s="150"/>
      <c r="G24" s="150"/>
      <c r="H24" s="138"/>
      <c r="L24" s="138"/>
      <c r="M24" s="138"/>
    </row>
    <row r="25" spans="1:13" outlineLevel="1" x14ac:dyDescent="0.2">
      <c r="A25" s="139" t="s">
        <v>1184</v>
      </c>
      <c r="B25" s="153" t="s">
        <v>1261</v>
      </c>
      <c r="E25" s="150"/>
      <c r="F25" s="150"/>
      <c r="G25" s="150"/>
      <c r="H25" s="138"/>
      <c r="L25" s="138"/>
      <c r="M25" s="138"/>
    </row>
    <row r="26" spans="1:13" outlineLevel="1" x14ac:dyDescent="0.2">
      <c r="A26" s="139" t="s">
        <v>1185</v>
      </c>
      <c r="B26" s="152"/>
      <c r="C26" s="151"/>
      <c r="D26" s="151"/>
      <c r="E26" s="150"/>
      <c r="F26" s="150"/>
      <c r="G26" s="150"/>
      <c r="H26" s="138"/>
      <c r="L26" s="138"/>
      <c r="M26" s="138"/>
    </row>
    <row r="27" spans="1:13" outlineLevel="1" x14ac:dyDescent="0.2">
      <c r="A27" s="139" t="s">
        <v>1186</v>
      </c>
      <c r="B27" s="152"/>
      <c r="C27" s="151"/>
      <c r="D27" s="151"/>
      <c r="E27" s="150"/>
      <c r="F27" s="150"/>
      <c r="G27" s="150"/>
      <c r="H27" s="138"/>
      <c r="L27" s="138"/>
      <c r="M27" s="138"/>
    </row>
    <row r="28" spans="1:13" outlineLevel="1" x14ac:dyDescent="0.2">
      <c r="A28" s="139" t="s">
        <v>1187</v>
      </c>
      <c r="B28" s="152"/>
      <c r="C28" s="151"/>
      <c r="D28" s="151"/>
      <c r="E28" s="150"/>
      <c r="F28" s="150"/>
      <c r="G28" s="150"/>
      <c r="H28" s="138"/>
      <c r="L28" s="138"/>
      <c r="M28" s="138"/>
    </row>
    <row r="29" spans="1:13" outlineLevel="1" x14ac:dyDescent="0.2">
      <c r="A29" s="139" t="s">
        <v>1188</v>
      </c>
      <c r="B29" s="152"/>
      <c r="C29" s="151"/>
      <c r="D29" s="151"/>
      <c r="E29" s="150"/>
      <c r="F29" s="150"/>
      <c r="G29" s="150"/>
      <c r="H29" s="138"/>
      <c r="L29" s="138"/>
      <c r="M29" s="138"/>
    </row>
    <row r="30" spans="1:13" outlineLevel="1" x14ac:dyDescent="0.2">
      <c r="A30" s="139" t="s">
        <v>1189</v>
      </c>
      <c r="B30" s="152"/>
      <c r="C30" s="151"/>
      <c r="D30" s="151"/>
      <c r="E30" s="150"/>
      <c r="F30" s="150"/>
      <c r="G30" s="150"/>
      <c r="H30" s="138"/>
      <c r="L30" s="138"/>
      <c r="M30" s="138"/>
    </row>
    <row r="31" spans="1:13" outlineLevel="1" x14ac:dyDescent="0.2">
      <c r="A31" s="139" t="s">
        <v>1190</v>
      </c>
      <c r="B31" s="152"/>
      <c r="C31" s="151"/>
      <c r="D31" s="151"/>
      <c r="E31" s="150"/>
      <c r="F31" s="150"/>
      <c r="G31" s="150"/>
      <c r="H31" s="138"/>
      <c r="L31" s="138"/>
      <c r="M31" s="138"/>
    </row>
    <row r="32" spans="1:13" outlineLevel="1" x14ac:dyDescent="0.2">
      <c r="A32" s="139" t="s">
        <v>1191</v>
      </c>
      <c r="B32" s="152"/>
      <c r="C32" s="151"/>
      <c r="D32" s="151"/>
      <c r="E32" s="150"/>
      <c r="F32" s="150"/>
      <c r="G32" s="150"/>
      <c r="H32" s="138"/>
      <c r="L32" s="138"/>
      <c r="M32" s="138"/>
    </row>
    <row r="33" spans="1:13" ht="18.75" x14ac:dyDescent="0.2">
      <c r="A33" s="145"/>
      <c r="B33" s="146" t="s">
        <v>1153</v>
      </c>
      <c r="C33" s="145"/>
      <c r="D33" s="145"/>
      <c r="E33" s="145"/>
      <c r="F33" s="145"/>
      <c r="G33" s="145"/>
      <c r="H33" s="138"/>
      <c r="L33" s="138"/>
      <c r="M33" s="138"/>
    </row>
    <row r="34" spans="1:13" ht="15" customHeight="1" x14ac:dyDescent="0.2">
      <c r="A34" s="142"/>
      <c r="B34" s="143" t="s">
        <v>1192</v>
      </c>
      <c r="C34" s="142" t="s">
        <v>1193</v>
      </c>
      <c r="D34" s="142" t="s">
        <v>1157</v>
      </c>
      <c r="E34" s="142" t="s">
        <v>1194</v>
      </c>
      <c r="F34" s="141"/>
      <c r="G34" s="141"/>
      <c r="H34" s="138"/>
      <c r="L34" s="138"/>
      <c r="M34" s="138"/>
    </row>
    <row r="35" spans="1:13" x14ac:dyDescent="0.2">
      <c r="A35" s="139" t="s">
        <v>1195</v>
      </c>
      <c r="B35" s="149"/>
      <c r="C35" s="149"/>
      <c r="D35" s="149"/>
      <c r="E35" s="149"/>
      <c r="F35" s="148"/>
      <c r="G35" s="148"/>
      <c r="H35" s="138"/>
      <c r="L35" s="138"/>
      <c r="M35" s="138"/>
    </row>
    <row r="36" spans="1:13" x14ac:dyDescent="0.2">
      <c r="A36" s="139" t="s">
        <v>1196</v>
      </c>
      <c r="B36" s="147"/>
      <c r="H36" s="138"/>
      <c r="L36" s="138"/>
      <c r="M36" s="138"/>
    </row>
    <row r="37" spans="1:13" x14ac:dyDescent="0.2">
      <c r="A37" s="139" t="s">
        <v>1197</v>
      </c>
      <c r="B37" s="147"/>
      <c r="H37" s="138"/>
      <c r="L37" s="138"/>
      <c r="M37" s="138"/>
    </row>
    <row r="38" spans="1:13" x14ac:dyDescent="0.2">
      <c r="A38" s="139" t="s">
        <v>1198</v>
      </c>
      <c r="B38" s="147"/>
      <c r="H38" s="138"/>
      <c r="L38" s="138"/>
      <c r="M38" s="138"/>
    </row>
    <row r="39" spans="1:13" x14ac:dyDescent="0.2">
      <c r="A39" s="139" t="s">
        <v>1199</v>
      </c>
      <c r="B39" s="147"/>
      <c r="H39" s="138"/>
      <c r="L39" s="138"/>
      <c r="M39" s="138"/>
    </row>
    <row r="40" spans="1:13" x14ac:dyDescent="0.2">
      <c r="A40" s="139" t="s">
        <v>1200</v>
      </c>
      <c r="B40" s="147"/>
      <c r="H40" s="138"/>
      <c r="L40" s="138"/>
      <c r="M40" s="138"/>
    </row>
    <row r="41" spans="1:13" x14ac:dyDescent="0.2">
      <c r="A41" s="139" t="s">
        <v>1201</v>
      </c>
      <c r="B41" s="147"/>
      <c r="H41" s="138"/>
      <c r="L41" s="138"/>
      <c r="M41" s="138"/>
    </row>
    <row r="42" spans="1:13" x14ac:dyDescent="0.2">
      <c r="A42" s="139" t="s">
        <v>1202</v>
      </c>
      <c r="B42" s="147"/>
      <c r="H42" s="138"/>
      <c r="L42" s="138"/>
      <c r="M42" s="138"/>
    </row>
    <row r="43" spans="1:13" x14ac:dyDescent="0.2">
      <c r="A43" s="139" t="s">
        <v>1203</v>
      </c>
      <c r="B43" s="147"/>
      <c r="H43" s="138"/>
      <c r="L43" s="138"/>
      <c r="M43" s="138"/>
    </row>
    <row r="44" spans="1:13" x14ac:dyDescent="0.2">
      <c r="A44" s="139" t="s">
        <v>1204</v>
      </c>
      <c r="B44" s="147"/>
      <c r="H44" s="138"/>
      <c r="L44" s="138"/>
      <c r="M44" s="138"/>
    </row>
    <row r="45" spans="1:13" x14ac:dyDescent="0.2">
      <c r="A45" s="139" t="s">
        <v>1205</v>
      </c>
      <c r="B45" s="147"/>
      <c r="H45" s="138"/>
      <c r="L45" s="138"/>
      <c r="M45" s="138"/>
    </row>
    <row r="46" spans="1:13" x14ac:dyDescent="0.2">
      <c r="A46" s="139" t="s">
        <v>1206</v>
      </c>
      <c r="B46" s="147"/>
      <c r="H46" s="138"/>
      <c r="L46" s="138"/>
      <c r="M46" s="138"/>
    </row>
    <row r="47" spans="1:13" x14ac:dyDescent="0.2">
      <c r="A47" s="139" t="s">
        <v>1207</v>
      </c>
      <c r="B47" s="147"/>
      <c r="H47" s="138"/>
      <c r="L47" s="138"/>
      <c r="M47" s="138"/>
    </row>
    <row r="48" spans="1:13" x14ac:dyDescent="0.2">
      <c r="A48" s="139" t="s">
        <v>1208</v>
      </c>
      <c r="B48" s="147"/>
      <c r="H48" s="138"/>
      <c r="L48" s="138"/>
      <c r="M48" s="138"/>
    </row>
    <row r="49" spans="1:13" x14ac:dyDescent="0.2">
      <c r="A49" s="139" t="s">
        <v>1209</v>
      </c>
      <c r="B49" s="147"/>
      <c r="H49" s="138"/>
      <c r="L49" s="138"/>
      <c r="M49" s="138"/>
    </row>
    <row r="50" spans="1:13" x14ac:dyDescent="0.2">
      <c r="A50" s="139" t="s">
        <v>1210</v>
      </c>
      <c r="B50" s="147"/>
      <c r="H50" s="138"/>
      <c r="L50" s="138"/>
      <c r="M50" s="138"/>
    </row>
    <row r="51" spans="1:13" x14ac:dyDescent="0.2">
      <c r="A51" s="139" t="s">
        <v>1211</v>
      </c>
      <c r="B51" s="147"/>
      <c r="H51" s="138"/>
      <c r="L51" s="138"/>
      <c r="M51" s="138"/>
    </row>
    <row r="52" spans="1:13" x14ac:dyDescent="0.2">
      <c r="A52" s="139" t="s">
        <v>1212</v>
      </c>
      <c r="B52" s="147"/>
      <c r="H52" s="138"/>
      <c r="L52" s="138"/>
      <c r="M52" s="138"/>
    </row>
    <row r="53" spans="1:13" x14ac:dyDescent="0.2">
      <c r="A53" s="139" t="s">
        <v>1213</v>
      </c>
      <c r="B53" s="147"/>
      <c r="H53" s="138"/>
      <c r="L53" s="138"/>
      <c r="M53" s="138"/>
    </row>
    <row r="54" spans="1:13" x14ac:dyDescent="0.2">
      <c r="A54" s="139" t="s">
        <v>1214</v>
      </c>
      <c r="B54" s="147"/>
      <c r="H54" s="138"/>
      <c r="L54" s="138"/>
      <c r="M54" s="138"/>
    </row>
    <row r="55" spans="1:13" x14ac:dyDescent="0.2">
      <c r="A55" s="139" t="s">
        <v>1215</v>
      </c>
      <c r="B55" s="147"/>
      <c r="H55" s="138"/>
      <c r="L55" s="138"/>
      <c r="M55" s="138"/>
    </row>
    <row r="56" spans="1:13" x14ac:dyDescent="0.2">
      <c r="A56" s="139" t="s">
        <v>1216</v>
      </c>
      <c r="B56" s="147"/>
      <c r="H56" s="138"/>
      <c r="L56" s="138"/>
      <c r="M56" s="138"/>
    </row>
    <row r="57" spans="1:13" x14ac:dyDescent="0.2">
      <c r="A57" s="139" t="s">
        <v>1217</v>
      </c>
      <c r="B57" s="147"/>
      <c r="H57" s="138"/>
      <c r="L57" s="138"/>
      <c r="M57" s="138"/>
    </row>
    <row r="58" spans="1:13" x14ac:dyDescent="0.2">
      <c r="A58" s="139" t="s">
        <v>1218</v>
      </c>
      <c r="B58" s="147"/>
      <c r="H58" s="138"/>
      <c r="L58" s="138"/>
      <c r="M58" s="138"/>
    </row>
    <row r="59" spans="1:13" x14ac:dyDescent="0.2">
      <c r="A59" s="139" t="s">
        <v>1219</v>
      </c>
      <c r="B59" s="147"/>
      <c r="H59" s="138"/>
      <c r="L59" s="138"/>
      <c r="M59" s="138"/>
    </row>
    <row r="60" spans="1:13" outlineLevel="1" x14ac:dyDescent="0.2">
      <c r="A60" s="139" t="s">
        <v>1220</v>
      </c>
      <c r="B60" s="147"/>
      <c r="E60" s="147"/>
      <c r="F60" s="147"/>
      <c r="G60" s="147"/>
      <c r="H60" s="138"/>
      <c r="L60" s="138"/>
      <c r="M60" s="138"/>
    </row>
    <row r="61" spans="1:13" outlineLevel="1" x14ac:dyDescent="0.2">
      <c r="A61" s="139" t="s">
        <v>1221</v>
      </c>
      <c r="B61" s="147"/>
      <c r="E61" s="147"/>
      <c r="F61" s="147"/>
      <c r="G61" s="147"/>
      <c r="H61" s="138"/>
      <c r="L61" s="138"/>
      <c r="M61" s="138"/>
    </row>
    <row r="62" spans="1:13" outlineLevel="1" x14ac:dyDescent="0.2">
      <c r="A62" s="139" t="s">
        <v>1222</v>
      </c>
      <c r="B62" s="147"/>
      <c r="E62" s="147"/>
      <c r="F62" s="147"/>
      <c r="G62" s="147"/>
      <c r="H62" s="138"/>
      <c r="L62" s="138"/>
      <c r="M62" s="138"/>
    </row>
    <row r="63" spans="1:13" outlineLevel="1" x14ac:dyDescent="0.2">
      <c r="A63" s="139" t="s">
        <v>1223</v>
      </c>
      <c r="B63" s="147"/>
      <c r="E63" s="147"/>
      <c r="F63" s="147"/>
      <c r="G63" s="147"/>
      <c r="H63" s="138"/>
      <c r="L63" s="138"/>
      <c r="M63" s="138"/>
    </row>
    <row r="64" spans="1:13" outlineLevel="1" x14ac:dyDescent="0.2">
      <c r="A64" s="139" t="s">
        <v>1224</v>
      </c>
      <c r="B64" s="147"/>
      <c r="E64" s="147"/>
      <c r="F64" s="147"/>
      <c r="G64" s="147"/>
      <c r="H64" s="138"/>
      <c r="L64" s="138"/>
      <c r="M64" s="138"/>
    </row>
    <row r="65" spans="1:14" outlineLevel="1" x14ac:dyDescent="0.2">
      <c r="A65" s="139" t="s">
        <v>1225</v>
      </c>
      <c r="B65" s="147"/>
      <c r="E65" s="147"/>
      <c r="F65" s="147"/>
      <c r="G65" s="147"/>
      <c r="H65" s="138"/>
      <c r="L65" s="138"/>
      <c r="M65" s="138"/>
    </row>
    <row r="66" spans="1:14" outlineLevel="1" x14ac:dyDescent="0.2">
      <c r="A66" s="139" t="s">
        <v>1226</v>
      </c>
      <c r="B66" s="147"/>
      <c r="E66" s="147"/>
      <c r="F66" s="147"/>
      <c r="G66" s="147"/>
      <c r="H66" s="138"/>
      <c r="L66" s="138"/>
      <c r="M66" s="138"/>
    </row>
    <row r="67" spans="1:14" outlineLevel="1" x14ac:dyDescent="0.2">
      <c r="A67" s="139" t="s">
        <v>1227</v>
      </c>
      <c r="B67" s="147"/>
      <c r="E67" s="147"/>
      <c r="F67" s="147"/>
      <c r="G67" s="147"/>
      <c r="H67" s="138"/>
      <c r="L67" s="138"/>
      <c r="M67" s="138"/>
    </row>
    <row r="68" spans="1:14" outlineLevel="1" x14ac:dyDescent="0.2">
      <c r="A68" s="139" t="s">
        <v>1228</v>
      </c>
      <c r="B68" s="147"/>
      <c r="E68" s="147"/>
      <c r="F68" s="147"/>
      <c r="G68" s="147"/>
      <c r="H68" s="138"/>
      <c r="L68" s="138"/>
      <c r="M68" s="138"/>
    </row>
    <row r="69" spans="1:14" outlineLevel="1" x14ac:dyDescent="0.2">
      <c r="A69" s="139" t="s">
        <v>1229</v>
      </c>
      <c r="B69" s="147"/>
      <c r="E69" s="147"/>
      <c r="F69" s="147"/>
      <c r="G69" s="147"/>
      <c r="H69" s="138"/>
      <c r="L69" s="138"/>
      <c r="M69" s="138"/>
    </row>
    <row r="70" spans="1:14" outlineLevel="1" x14ac:dyDescent="0.2">
      <c r="A70" s="139" t="s">
        <v>1230</v>
      </c>
      <c r="B70" s="147"/>
      <c r="E70" s="147"/>
      <c r="F70" s="147"/>
      <c r="G70" s="147"/>
      <c r="H70" s="138"/>
      <c r="L70" s="138"/>
      <c r="M70" s="138"/>
    </row>
    <row r="71" spans="1:14" outlineLevel="1" x14ac:dyDescent="0.2">
      <c r="A71" s="139" t="s">
        <v>1231</v>
      </c>
      <c r="B71" s="147"/>
      <c r="E71" s="147"/>
      <c r="F71" s="147"/>
      <c r="G71" s="147"/>
      <c r="H71" s="138"/>
      <c r="L71" s="138"/>
      <c r="M71" s="138"/>
    </row>
    <row r="72" spans="1:14" outlineLevel="1" x14ac:dyDescent="0.2">
      <c r="A72" s="139" t="s">
        <v>1232</v>
      </c>
      <c r="B72" s="147"/>
      <c r="E72" s="147"/>
      <c r="F72" s="147"/>
      <c r="G72" s="147"/>
      <c r="H72" s="138"/>
      <c r="L72" s="138"/>
      <c r="M72" s="138"/>
    </row>
    <row r="73" spans="1:14" ht="37.5" x14ac:dyDescent="0.2">
      <c r="A73" s="145"/>
      <c r="B73" s="146" t="s">
        <v>1154</v>
      </c>
      <c r="C73" s="145"/>
      <c r="D73" s="145"/>
      <c r="E73" s="145"/>
      <c r="F73" s="145"/>
      <c r="G73" s="145"/>
      <c r="H73" s="138"/>
    </row>
    <row r="74" spans="1:14" ht="15" customHeight="1" x14ac:dyDescent="0.2">
      <c r="A74" s="142"/>
      <c r="B74" s="143" t="s">
        <v>1233</v>
      </c>
      <c r="C74" s="142" t="s">
        <v>1234</v>
      </c>
      <c r="D74" s="142"/>
      <c r="E74" s="141"/>
      <c r="F74" s="141"/>
      <c r="G74" s="141"/>
      <c r="H74" s="137"/>
      <c r="I74" s="137"/>
      <c r="J74" s="137"/>
      <c r="K74" s="137"/>
      <c r="L74" s="137"/>
      <c r="M74" s="137"/>
      <c r="N74" s="137"/>
    </row>
    <row r="75" spans="1:14" x14ac:dyDescent="0.2">
      <c r="A75" s="139" t="s">
        <v>1235</v>
      </c>
      <c r="B75" s="139" t="s">
        <v>1236</v>
      </c>
      <c r="C75" s="144">
        <v>5.19295600380189</v>
      </c>
      <c r="H75" s="138"/>
    </row>
    <row r="76" spans="1:14" x14ac:dyDescent="0.2">
      <c r="A76" s="139" t="s">
        <v>1237</v>
      </c>
      <c r="B76" s="139" t="s">
        <v>1260</v>
      </c>
      <c r="C76" s="144">
        <v>14.372487700767801</v>
      </c>
      <c r="H76" s="138"/>
    </row>
    <row r="77" spans="1:14" outlineLevel="1" x14ac:dyDescent="0.2">
      <c r="A77" s="139" t="s">
        <v>1238</v>
      </c>
      <c r="H77" s="138"/>
    </row>
    <row r="78" spans="1:14" outlineLevel="1" x14ac:dyDescent="0.2">
      <c r="A78" s="139" t="s">
        <v>1239</v>
      </c>
      <c r="H78" s="138"/>
    </row>
    <row r="79" spans="1:14" outlineLevel="1" x14ac:dyDescent="0.2">
      <c r="A79" s="139" t="s">
        <v>1240</v>
      </c>
      <c r="H79" s="138"/>
    </row>
    <row r="80" spans="1:14" outlineLevel="1" x14ac:dyDescent="0.2">
      <c r="A80" s="139" t="s">
        <v>1241</v>
      </c>
      <c r="H80" s="138"/>
    </row>
    <row r="81" spans="1:8" x14ac:dyDescent="0.2">
      <c r="A81" s="142"/>
      <c r="B81" s="143" t="s">
        <v>1242</v>
      </c>
      <c r="C81" s="142" t="s">
        <v>523</v>
      </c>
      <c r="D81" s="142" t="s">
        <v>524</v>
      </c>
      <c r="E81" s="141" t="s">
        <v>1243</v>
      </c>
      <c r="F81" s="141" t="s">
        <v>1244</v>
      </c>
      <c r="G81" s="141" t="s">
        <v>1245</v>
      </c>
      <c r="H81" s="138"/>
    </row>
    <row r="82" spans="1:8" x14ac:dyDescent="0.2">
      <c r="A82" s="139" t="s">
        <v>1246</v>
      </c>
      <c r="B82" s="139" t="s">
        <v>1259</v>
      </c>
      <c r="C82" s="140">
        <v>9.3368401558164399E-4</v>
      </c>
      <c r="G82" s="140">
        <v>9.3368401558164399E-4</v>
      </c>
      <c r="H82" s="138"/>
    </row>
    <row r="83" spans="1:8" x14ac:dyDescent="0.2">
      <c r="A83" s="139" t="s">
        <v>1247</v>
      </c>
      <c r="B83" s="139" t="s">
        <v>1248</v>
      </c>
      <c r="C83" s="140">
        <v>3.76829139400066E-4</v>
      </c>
      <c r="G83" s="140">
        <v>3.76829139400066E-4</v>
      </c>
      <c r="H83" s="138"/>
    </row>
    <row r="84" spans="1:8" x14ac:dyDescent="0.2">
      <c r="A84" s="139" t="s">
        <v>1249</v>
      </c>
      <c r="B84" s="139" t="s">
        <v>1250</v>
      </c>
      <c r="C84" s="140">
        <v>0</v>
      </c>
      <c r="G84" s="140">
        <v>0</v>
      </c>
      <c r="H84" s="138"/>
    </row>
    <row r="85" spans="1:8" x14ac:dyDescent="0.2">
      <c r="A85" s="139" t="s">
        <v>1251</v>
      </c>
      <c r="B85" s="139" t="s">
        <v>1252</v>
      </c>
      <c r="C85" s="140">
        <v>2.5430123119072701E-4</v>
      </c>
      <c r="G85" s="140">
        <v>2.5430123119072701E-4</v>
      </c>
      <c r="H85" s="138"/>
    </row>
    <row r="86" spans="1:8" x14ac:dyDescent="0.2">
      <c r="A86" s="139" t="s">
        <v>1253</v>
      </c>
      <c r="B86" s="139" t="s">
        <v>1254</v>
      </c>
      <c r="C86" s="140">
        <v>0</v>
      </c>
      <c r="G86" s="140">
        <v>0</v>
      </c>
      <c r="H86" s="138"/>
    </row>
    <row r="87" spans="1:8" outlineLevel="1" x14ac:dyDescent="0.2">
      <c r="A87" s="139" t="s">
        <v>1255</v>
      </c>
      <c r="H87" s="138"/>
    </row>
    <row r="88" spans="1:8" outlineLevel="1" x14ac:dyDescent="0.2">
      <c r="A88" s="139" t="s">
        <v>1256</v>
      </c>
      <c r="H88" s="138"/>
    </row>
    <row r="89" spans="1:8" outlineLevel="1" x14ac:dyDescent="0.2">
      <c r="A89" s="139" t="s">
        <v>1257</v>
      </c>
      <c r="H89" s="138"/>
    </row>
    <row r="90" spans="1:8" outlineLevel="1" x14ac:dyDescent="0.2">
      <c r="A90" s="139" t="s">
        <v>1258</v>
      </c>
      <c r="H90" s="138"/>
    </row>
    <row r="91" spans="1:8" x14ac:dyDescent="0.2">
      <c r="H91" s="138"/>
    </row>
    <row r="92" spans="1:8" x14ac:dyDescent="0.2">
      <c r="H92" s="138"/>
    </row>
    <row r="93" spans="1:8" x14ac:dyDescent="0.2">
      <c r="H93" s="138"/>
    </row>
    <row r="94" spans="1:8" x14ac:dyDescent="0.2">
      <c r="H94" s="138"/>
    </row>
    <row r="95" spans="1:8" x14ac:dyDescent="0.2">
      <c r="H95" s="138"/>
    </row>
    <row r="96" spans="1:8" x14ac:dyDescent="0.2">
      <c r="H96" s="138"/>
    </row>
    <row r="97" spans="8:8" x14ac:dyDescent="0.2">
      <c r="H97" s="138"/>
    </row>
    <row r="98" spans="8:8" x14ac:dyDescent="0.2">
      <c r="H98" s="138"/>
    </row>
    <row r="99" spans="8:8" x14ac:dyDescent="0.2">
      <c r="H99" s="138"/>
    </row>
    <row r="100" spans="8:8" x14ac:dyDescent="0.2">
      <c r="H100" s="138"/>
    </row>
    <row r="101" spans="8:8" x14ac:dyDescent="0.2">
      <c r="H101" s="138"/>
    </row>
    <row r="102" spans="8:8" x14ac:dyDescent="0.2">
      <c r="H102" s="138"/>
    </row>
    <row r="103" spans="8:8" x14ac:dyDescent="0.2">
      <c r="H103" s="138"/>
    </row>
    <row r="104" spans="8:8" x14ac:dyDescent="0.2">
      <c r="H104" s="138"/>
    </row>
    <row r="105" spans="8:8" x14ac:dyDescent="0.2">
      <c r="H105" s="138"/>
    </row>
    <row r="106" spans="8:8" x14ac:dyDescent="0.2">
      <c r="H106" s="138"/>
    </row>
    <row r="107" spans="8:8" x14ac:dyDescent="0.2">
      <c r="H107" s="138"/>
    </row>
    <row r="108" spans="8:8" x14ac:dyDescent="0.2">
      <c r="H108" s="138"/>
    </row>
    <row r="109" spans="8:8" x14ac:dyDescent="0.2">
      <c r="H109" s="138"/>
    </row>
    <row r="110" spans="8:8" x14ac:dyDescent="0.2">
      <c r="H110" s="138"/>
    </row>
    <row r="111" spans="8:8" x14ac:dyDescent="0.2">
      <c r="H111" s="138"/>
    </row>
    <row r="112" spans="8:8" x14ac:dyDescent="0.2">
      <c r="H112" s="138"/>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8131D1-5D6F-4292-88F6-3CCC5F488C41}"/>
    <hyperlink ref="B7" location="'E. Optional ECB-ECAIs data'!B12" display="1. Additional information on the programme" xr:uid="{02372BDD-A503-4572-8BC8-86F29BE04E17}"/>
    <hyperlink ref="B9" location="'E. Optional ECB-ECAIs data'!B73" display="3.  Additional information on the asset distribution" xr:uid="{06E13C64-7566-4510-9CB3-401DCC06C1D2}"/>
  </hyperlinks>
  <pageMargins left="0.70866141732283472" right="0.70866141732283472" top="0.74803149606299213" bottom="0.74803149606299213" header="0.31496062992125984" footer="0.31496062992125984"/>
  <pageSetup paperSize="9" scale="28" fitToHeight="0" orientation="landscape" r:id="rId1"/>
  <headerFooter>
    <oddHeader>&amp;R&amp;G</oddHeader>
    <oddFooter>&amp;R&amp;1#&amp;"Calibri"&amp;10&amp;K0078D7Classification : Internal</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4620F-3FD9-4FF9-A7E1-FE9FE7766AD6}">
  <sheetPr>
    <tabColor rgb="FF847A75"/>
  </sheetPr>
  <dimension ref="B1:J43"/>
  <sheetViews>
    <sheetView topLeftCell="A3" zoomScale="80" zoomScaleNormal="80" workbookViewId="0">
      <selection activeCell="A56" sqref="A56:A119"/>
    </sheetView>
  </sheetViews>
  <sheetFormatPr defaultColWidth="9.140625" defaultRowHeight="15" x14ac:dyDescent="0.25"/>
  <cols>
    <col min="1" max="1" width="9.140625" style="199"/>
    <col min="2" max="10" width="12.42578125" style="199" customWidth="1"/>
    <col min="11" max="16384" width="9.140625" style="199"/>
  </cols>
  <sheetData>
    <row r="1" spans="2:10" ht="15.75" thickBot="1" x14ac:dyDescent="0.3"/>
    <row r="2" spans="2:10" x14ac:dyDescent="0.25">
      <c r="B2" s="220"/>
      <c r="C2" s="219"/>
      <c r="D2" s="219"/>
      <c r="E2" s="219"/>
      <c r="F2" s="219"/>
      <c r="G2" s="219"/>
      <c r="H2" s="219"/>
      <c r="I2" s="219"/>
      <c r="J2" s="218"/>
    </row>
    <row r="3" spans="2:10" x14ac:dyDescent="0.25">
      <c r="B3" s="207"/>
      <c r="C3" s="204"/>
      <c r="D3" s="204"/>
      <c r="E3" s="204"/>
      <c r="F3" s="204"/>
      <c r="G3" s="204"/>
      <c r="H3" s="204"/>
      <c r="I3" s="204"/>
      <c r="J3" s="203"/>
    </row>
    <row r="4" spans="2:10" x14ac:dyDescent="0.25">
      <c r="B4" s="207"/>
      <c r="C4" s="204"/>
      <c r="D4" s="204"/>
      <c r="E4" s="204"/>
      <c r="F4" s="204"/>
      <c r="G4" s="204"/>
      <c r="H4" s="204"/>
      <c r="I4" s="204"/>
      <c r="J4" s="203"/>
    </row>
    <row r="5" spans="2:10" ht="31.5" x14ac:dyDescent="0.3">
      <c r="B5" s="207"/>
      <c r="C5" s="204"/>
      <c r="D5" s="204"/>
      <c r="E5" s="217"/>
      <c r="F5" s="216" t="s">
        <v>1546</v>
      </c>
      <c r="G5" s="204"/>
      <c r="H5" s="204"/>
      <c r="I5" s="204"/>
      <c r="J5" s="203"/>
    </row>
    <row r="6" spans="2:10" ht="41.25" customHeight="1" x14ac:dyDescent="0.25">
      <c r="B6" s="207"/>
      <c r="C6" s="204"/>
      <c r="D6" s="215" t="s">
        <v>1545</v>
      </c>
      <c r="E6" s="215"/>
      <c r="F6" s="215"/>
      <c r="G6" s="215"/>
      <c r="H6" s="215"/>
      <c r="I6" s="204"/>
      <c r="J6" s="203"/>
    </row>
    <row r="7" spans="2:10" ht="26.25" x14ac:dyDescent="0.25">
      <c r="B7" s="207"/>
      <c r="C7" s="204"/>
      <c r="D7" s="204"/>
      <c r="E7" s="204"/>
      <c r="F7" s="214" t="s">
        <v>9</v>
      </c>
      <c r="G7" s="204"/>
      <c r="H7" s="204"/>
      <c r="I7" s="204"/>
      <c r="J7" s="203"/>
    </row>
    <row r="8" spans="2:10" ht="26.25" x14ac:dyDescent="0.25">
      <c r="B8" s="207"/>
      <c r="C8" s="204"/>
      <c r="D8" s="204"/>
      <c r="E8" s="204"/>
      <c r="F8" s="214" t="s">
        <v>1162</v>
      </c>
      <c r="G8" s="204"/>
      <c r="H8" s="204"/>
      <c r="I8" s="204"/>
      <c r="J8" s="203"/>
    </row>
    <row r="9" spans="2:10" ht="21" x14ac:dyDescent="0.25">
      <c r="B9" s="207"/>
      <c r="C9" s="204"/>
      <c r="D9" s="204"/>
      <c r="E9" s="204"/>
      <c r="F9" s="213" t="str">
        <f>"Reporting Date: "&amp;DAY('A. HTT General'!C18)&amp;"/"&amp;MONTH('A. HTT General'!C18)&amp;"/"&amp;YEAR('A. HTT General'!C18)</f>
        <v>Reporting Date: 31/5/2024</v>
      </c>
      <c r="G9" s="204"/>
      <c r="H9" s="204"/>
      <c r="I9" s="204"/>
      <c r="J9" s="203"/>
    </row>
    <row r="10" spans="2:10" ht="21" x14ac:dyDescent="0.25">
      <c r="B10" s="207"/>
      <c r="C10" s="204"/>
      <c r="D10" s="204"/>
      <c r="E10" s="204"/>
      <c r="F10" s="213" t="str">
        <f>"Cut-off Date: "&amp;DAY('A. HTT General'!C18)&amp;"/"&amp;MONTH('A. HTT General'!C18)&amp;"/"&amp;YEAR('A. HTT General'!C18)</f>
        <v>Cut-off Date: 31/5/2024</v>
      </c>
      <c r="G10" s="204"/>
      <c r="H10" s="204"/>
      <c r="I10" s="204"/>
      <c r="J10" s="203"/>
    </row>
    <row r="11" spans="2:10" ht="21" x14ac:dyDescent="0.25">
      <c r="B11" s="207"/>
      <c r="C11" s="204"/>
      <c r="D11" s="204"/>
      <c r="E11" s="204"/>
      <c r="F11" s="213"/>
      <c r="G11" s="204"/>
      <c r="H11" s="204"/>
      <c r="I11" s="204"/>
      <c r="J11" s="203"/>
    </row>
    <row r="12" spans="2:10" x14ac:dyDescent="0.25">
      <c r="B12" s="207"/>
      <c r="C12" s="204"/>
      <c r="D12" s="204"/>
      <c r="E12" s="204"/>
      <c r="F12" s="204"/>
      <c r="G12" s="204"/>
      <c r="H12" s="204"/>
      <c r="I12" s="204"/>
      <c r="J12" s="203"/>
    </row>
    <row r="13" spans="2:10" x14ac:dyDescent="0.25">
      <c r="B13" s="207"/>
      <c r="C13" s="204"/>
      <c r="D13" s="204"/>
      <c r="E13" s="204"/>
      <c r="F13" s="204"/>
      <c r="G13" s="204"/>
      <c r="H13" s="204"/>
      <c r="I13" s="204"/>
      <c r="J13" s="203"/>
    </row>
    <row r="14" spans="2:10" x14ac:dyDescent="0.25">
      <c r="B14" s="207"/>
      <c r="C14" s="204"/>
      <c r="D14" s="204"/>
      <c r="E14" s="204"/>
      <c r="F14" s="204"/>
      <c r="G14" s="204"/>
      <c r="H14" s="204"/>
      <c r="I14" s="204"/>
      <c r="J14" s="203"/>
    </row>
    <row r="15" spans="2:10" x14ac:dyDescent="0.25">
      <c r="B15" s="207"/>
      <c r="C15" s="204"/>
      <c r="D15" s="204"/>
      <c r="E15" s="204"/>
      <c r="F15" s="204"/>
      <c r="G15" s="204"/>
      <c r="H15" s="204"/>
      <c r="I15" s="204"/>
      <c r="J15" s="203"/>
    </row>
    <row r="16" spans="2:10" x14ac:dyDescent="0.25">
      <c r="B16" s="207"/>
      <c r="C16" s="204"/>
      <c r="D16" s="204"/>
      <c r="E16" s="204"/>
      <c r="F16" s="204"/>
      <c r="G16" s="204"/>
      <c r="H16" s="204"/>
      <c r="I16" s="204"/>
      <c r="J16" s="203"/>
    </row>
    <row r="17" spans="2:10" x14ac:dyDescent="0.25">
      <c r="B17" s="207"/>
      <c r="C17" s="204"/>
      <c r="D17" s="204"/>
      <c r="E17" s="204"/>
      <c r="F17" s="204"/>
      <c r="G17" s="204"/>
      <c r="H17" s="204"/>
      <c r="I17" s="204"/>
      <c r="J17" s="203"/>
    </row>
    <row r="18" spans="2:10" x14ac:dyDescent="0.25">
      <c r="B18" s="207"/>
      <c r="C18" s="204"/>
      <c r="D18" s="204"/>
      <c r="E18" s="204"/>
      <c r="F18" s="204"/>
      <c r="G18" s="204"/>
      <c r="H18" s="204"/>
      <c r="I18" s="204"/>
      <c r="J18" s="203"/>
    </row>
    <row r="19" spans="2:10" x14ac:dyDescent="0.25">
      <c r="B19" s="207"/>
      <c r="C19" s="204"/>
      <c r="D19" s="204"/>
      <c r="E19" s="204"/>
      <c r="F19" s="204"/>
      <c r="G19" s="204"/>
      <c r="H19" s="204"/>
      <c r="I19" s="204"/>
      <c r="J19" s="203"/>
    </row>
    <row r="20" spans="2:10" x14ac:dyDescent="0.25">
      <c r="B20" s="207"/>
      <c r="C20" s="204"/>
      <c r="D20" s="204"/>
      <c r="E20" s="204"/>
      <c r="F20" s="204"/>
      <c r="G20" s="204"/>
      <c r="H20" s="204"/>
      <c r="I20" s="204"/>
      <c r="J20" s="203"/>
    </row>
    <row r="21" spans="2:10" x14ac:dyDescent="0.25">
      <c r="B21" s="207"/>
      <c r="C21" s="204"/>
      <c r="D21" s="204"/>
      <c r="E21" s="204"/>
      <c r="F21" s="204"/>
      <c r="G21" s="204"/>
      <c r="H21" s="204"/>
      <c r="I21" s="204"/>
      <c r="J21" s="203"/>
    </row>
    <row r="22" spans="2:10" x14ac:dyDescent="0.25">
      <c r="B22" s="207"/>
      <c r="C22" s="204"/>
      <c r="D22" s="204"/>
      <c r="E22" s="204"/>
      <c r="F22" s="212" t="s">
        <v>1544</v>
      </c>
      <c r="G22" s="204"/>
      <c r="H22" s="204"/>
      <c r="I22" s="204"/>
      <c r="J22" s="203"/>
    </row>
    <row r="23" spans="2:10" x14ac:dyDescent="0.25">
      <c r="B23" s="207"/>
      <c r="C23" s="204"/>
      <c r="D23" s="204"/>
      <c r="E23" s="204"/>
      <c r="F23" s="209"/>
      <c r="G23" s="204"/>
      <c r="H23" s="204"/>
      <c r="I23" s="204"/>
      <c r="J23" s="203"/>
    </row>
    <row r="24" spans="2:10" x14ac:dyDescent="0.25">
      <c r="B24" s="207"/>
      <c r="C24" s="204"/>
      <c r="D24" s="211" t="s">
        <v>1543</v>
      </c>
      <c r="E24" s="210" t="s">
        <v>1534</v>
      </c>
      <c r="F24" s="210"/>
      <c r="G24" s="210"/>
      <c r="H24" s="210"/>
      <c r="I24" s="204"/>
      <c r="J24" s="203"/>
    </row>
    <row r="25" spans="2:10" x14ac:dyDescent="0.25">
      <c r="B25" s="207"/>
      <c r="C25" s="204"/>
      <c r="D25" s="204"/>
      <c r="H25" s="204"/>
      <c r="I25" s="204"/>
      <c r="J25" s="203"/>
    </row>
    <row r="26" spans="2:10" x14ac:dyDescent="0.25">
      <c r="B26" s="207"/>
      <c r="C26" s="204"/>
      <c r="D26" s="211" t="s">
        <v>1542</v>
      </c>
      <c r="E26" s="210"/>
      <c r="F26" s="210"/>
      <c r="G26" s="210"/>
      <c r="H26" s="210"/>
      <c r="I26" s="204"/>
      <c r="J26" s="203"/>
    </row>
    <row r="27" spans="2:10" x14ac:dyDescent="0.25">
      <c r="B27" s="207"/>
      <c r="C27" s="204"/>
      <c r="D27" s="208"/>
      <c r="E27" s="208"/>
      <c r="F27" s="208"/>
      <c r="G27" s="208"/>
      <c r="H27" s="208"/>
      <c r="I27" s="204"/>
      <c r="J27" s="203"/>
    </row>
    <row r="28" spans="2:10" x14ac:dyDescent="0.25">
      <c r="B28" s="207"/>
      <c r="C28" s="204"/>
      <c r="D28" s="211" t="s">
        <v>1541</v>
      </c>
      <c r="E28" s="210" t="s">
        <v>1534</v>
      </c>
      <c r="F28" s="210"/>
      <c r="G28" s="210"/>
      <c r="H28" s="210"/>
      <c r="I28" s="204"/>
      <c r="J28" s="203"/>
    </row>
    <row r="29" spans="2:10" x14ac:dyDescent="0.25">
      <c r="B29" s="207"/>
      <c r="C29" s="204"/>
      <c r="D29" s="208"/>
      <c r="E29" s="208"/>
      <c r="F29" s="208"/>
      <c r="G29" s="208"/>
      <c r="H29" s="208"/>
      <c r="I29" s="204"/>
      <c r="J29" s="203"/>
    </row>
    <row r="30" spans="2:10" x14ac:dyDescent="0.25">
      <c r="B30" s="207"/>
      <c r="C30" s="204"/>
      <c r="D30" s="211" t="s">
        <v>1540</v>
      </c>
      <c r="E30" s="210" t="s">
        <v>1534</v>
      </c>
      <c r="F30" s="210"/>
      <c r="G30" s="210"/>
      <c r="H30" s="210"/>
      <c r="I30" s="204"/>
      <c r="J30" s="203"/>
    </row>
    <row r="31" spans="2:10" x14ac:dyDescent="0.25">
      <c r="B31" s="207"/>
      <c r="C31" s="204"/>
      <c r="D31" s="208"/>
      <c r="E31" s="208"/>
      <c r="F31" s="208"/>
      <c r="G31" s="208"/>
      <c r="H31" s="208"/>
      <c r="I31" s="204"/>
      <c r="J31" s="203"/>
    </row>
    <row r="32" spans="2:10" x14ac:dyDescent="0.25">
      <c r="B32" s="207"/>
      <c r="C32" s="204"/>
      <c r="D32" s="211" t="s">
        <v>1539</v>
      </c>
      <c r="E32" s="210" t="s">
        <v>1534</v>
      </c>
      <c r="F32" s="210"/>
      <c r="G32" s="210"/>
      <c r="H32" s="210"/>
      <c r="I32" s="204"/>
      <c r="J32" s="203"/>
    </row>
    <row r="33" spans="2:10" x14ac:dyDescent="0.25">
      <c r="B33" s="207"/>
      <c r="C33" s="204"/>
      <c r="I33" s="204"/>
      <c r="J33" s="203"/>
    </row>
    <row r="34" spans="2:10" x14ac:dyDescent="0.25">
      <c r="B34" s="207"/>
      <c r="C34" s="204"/>
      <c r="D34" s="211" t="s">
        <v>1538</v>
      </c>
      <c r="E34" s="210" t="s">
        <v>1534</v>
      </c>
      <c r="F34" s="210"/>
      <c r="G34" s="210"/>
      <c r="H34" s="210"/>
      <c r="I34" s="204"/>
      <c r="J34" s="203"/>
    </row>
    <row r="35" spans="2:10" x14ac:dyDescent="0.25">
      <c r="B35" s="207"/>
      <c r="C35" s="204"/>
      <c r="D35" s="204"/>
      <c r="E35" s="204"/>
      <c r="F35" s="204"/>
      <c r="G35" s="204"/>
      <c r="H35" s="204"/>
      <c r="I35" s="204"/>
      <c r="J35" s="203"/>
    </row>
    <row r="36" spans="2:10" x14ac:dyDescent="0.25">
      <c r="B36" s="207"/>
      <c r="C36" s="204"/>
      <c r="D36" s="206" t="s">
        <v>1537</v>
      </c>
      <c r="E36" s="205"/>
      <c r="F36" s="205"/>
      <c r="G36" s="205"/>
      <c r="H36" s="205"/>
      <c r="I36" s="204"/>
      <c r="J36" s="203"/>
    </row>
    <row r="37" spans="2:10" x14ac:dyDescent="0.25">
      <c r="B37" s="207"/>
      <c r="C37" s="204"/>
      <c r="D37" s="204"/>
      <c r="E37" s="204"/>
      <c r="F37" s="209"/>
      <c r="G37" s="204"/>
      <c r="H37" s="204"/>
      <c r="I37" s="204"/>
      <c r="J37" s="203"/>
    </row>
    <row r="38" spans="2:10" x14ac:dyDescent="0.25">
      <c r="B38" s="207"/>
      <c r="C38" s="204"/>
      <c r="D38" s="206" t="s">
        <v>1536</v>
      </c>
      <c r="E38" s="205"/>
      <c r="F38" s="205"/>
      <c r="G38" s="205"/>
      <c r="H38" s="205"/>
      <c r="I38" s="204"/>
      <c r="J38" s="203"/>
    </row>
    <row r="39" spans="2:10" x14ac:dyDescent="0.25">
      <c r="B39" s="207"/>
      <c r="C39" s="204"/>
      <c r="I39" s="204"/>
      <c r="J39" s="203"/>
    </row>
    <row r="40" spans="2:10" x14ac:dyDescent="0.25">
      <c r="B40" s="207"/>
      <c r="C40" s="204"/>
      <c r="D40" s="206" t="s">
        <v>1535</v>
      </c>
      <c r="E40" s="205" t="s">
        <v>1534</v>
      </c>
      <c r="F40" s="205"/>
      <c r="G40" s="205"/>
      <c r="H40" s="205"/>
      <c r="I40" s="204"/>
      <c r="J40" s="203"/>
    </row>
    <row r="41" spans="2:10" x14ac:dyDescent="0.25">
      <c r="B41" s="207"/>
      <c r="C41" s="204"/>
      <c r="D41" s="204"/>
      <c r="E41" s="208"/>
      <c r="F41" s="208"/>
      <c r="G41" s="208"/>
      <c r="H41" s="208"/>
      <c r="I41" s="204"/>
      <c r="J41" s="203"/>
    </row>
    <row r="42" spans="2:10" x14ac:dyDescent="0.25">
      <c r="B42" s="207"/>
      <c r="C42" s="204"/>
      <c r="D42" s="206" t="s">
        <v>1533</v>
      </c>
      <c r="E42" s="205"/>
      <c r="F42" s="205"/>
      <c r="G42" s="205"/>
      <c r="H42" s="205"/>
      <c r="I42" s="204"/>
      <c r="J42" s="203"/>
    </row>
    <row r="43" spans="2:10" ht="15.75" thickBot="1" x14ac:dyDescent="0.3">
      <c r="B43" s="202"/>
      <c r="C43" s="201"/>
      <c r="D43" s="201"/>
      <c r="E43" s="201"/>
      <c r="F43" s="201"/>
      <c r="G43" s="201"/>
      <c r="H43" s="201"/>
      <c r="I43" s="201"/>
      <c r="J43" s="200"/>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C380C375-D113-4895-A849-4BEC148B3036}"/>
    <hyperlink ref="D26:H26" location="'B1. HTT Mortgage Assets'!A1" display="Worksheet B1: HTT Mortgage Assets" xr:uid="{7DE22C26-998E-46A4-97AE-059E373FD441}"/>
    <hyperlink ref="D28:H28" location="'B2. HTT Public Sector Assets'!A1" display="Worksheet C: HTT Public Sector Assets" xr:uid="{51E27AA1-F99D-4711-8EC3-F5832AC63A6D}"/>
    <hyperlink ref="D32:H32" location="'C. HTT Harmonised Glossary'!A1" display="Worksheet C: HTT Harmonised Glossary" xr:uid="{1496E5DA-D028-43B9-9ABB-25D9B089DB0A}"/>
    <hyperlink ref="D30:H30" location="'B3. HTT Shipping Assets'!A1" display="Worksheet B3: HTT Shipping Assets" xr:uid="{B87791D0-1767-4AE3-92F7-573C9CBF0F26}"/>
    <hyperlink ref="D34:H34" location="Disclaimer!A1" display="Disclaimer" xr:uid="{0FED95E9-9F77-47A0-BAD5-03A50A8068AC}"/>
    <hyperlink ref="D40:H40" location="'F1. Sustainable M data'!A1" display="Worksheet F1: Sustainable M data" xr:uid="{F19B71F6-0727-48F2-B0A0-0B55A073A56C}"/>
    <hyperlink ref="D42:H42" location="'G1. Crisis M Payment Holidays'!A1" display="Worksheet G1. Crisis M Payment Holidays" xr:uid="{CA78D71B-DB8D-4132-8B4C-A63A80BCAA92}"/>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AFA6D-99D9-4A0D-917F-C8FBA874EAB2}">
  <sheetPr>
    <tabColor theme="9" tint="-0.249977111117893"/>
  </sheetPr>
  <dimension ref="A1:N413"/>
  <sheetViews>
    <sheetView view="pageBreakPreview" zoomScale="60" zoomScaleNormal="100" workbookViewId="0"/>
  </sheetViews>
  <sheetFormatPr defaultColWidth="8.85546875" defaultRowHeight="15" outlineLevelRow="1" x14ac:dyDescent="0.2"/>
  <cols>
    <col min="1" max="1" width="13.28515625" style="139" customWidth="1"/>
    <col min="2" max="2" width="60.7109375" style="139" customWidth="1"/>
    <col min="3" max="3" width="40.5703125" style="139" customWidth="1"/>
    <col min="4" max="4" width="49.7109375" style="139" customWidth="1"/>
    <col min="5" max="5" width="6.7109375" style="139" customWidth="1"/>
    <col min="6" max="6" width="41.7109375" style="139" customWidth="1"/>
    <col min="7" max="7" width="41.7109375" style="138" customWidth="1"/>
    <col min="8" max="8" width="7.28515625" style="139" customWidth="1"/>
    <col min="9" max="10" width="38.140625" style="139" customWidth="1"/>
    <col min="11" max="11" width="47.7109375" style="139" customWidth="1"/>
    <col min="12" max="12" width="7.28515625" style="139" customWidth="1"/>
    <col min="13" max="13" width="25.7109375" style="139" customWidth="1"/>
    <col min="14" max="14" width="25.7109375" style="138" customWidth="1"/>
    <col min="15" max="16384" width="8.85546875" style="137"/>
  </cols>
  <sheetData>
    <row r="1" spans="1:13" ht="31.5" x14ac:dyDescent="0.2">
      <c r="A1" s="168" t="s">
        <v>1587</v>
      </c>
      <c r="B1" s="168"/>
      <c r="C1" s="138"/>
      <c r="D1" s="138"/>
      <c r="E1" s="138"/>
      <c r="F1" s="170" t="s">
        <v>1275</v>
      </c>
      <c r="H1" s="138"/>
      <c r="I1" s="168"/>
      <c r="J1" s="138"/>
      <c r="K1" s="138"/>
      <c r="L1" s="138"/>
      <c r="M1" s="138"/>
    </row>
    <row r="2" spans="1:13" ht="15.75" thickBot="1" x14ac:dyDescent="0.25">
      <c r="A2" s="138"/>
      <c r="B2" s="167"/>
      <c r="C2" s="167"/>
      <c r="D2" s="138"/>
      <c r="E2" s="138"/>
      <c r="F2" s="138"/>
      <c r="H2" s="138"/>
      <c r="L2" s="138"/>
      <c r="M2" s="138"/>
    </row>
    <row r="3" spans="1:13" ht="19.5" thickBot="1" x14ac:dyDescent="0.25">
      <c r="A3" s="164"/>
      <c r="B3" s="166" t="s">
        <v>1</v>
      </c>
      <c r="C3" s="165" t="s">
        <v>2</v>
      </c>
      <c r="D3" s="164"/>
      <c r="E3" s="164"/>
      <c r="F3" s="138"/>
      <c r="G3" s="164"/>
      <c r="H3" s="138"/>
      <c r="L3" s="138"/>
      <c r="M3" s="138"/>
    </row>
    <row r="4" spans="1:13" ht="15.75" thickBot="1" x14ac:dyDescent="0.25">
      <c r="H4" s="138"/>
      <c r="L4" s="138"/>
      <c r="M4" s="138"/>
    </row>
    <row r="5" spans="1:13" ht="18.75" x14ac:dyDescent="0.2">
      <c r="A5" s="161"/>
      <c r="B5" s="162" t="s">
        <v>3</v>
      </c>
      <c r="C5" s="161"/>
      <c r="E5" s="150"/>
      <c r="F5" s="150"/>
      <c r="H5" s="138"/>
      <c r="L5" s="138"/>
      <c r="M5" s="138"/>
    </row>
    <row r="6" spans="1:13" x14ac:dyDescent="0.2">
      <c r="B6" s="160" t="s">
        <v>4</v>
      </c>
      <c r="C6" s="150"/>
      <c r="D6" s="150"/>
      <c r="H6" s="138"/>
      <c r="L6" s="138"/>
      <c r="M6" s="138"/>
    </row>
    <row r="7" spans="1:13" x14ac:dyDescent="0.2">
      <c r="B7" s="274" t="s">
        <v>1578</v>
      </c>
      <c r="C7" s="150"/>
      <c r="D7" s="150"/>
      <c r="H7" s="138"/>
      <c r="L7" s="138"/>
      <c r="M7" s="138"/>
    </row>
    <row r="8" spans="1:13" x14ac:dyDescent="0.2">
      <c r="B8" s="274" t="s">
        <v>5</v>
      </c>
      <c r="C8" s="150"/>
      <c r="D8" s="150"/>
      <c r="F8" s="139" t="s">
        <v>1586</v>
      </c>
      <c r="H8" s="138"/>
      <c r="L8" s="138"/>
      <c r="M8" s="138"/>
    </row>
    <row r="9" spans="1:13" x14ac:dyDescent="0.2">
      <c r="B9" s="160" t="s">
        <v>1585</v>
      </c>
      <c r="H9" s="138"/>
      <c r="L9" s="138"/>
      <c r="M9" s="138"/>
    </row>
    <row r="10" spans="1:13" x14ac:dyDescent="0.2">
      <c r="B10" s="160" t="s">
        <v>420</v>
      </c>
      <c r="H10" s="138"/>
      <c r="L10" s="138"/>
      <c r="M10" s="138"/>
    </row>
    <row r="11" spans="1:13" ht="15.75" thickBot="1" x14ac:dyDescent="0.25">
      <c r="B11" s="158" t="s">
        <v>431</v>
      </c>
      <c r="H11" s="138"/>
      <c r="L11" s="138"/>
      <c r="M11" s="138"/>
    </row>
    <row r="12" spans="1:13" x14ac:dyDescent="0.2">
      <c r="B12" s="157"/>
      <c r="H12" s="138"/>
      <c r="L12" s="138"/>
      <c r="M12" s="138"/>
    </row>
    <row r="13" spans="1:13" ht="37.5" x14ac:dyDescent="0.2">
      <c r="A13" s="146" t="s">
        <v>6</v>
      </c>
      <c r="B13" s="146" t="s">
        <v>4</v>
      </c>
      <c r="C13" s="145"/>
      <c r="D13" s="145"/>
      <c r="E13" s="145"/>
      <c r="F13" s="145"/>
      <c r="G13" s="222"/>
      <c r="H13" s="138"/>
      <c r="L13" s="138"/>
      <c r="M13" s="138"/>
    </row>
    <row r="14" spans="1:13" x14ac:dyDescent="0.2">
      <c r="A14" s="139" t="s">
        <v>7</v>
      </c>
      <c r="B14" s="174" t="s">
        <v>8</v>
      </c>
      <c r="C14" s="139" t="s">
        <v>9</v>
      </c>
      <c r="E14" s="150"/>
      <c r="F14" s="150"/>
      <c r="H14" s="138"/>
      <c r="L14" s="138"/>
      <c r="M14" s="138"/>
    </row>
    <row r="15" spans="1:13" x14ac:dyDescent="0.2">
      <c r="A15" s="139" t="s">
        <v>10</v>
      </c>
      <c r="B15" s="174" t="s">
        <v>11</v>
      </c>
      <c r="C15" s="139" t="s">
        <v>12</v>
      </c>
      <c r="E15" s="150"/>
      <c r="F15" s="150"/>
      <c r="H15" s="138"/>
      <c r="L15" s="138"/>
      <c r="M15" s="138"/>
    </row>
    <row r="16" spans="1:13" x14ac:dyDescent="0.2">
      <c r="A16" s="139" t="s">
        <v>13</v>
      </c>
      <c r="B16" s="174" t="s">
        <v>14</v>
      </c>
      <c r="C16" s="139" t="s">
        <v>15</v>
      </c>
      <c r="E16" s="150"/>
      <c r="F16" s="150"/>
      <c r="H16" s="138"/>
      <c r="L16" s="138"/>
      <c r="M16" s="138"/>
    </row>
    <row r="17" spans="1:13" ht="30" x14ac:dyDescent="0.2">
      <c r="A17" s="139" t="s">
        <v>16</v>
      </c>
      <c r="B17" s="174" t="s">
        <v>17</v>
      </c>
      <c r="C17" s="139" t="s">
        <v>18</v>
      </c>
      <c r="E17" s="150"/>
      <c r="F17" s="150"/>
      <c r="H17" s="138"/>
      <c r="L17" s="138"/>
      <c r="M17" s="138"/>
    </row>
    <row r="18" spans="1:13" outlineLevel="1" x14ac:dyDescent="0.2">
      <c r="A18" s="139" t="s">
        <v>19</v>
      </c>
      <c r="B18" s="174" t="s">
        <v>20</v>
      </c>
      <c r="C18" s="273">
        <v>45443</v>
      </c>
      <c r="E18" s="150"/>
      <c r="F18" s="150"/>
      <c r="H18" s="138"/>
      <c r="L18" s="138"/>
      <c r="M18" s="138"/>
    </row>
    <row r="19" spans="1:13" outlineLevel="1" x14ac:dyDescent="0.2">
      <c r="A19" s="139" t="s">
        <v>21</v>
      </c>
      <c r="B19" s="153" t="s">
        <v>1584</v>
      </c>
      <c r="E19" s="150"/>
      <c r="F19" s="150"/>
      <c r="H19" s="138"/>
      <c r="L19" s="138"/>
      <c r="M19" s="138"/>
    </row>
    <row r="20" spans="1:13" outlineLevel="1" x14ac:dyDescent="0.2">
      <c r="A20" s="139" t="s">
        <v>1583</v>
      </c>
      <c r="B20" s="153" t="s">
        <v>1582</v>
      </c>
      <c r="E20" s="150"/>
      <c r="F20" s="150"/>
      <c r="H20" s="138"/>
      <c r="L20" s="138"/>
      <c r="M20" s="138"/>
    </row>
    <row r="21" spans="1:13" outlineLevel="1" x14ac:dyDescent="0.2">
      <c r="A21" s="139" t="s">
        <v>22</v>
      </c>
      <c r="B21" s="153"/>
      <c r="E21" s="150"/>
      <c r="F21" s="150"/>
      <c r="H21" s="138"/>
      <c r="L21" s="138"/>
      <c r="M21" s="138"/>
    </row>
    <row r="22" spans="1:13" outlineLevel="1" x14ac:dyDescent="0.2">
      <c r="A22" s="139" t="s">
        <v>23</v>
      </c>
      <c r="B22" s="153"/>
      <c r="E22" s="150"/>
      <c r="F22" s="150"/>
      <c r="H22" s="138"/>
      <c r="L22" s="138"/>
      <c r="M22" s="138"/>
    </row>
    <row r="23" spans="1:13" outlineLevel="1" x14ac:dyDescent="0.2">
      <c r="A23" s="139" t="s">
        <v>1581</v>
      </c>
      <c r="B23" s="153"/>
      <c r="E23" s="150"/>
      <c r="F23" s="150"/>
      <c r="H23" s="138"/>
      <c r="L23" s="138"/>
      <c r="M23" s="138"/>
    </row>
    <row r="24" spans="1:13" outlineLevel="1" x14ac:dyDescent="0.2">
      <c r="A24" s="139" t="s">
        <v>1580</v>
      </c>
      <c r="B24" s="153"/>
      <c r="E24" s="150"/>
      <c r="F24" s="150"/>
      <c r="H24" s="138"/>
      <c r="L24" s="138"/>
      <c r="M24" s="138"/>
    </row>
    <row r="25" spans="1:13" outlineLevel="1" x14ac:dyDescent="0.2">
      <c r="A25" s="139" t="s">
        <v>1579</v>
      </c>
      <c r="B25" s="153"/>
      <c r="E25" s="150"/>
      <c r="F25" s="150"/>
      <c r="H25" s="138"/>
      <c r="L25" s="138"/>
      <c r="M25" s="138"/>
    </row>
    <row r="26" spans="1:13" ht="18.75" x14ac:dyDescent="0.2">
      <c r="A26" s="145"/>
      <c r="B26" s="146" t="s">
        <v>1578</v>
      </c>
      <c r="C26" s="145"/>
      <c r="D26" s="145"/>
      <c r="E26" s="145"/>
      <c r="F26" s="145"/>
      <c r="G26" s="222"/>
      <c r="H26" s="138"/>
      <c r="L26" s="138"/>
      <c r="M26" s="138"/>
    </row>
    <row r="27" spans="1:13" x14ac:dyDescent="0.2">
      <c r="A27" s="139" t="s">
        <v>24</v>
      </c>
      <c r="B27" s="271" t="s">
        <v>1577</v>
      </c>
      <c r="C27" s="139" t="s">
        <v>25</v>
      </c>
      <c r="D27" s="147"/>
      <c r="E27" s="147"/>
      <c r="F27" s="147"/>
      <c r="H27" s="138"/>
      <c r="L27" s="138"/>
      <c r="M27" s="138"/>
    </row>
    <row r="28" spans="1:13" x14ac:dyDescent="0.2">
      <c r="A28" s="139" t="s">
        <v>26</v>
      </c>
      <c r="B28" s="272" t="s">
        <v>1576</v>
      </c>
      <c r="C28" s="139" t="s">
        <v>25</v>
      </c>
      <c r="D28" s="147"/>
      <c r="E28" s="147"/>
      <c r="F28" s="147"/>
      <c r="H28" s="138"/>
      <c r="L28" s="138"/>
    </row>
    <row r="29" spans="1:13" x14ac:dyDescent="0.2">
      <c r="A29" s="139" t="s">
        <v>27</v>
      </c>
      <c r="B29" s="271" t="s">
        <v>28</v>
      </c>
      <c r="C29" s="139" t="s">
        <v>25</v>
      </c>
      <c r="E29" s="147"/>
      <c r="F29" s="147"/>
      <c r="H29" s="138"/>
      <c r="L29" s="138"/>
    </row>
    <row r="30" spans="1:13" outlineLevel="1" x14ac:dyDescent="0.2">
      <c r="A30" s="139" t="s">
        <v>29</v>
      </c>
      <c r="B30" s="271" t="s">
        <v>30</v>
      </c>
      <c r="C30" s="139" t="s">
        <v>31</v>
      </c>
      <c r="E30" s="147"/>
      <c r="F30" s="147"/>
      <c r="H30" s="138"/>
      <c r="L30" s="138"/>
    </row>
    <row r="31" spans="1:13" outlineLevel="1" x14ac:dyDescent="0.2">
      <c r="A31" s="139" t="s">
        <v>32</v>
      </c>
      <c r="B31" s="271"/>
      <c r="E31" s="147"/>
      <c r="F31" s="147"/>
      <c r="H31" s="138"/>
      <c r="L31" s="138"/>
      <c r="M31" s="138"/>
    </row>
    <row r="32" spans="1:13" outlineLevel="1" x14ac:dyDescent="0.2">
      <c r="A32" s="139" t="s">
        <v>33</v>
      </c>
      <c r="B32" s="271"/>
      <c r="E32" s="147"/>
      <c r="F32" s="147"/>
      <c r="H32" s="138"/>
      <c r="L32" s="138"/>
      <c r="M32" s="138"/>
    </row>
    <row r="33" spans="1:14" outlineLevel="1" x14ac:dyDescent="0.2">
      <c r="A33" s="139" t="s">
        <v>34</v>
      </c>
      <c r="B33" s="271"/>
      <c r="E33" s="147"/>
      <c r="F33" s="147"/>
      <c r="H33" s="138"/>
      <c r="L33" s="138"/>
      <c r="M33" s="138"/>
    </row>
    <row r="34" spans="1:14" outlineLevel="1" x14ac:dyDescent="0.2">
      <c r="A34" s="139" t="s">
        <v>35</v>
      </c>
      <c r="B34" s="271"/>
      <c r="E34" s="147"/>
      <c r="F34" s="147"/>
      <c r="H34" s="138"/>
      <c r="L34" s="138"/>
      <c r="M34" s="138"/>
    </row>
    <row r="35" spans="1:14" outlineLevel="1" x14ac:dyDescent="0.2">
      <c r="A35" s="139" t="s">
        <v>1575</v>
      </c>
      <c r="B35" s="175"/>
      <c r="E35" s="147"/>
      <c r="F35" s="147"/>
      <c r="H35" s="138"/>
      <c r="L35" s="138"/>
      <c r="M35" s="138"/>
    </row>
    <row r="36" spans="1:14" ht="18.75" x14ac:dyDescent="0.2">
      <c r="A36" s="146"/>
      <c r="B36" s="146" t="s">
        <v>5</v>
      </c>
      <c r="C36" s="146"/>
      <c r="D36" s="145"/>
      <c r="E36" s="145"/>
      <c r="F36" s="145"/>
      <c r="G36" s="222"/>
      <c r="H36" s="138"/>
      <c r="L36" s="138"/>
      <c r="M36" s="138"/>
    </row>
    <row r="37" spans="1:14" ht="15" customHeight="1" x14ac:dyDescent="0.2">
      <c r="A37" s="142"/>
      <c r="B37" s="143" t="s">
        <v>36</v>
      </c>
      <c r="C37" s="142" t="s">
        <v>60</v>
      </c>
      <c r="D37" s="155"/>
      <c r="E37" s="155"/>
      <c r="F37" s="155"/>
      <c r="G37" s="141"/>
      <c r="H37" s="138"/>
      <c r="L37" s="138"/>
      <c r="M37" s="138"/>
    </row>
    <row r="38" spans="1:14" x14ac:dyDescent="0.2">
      <c r="A38" s="139" t="s">
        <v>37</v>
      </c>
      <c r="B38" s="147" t="s">
        <v>1574</v>
      </c>
      <c r="C38" s="225">
        <v>14930.733061029699</v>
      </c>
      <c r="F38" s="147"/>
      <c r="H38" s="138"/>
      <c r="L38" s="138"/>
      <c r="M38" s="138"/>
    </row>
    <row r="39" spans="1:14" x14ac:dyDescent="0.2">
      <c r="A39" s="139" t="s">
        <v>38</v>
      </c>
      <c r="B39" s="147" t="s">
        <v>39</v>
      </c>
      <c r="C39" s="225">
        <v>11500</v>
      </c>
      <c r="F39" s="147"/>
      <c r="H39" s="138"/>
      <c r="L39" s="138"/>
      <c r="M39" s="138"/>
      <c r="N39" s="137"/>
    </row>
    <row r="40" spans="1:14" outlineLevel="1" x14ac:dyDescent="0.2">
      <c r="A40" s="139" t="s">
        <v>40</v>
      </c>
      <c r="B40" s="224" t="s">
        <v>41</v>
      </c>
      <c r="C40" s="225">
        <v>14103.317642248699</v>
      </c>
      <c r="F40" s="147"/>
      <c r="H40" s="138"/>
      <c r="L40" s="138"/>
      <c r="M40" s="138"/>
      <c r="N40" s="137"/>
    </row>
    <row r="41" spans="1:14" outlineLevel="1" x14ac:dyDescent="0.2">
      <c r="A41" s="139" t="s">
        <v>42</v>
      </c>
      <c r="B41" s="224" t="s">
        <v>43</v>
      </c>
      <c r="C41" s="225">
        <v>10444.061435</v>
      </c>
      <c r="F41" s="147"/>
      <c r="H41" s="138"/>
      <c r="L41" s="138"/>
      <c r="M41" s="138"/>
      <c r="N41" s="137"/>
    </row>
    <row r="42" spans="1:14" outlineLevel="1" x14ac:dyDescent="0.2">
      <c r="A42" s="139" t="s">
        <v>44</v>
      </c>
      <c r="B42" s="224"/>
      <c r="C42" s="242"/>
      <c r="F42" s="147"/>
      <c r="H42" s="138"/>
      <c r="L42" s="138"/>
      <c r="M42" s="138"/>
      <c r="N42" s="137"/>
    </row>
    <row r="43" spans="1:14" outlineLevel="1" x14ac:dyDescent="0.2">
      <c r="A43" s="137" t="s">
        <v>1573</v>
      </c>
      <c r="B43" s="147"/>
      <c r="F43" s="147"/>
      <c r="H43" s="138"/>
      <c r="L43" s="138"/>
      <c r="M43" s="138"/>
      <c r="N43" s="137"/>
    </row>
    <row r="44" spans="1:14" ht="15" customHeight="1" x14ac:dyDescent="0.2">
      <c r="A44" s="142"/>
      <c r="B44" s="142" t="s">
        <v>1572</v>
      </c>
      <c r="C44" s="142" t="s">
        <v>45</v>
      </c>
      <c r="D44" s="142" t="s">
        <v>46</v>
      </c>
      <c r="E44" s="142"/>
      <c r="F44" s="142" t="s">
        <v>47</v>
      </c>
      <c r="G44" s="142" t="s">
        <v>48</v>
      </c>
      <c r="I44" s="138"/>
      <c r="J44" s="138"/>
      <c r="K44" s="137"/>
      <c r="L44" s="137"/>
      <c r="M44" s="137"/>
      <c r="N44" s="137"/>
    </row>
    <row r="45" spans="1:14" x14ac:dyDescent="0.2">
      <c r="A45" s="139" t="s">
        <v>49</v>
      </c>
      <c r="B45" s="147" t="s">
        <v>50</v>
      </c>
      <c r="C45" s="268">
        <v>0.05</v>
      </c>
      <c r="D45" s="245">
        <f>IF(OR(C38="[For completion]",C39="[For completion]"),"Please complete G.3.1.1 and G.3.1.2",(C38/C39-1-MAX(C45,F45)))</f>
        <v>0.2483246140025826</v>
      </c>
      <c r="E45" s="245"/>
      <c r="F45" s="245">
        <v>0.05</v>
      </c>
      <c r="G45" s="139" t="s">
        <v>51</v>
      </c>
      <c r="H45" s="138"/>
      <c r="L45" s="138"/>
      <c r="M45" s="138"/>
      <c r="N45" s="137"/>
    </row>
    <row r="46" spans="1:14" outlineLevel="1" x14ac:dyDescent="0.2">
      <c r="C46" s="245"/>
      <c r="D46" s="245"/>
      <c r="E46" s="245"/>
      <c r="F46" s="245"/>
      <c r="G46" s="236"/>
      <c r="H46" s="138"/>
      <c r="L46" s="138"/>
      <c r="M46" s="138"/>
      <c r="N46" s="137"/>
    </row>
    <row r="47" spans="1:14" outlineLevel="1" x14ac:dyDescent="0.2">
      <c r="A47" s="270" t="s">
        <v>52</v>
      </c>
      <c r="B47" s="270" t="s">
        <v>53</v>
      </c>
      <c r="C47" s="269">
        <f>IF(OR(C38="[For completion]",C39="[For completion]"),"", C38-C39)</f>
        <v>3430.7330610296995</v>
      </c>
      <c r="D47" s="245"/>
      <c r="E47" s="245"/>
      <c r="F47" s="245"/>
      <c r="G47" s="236"/>
      <c r="H47" s="138"/>
      <c r="L47" s="138"/>
      <c r="M47" s="138"/>
      <c r="N47" s="137"/>
    </row>
    <row r="48" spans="1:14" outlineLevel="1" x14ac:dyDescent="0.2">
      <c r="A48" s="139" t="s">
        <v>54</v>
      </c>
      <c r="C48" s="236"/>
      <c r="D48" s="236"/>
      <c r="E48" s="236"/>
      <c r="F48" s="236"/>
      <c r="G48" s="236"/>
      <c r="H48" s="138"/>
      <c r="L48" s="138"/>
      <c r="M48" s="138"/>
      <c r="N48" s="137"/>
    </row>
    <row r="49" spans="1:14" outlineLevel="1" x14ac:dyDescent="0.2">
      <c r="A49" s="139" t="s">
        <v>55</v>
      </c>
      <c r="B49" s="153" t="s">
        <v>56</v>
      </c>
      <c r="D49" s="268">
        <v>0</v>
      </c>
      <c r="E49" s="236"/>
      <c r="F49" s="236"/>
      <c r="G49" s="236"/>
      <c r="H49" s="138"/>
      <c r="L49" s="138"/>
      <c r="M49" s="138"/>
      <c r="N49" s="137"/>
    </row>
    <row r="50" spans="1:14" outlineLevel="1" x14ac:dyDescent="0.2">
      <c r="A50" s="139" t="s">
        <v>57</v>
      </c>
      <c r="B50" s="153" t="s">
        <v>58</v>
      </c>
      <c r="D50" s="268">
        <v>0</v>
      </c>
      <c r="E50" s="236"/>
      <c r="F50" s="236"/>
      <c r="G50" s="236"/>
      <c r="H50" s="138"/>
      <c r="L50" s="138"/>
      <c r="M50" s="138"/>
      <c r="N50" s="137"/>
    </row>
    <row r="51" spans="1:14" outlineLevel="1" x14ac:dyDescent="0.2">
      <c r="A51" s="139" t="s">
        <v>59</v>
      </c>
      <c r="B51" s="153"/>
      <c r="C51" s="236"/>
      <c r="D51" s="236"/>
      <c r="E51" s="236"/>
      <c r="F51" s="236"/>
      <c r="G51" s="236"/>
      <c r="H51" s="138"/>
      <c r="L51" s="138"/>
      <c r="M51" s="138"/>
      <c r="N51" s="137"/>
    </row>
    <row r="52" spans="1:14" ht="15" customHeight="1" x14ac:dyDescent="0.2">
      <c r="A52" s="142"/>
      <c r="B52" s="143" t="s">
        <v>1571</v>
      </c>
      <c r="C52" s="142" t="s">
        <v>60</v>
      </c>
      <c r="D52" s="142"/>
      <c r="E52" s="155"/>
      <c r="F52" s="141" t="s">
        <v>291</v>
      </c>
      <c r="G52" s="141"/>
      <c r="H52" s="138"/>
      <c r="L52" s="138"/>
      <c r="M52" s="138"/>
      <c r="N52" s="137"/>
    </row>
    <row r="53" spans="1:14" x14ac:dyDescent="0.2">
      <c r="A53" s="139" t="s">
        <v>61</v>
      </c>
      <c r="B53" s="147" t="s">
        <v>62</v>
      </c>
      <c r="C53" s="225">
        <v>14930.7330610299</v>
      </c>
      <c r="E53" s="251"/>
      <c r="F53" s="243">
        <f>IF($C$58=0,"",IF(C53="[for completion]","",C53/$C$58))</f>
        <v>0.95442647609236331</v>
      </c>
      <c r="G53" s="250"/>
      <c r="H53" s="138"/>
      <c r="L53" s="138"/>
      <c r="M53" s="138"/>
      <c r="N53" s="137"/>
    </row>
    <row r="54" spans="1:14" x14ac:dyDescent="0.2">
      <c r="A54" s="139" t="s">
        <v>63</v>
      </c>
      <c r="B54" s="147" t="s">
        <v>64</v>
      </c>
      <c r="C54" s="225" t="s">
        <v>65</v>
      </c>
      <c r="E54" s="251"/>
      <c r="F54" s="245" t="s">
        <v>65</v>
      </c>
      <c r="G54" s="250"/>
      <c r="H54" s="138"/>
      <c r="L54" s="138"/>
      <c r="M54" s="138"/>
      <c r="N54" s="137"/>
    </row>
    <row r="55" spans="1:14" x14ac:dyDescent="0.2">
      <c r="A55" s="139" t="s">
        <v>66</v>
      </c>
      <c r="B55" s="147" t="s">
        <v>67</v>
      </c>
      <c r="C55" s="225" t="s">
        <v>65</v>
      </c>
      <c r="E55" s="251"/>
      <c r="F55" s="245" t="s">
        <v>65</v>
      </c>
      <c r="G55" s="250"/>
      <c r="H55" s="138"/>
      <c r="L55" s="138"/>
      <c r="M55" s="138"/>
      <c r="N55" s="137"/>
    </row>
    <row r="56" spans="1:14" x14ac:dyDescent="0.2">
      <c r="A56" s="139" t="s">
        <v>68</v>
      </c>
      <c r="B56" s="147" t="s">
        <v>69</v>
      </c>
      <c r="C56" s="225">
        <v>91.5</v>
      </c>
      <c r="E56" s="251"/>
      <c r="F56" s="245">
        <v>5.8490110435627501E-3</v>
      </c>
      <c r="G56" s="250"/>
      <c r="H56" s="138"/>
      <c r="L56" s="138"/>
      <c r="M56" s="138"/>
      <c r="N56" s="137"/>
    </row>
    <row r="57" spans="1:14" x14ac:dyDescent="0.2">
      <c r="A57" s="139" t="s">
        <v>70</v>
      </c>
      <c r="B57" s="139" t="s">
        <v>71</v>
      </c>
      <c r="C57" s="225">
        <v>621.43717972000002</v>
      </c>
      <c r="E57" s="251"/>
      <c r="F57" s="245">
        <v>3.9724512864074003E-2</v>
      </c>
      <c r="G57" s="250"/>
      <c r="H57" s="138"/>
      <c r="L57" s="138"/>
      <c r="M57" s="138"/>
      <c r="N57" s="137"/>
    </row>
    <row r="58" spans="1:14" x14ac:dyDescent="0.2">
      <c r="A58" s="139" t="s">
        <v>72</v>
      </c>
      <c r="B58" s="249" t="s">
        <v>73</v>
      </c>
      <c r="C58" s="241">
        <f>SUM(C53:C57)</f>
        <v>15643.6702407499</v>
      </c>
      <c r="D58" s="251"/>
      <c r="E58" s="251"/>
      <c r="F58" s="248">
        <f>SUM(F53:F57)</f>
        <v>1</v>
      </c>
      <c r="G58" s="250"/>
      <c r="H58" s="138"/>
      <c r="L58" s="138"/>
      <c r="M58" s="138"/>
      <c r="N58" s="137"/>
    </row>
    <row r="59" spans="1:14" outlineLevel="1" x14ac:dyDescent="0.2">
      <c r="A59" s="139" t="s">
        <v>74</v>
      </c>
      <c r="B59" s="221"/>
      <c r="C59" s="242"/>
      <c r="E59" s="251"/>
      <c r="F59" s="243"/>
      <c r="G59" s="250"/>
      <c r="H59" s="138"/>
      <c r="L59" s="138"/>
      <c r="M59" s="138"/>
      <c r="N59" s="137"/>
    </row>
    <row r="60" spans="1:14" outlineLevel="1" x14ac:dyDescent="0.2">
      <c r="A60" s="139" t="s">
        <v>75</v>
      </c>
      <c r="B60" s="221"/>
      <c r="C60" s="242"/>
      <c r="E60" s="251"/>
      <c r="F60" s="243"/>
      <c r="G60" s="250"/>
      <c r="H60" s="138"/>
      <c r="L60" s="138"/>
      <c r="M60" s="138"/>
      <c r="N60" s="137"/>
    </row>
    <row r="61" spans="1:14" outlineLevel="1" x14ac:dyDescent="0.2">
      <c r="A61" s="139" t="s">
        <v>76</v>
      </c>
      <c r="B61" s="221"/>
      <c r="C61" s="242"/>
      <c r="E61" s="251"/>
      <c r="F61" s="243"/>
      <c r="G61" s="250"/>
      <c r="H61" s="138"/>
      <c r="L61" s="138"/>
      <c r="M61" s="138"/>
      <c r="N61" s="137"/>
    </row>
    <row r="62" spans="1:14" outlineLevel="1" x14ac:dyDescent="0.2">
      <c r="A62" s="139" t="s">
        <v>77</v>
      </c>
      <c r="B62" s="221"/>
      <c r="C62" s="242"/>
      <c r="E62" s="251"/>
      <c r="F62" s="243"/>
      <c r="G62" s="250"/>
      <c r="H62" s="138"/>
      <c r="L62" s="138"/>
      <c r="M62" s="138"/>
      <c r="N62" s="137"/>
    </row>
    <row r="63" spans="1:14" outlineLevel="1" x14ac:dyDescent="0.2">
      <c r="A63" s="139" t="s">
        <v>78</v>
      </c>
      <c r="B63" s="221"/>
      <c r="C63" s="242"/>
      <c r="E63" s="251"/>
      <c r="F63" s="243"/>
      <c r="G63" s="250"/>
      <c r="H63" s="138"/>
      <c r="L63" s="138"/>
      <c r="M63" s="138"/>
      <c r="N63" s="137"/>
    </row>
    <row r="64" spans="1:14" outlineLevel="1" x14ac:dyDescent="0.2">
      <c r="A64" s="139" t="s">
        <v>79</v>
      </c>
      <c r="B64" s="221"/>
      <c r="C64" s="267"/>
      <c r="D64" s="137"/>
      <c r="E64" s="137"/>
      <c r="F64" s="243"/>
      <c r="G64" s="247"/>
      <c r="H64" s="138"/>
      <c r="L64" s="138"/>
      <c r="M64" s="138"/>
      <c r="N64" s="137"/>
    </row>
    <row r="65" spans="1:14" ht="15" customHeight="1" x14ac:dyDescent="0.2">
      <c r="A65" s="142"/>
      <c r="B65" s="143" t="s">
        <v>80</v>
      </c>
      <c r="C65" s="257" t="s">
        <v>1570</v>
      </c>
      <c r="D65" s="257" t="s">
        <v>1569</v>
      </c>
      <c r="E65" s="155"/>
      <c r="F65" s="141" t="s">
        <v>81</v>
      </c>
      <c r="G65" s="266" t="s">
        <v>82</v>
      </c>
      <c r="H65" s="138"/>
      <c r="L65" s="138"/>
      <c r="M65" s="138"/>
      <c r="N65" s="137"/>
    </row>
    <row r="66" spans="1:14" x14ac:dyDescent="0.2">
      <c r="A66" s="139" t="s">
        <v>83</v>
      </c>
      <c r="B66" s="147" t="s">
        <v>1568</v>
      </c>
      <c r="C66" s="225">
        <v>7.5213399825114902</v>
      </c>
      <c r="D66" s="242" t="s">
        <v>51</v>
      </c>
      <c r="E66" s="174"/>
      <c r="F66" s="265"/>
      <c r="G66" s="169"/>
      <c r="H66" s="138"/>
      <c r="L66" s="138"/>
      <c r="M66" s="138"/>
      <c r="N66" s="137"/>
    </row>
    <row r="67" spans="1:14" x14ac:dyDescent="0.2">
      <c r="B67" s="147"/>
      <c r="E67" s="174"/>
      <c r="F67" s="265"/>
      <c r="G67" s="169"/>
      <c r="H67" s="138"/>
      <c r="L67" s="138"/>
      <c r="M67" s="138"/>
      <c r="N67" s="137"/>
    </row>
    <row r="68" spans="1:14" x14ac:dyDescent="0.2">
      <c r="B68" s="147" t="s">
        <v>85</v>
      </c>
      <c r="C68" s="174"/>
      <c r="D68" s="174"/>
      <c r="E68" s="174"/>
      <c r="F68" s="169"/>
      <c r="G68" s="169"/>
      <c r="H68" s="138"/>
      <c r="L68" s="138"/>
      <c r="M68" s="138"/>
      <c r="N68" s="137"/>
    </row>
    <row r="69" spans="1:14" x14ac:dyDescent="0.2">
      <c r="B69" s="147" t="s">
        <v>86</v>
      </c>
      <c r="E69" s="174"/>
      <c r="F69" s="169"/>
      <c r="G69" s="169"/>
      <c r="H69" s="138"/>
      <c r="L69" s="138"/>
      <c r="M69" s="138"/>
      <c r="N69" s="137"/>
    </row>
    <row r="70" spans="1:14" x14ac:dyDescent="0.2">
      <c r="A70" s="139" t="s">
        <v>87</v>
      </c>
      <c r="B70" s="177" t="s">
        <v>114</v>
      </c>
      <c r="C70" s="225">
        <v>377.83878026999901</v>
      </c>
      <c r="D70" s="242" t="s">
        <v>51</v>
      </c>
      <c r="E70" s="177"/>
      <c r="F70" s="243">
        <f>IF($C$77=0,"",IF(C70="[for completion]","",C70/$C$77))</f>
        <v>2.5306110471974921E-2</v>
      </c>
      <c r="G70" s="243" t="str">
        <f>IF($D$77=0,"",IF(D70="[Mark as ND1 if not relevant]","",D70/$D$77))</f>
        <v/>
      </c>
      <c r="H70" s="138"/>
      <c r="L70" s="138"/>
      <c r="M70" s="138"/>
      <c r="N70" s="137"/>
    </row>
    <row r="71" spans="1:14" x14ac:dyDescent="0.2">
      <c r="A71" s="139" t="s">
        <v>88</v>
      </c>
      <c r="B71" s="177" t="s">
        <v>116</v>
      </c>
      <c r="C71" s="225">
        <v>473.43254436999899</v>
      </c>
      <c r="D71" s="242" t="s">
        <v>51</v>
      </c>
      <c r="E71" s="177"/>
      <c r="F71" s="243">
        <f>IF($C$77=0,"",IF(C71="[for completion]","",C71/$C$77))</f>
        <v>3.1708593438434442E-2</v>
      </c>
      <c r="G71" s="243" t="str">
        <f>IF($D$77=0,"",IF(D71="[Mark as ND1 if not relevant]","",D71/$D$77))</f>
        <v/>
      </c>
      <c r="H71" s="138"/>
      <c r="L71" s="138"/>
      <c r="M71" s="138"/>
      <c r="N71" s="137"/>
    </row>
    <row r="72" spans="1:14" x14ac:dyDescent="0.2">
      <c r="A72" s="139" t="s">
        <v>89</v>
      </c>
      <c r="B72" s="177" t="s">
        <v>118</v>
      </c>
      <c r="C72" s="225">
        <v>774.461763229996</v>
      </c>
      <c r="D72" s="242" t="s">
        <v>51</v>
      </c>
      <c r="E72" s="177"/>
      <c r="F72" s="243">
        <f>IF($C$77=0,"",IF(C72="[for completion]","",C72/$C$77))</f>
        <v>5.1870310725155924E-2</v>
      </c>
      <c r="G72" s="243" t="str">
        <f>IF($D$77=0,"",IF(D72="[Mark as ND1 if not relevant]","",D72/$D$77))</f>
        <v/>
      </c>
      <c r="H72" s="138"/>
      <c r="L72" s="138"/>
      <c r="M72" s="138"/>
      <c r="N72" s="137"/>
    </row>
    <row r="73" spans="1:14" x14ac:dyDescent="0.2">
      <c r="A73" s="139" t="s">
        <v>90</v>
      </c>
      <c r="B73" s="177" t="s">
        <v>120</v>
      </c>
      <c r="C73" s="225">
        <v>775.82796979000102</v>
      </c>
      <c r="D73" s="242" t="s">
        <v>51</v>
      </c>
      <c r="E73" s="177"/>
      <c r="F73" s="243">
        <f>IF($C$77=0,"",IF(C73="[for completion]","",C73/$C$77))</f>
        <v>5.1961813704575664E-2</v>
      </c>
      <c r="G73" s="243" t="str">
        <f>IF($D$77=0,"",IF(D73="[Mark as ND1 if not relevant]","",D73/$D$77))</f>
        <v/>
      </c>
      <c r="H73" s="138"/>
      <c r="L73" s="138"/>
      <c r="M73" s="138"/>
      <c r="N73" s="137"/>
    </row>
    <row r="74" spans="1:14" x14ac:dyDescent="0.2">
      <c r="A74" s="139" t="s">
        <v>91</v>
      </c>
      <c r="B74" s="177" t="s">
        <v>122</v>
      </c>
      <c r="C74" s="225">
        <v>950.21166152000501</v>
      </c>
      <c r="D74" s="242" t="s">
        <v>51</v>
      </c>
      <c r="E74" s="177"/>
      <c r="F74" s="243">
        <f>IF($C$77=0,"",IF(C74="[for completion]","",C74/$C$77))</f>
        <v>6.3641326761114864E-2</v>
      </c>
      <c r="G74" s="243" t="str">
        <f>IF($D$77=0,"",IF(D74="[Mark as ND1 if not relevant]","",D74/$D$77))</f>
        <v/>
      </c>
      <c r="H74" s="138"/>
      <c r="L74" s="138"/>
      <c r="M74" s="138"/>
      <c r="N74" s="137"/>
    </row>
    <row r="75" spans="1:14" x14ac:dyDescent="0.2">
      <c r="A75" s="139" t="s">
        <v>92</v>
      </c>
      <c r="B75" s="177" t="s">
        <v>124</v>
      </c>
      <c r="C75" s="225">
        <v>7543.0665789802097</v>
      </c>
      <c r="D75" s="242" t="s">
        <v>51</v>
      </c>
      <c r="E75" s="177"/>
      <c r="F75" s="243">
        <f>IF($C$77=0,"",IF(C75="[for completion]","",C75/$C$77))</f>
        <v>0.50520403439988493</v>
      </c>
      <c r="G75" s="243" t="str">
        <f>IF($D$77=0,"",IF(D75="[Mark as ND1 if not relevant]","",D75/$D$77))</f>
        <v/>
      </c>
      <c r="H75" s="138"/>
      <c r="L75" s="138"/>
      <c r="M75" s="138"/>
      <c r="N75" s="137"/>
    </row>
    <row r="76" spans="1:14" x14ac:dyDescent="0.2">
      <c r="A76" s="139" t="s">
        <v>93</v>
      </c>
      <c r="B76" s="177" t="s">
        <v>126</v>
      </c>
      <c r="C76" s="225">
        <v>4035.8937628700101</v>
      </c>
      <c r="D76" s="242" t="s">
        <v>51</v>
      </c>
      <c r="E76" s="177"/>
      <c r="F76" s="243">
        <f>IF($C$77=0,"",IF(C76="[for completion]","",C76/$C$77))</f>
        <v>0.27030781049885932</v>
      </c>
      <c r="G76" s="243" t="str">
        <f>IF($D$77=0,"",IF(D76="[Mark as ND1 if not relevant]","",D76/$D$77))</f>
        <v/>
      </c>
      <c r="H76" s="138"/>
      <c r="L76" s="138"/>
      <c r="M76" s="138"/>
      <c r="N76" s="137"/>
    </row>
    <row r="77" spans="1:14" x14ac:dyDescent="0.2">
      <c r="A77" s="139" t="s">
        <v>94</v>
      </c>
      <c r="B77" s="246" t="s">
        <v>73</v>
      </c>
      <c r="C77" s="241">
        <f>SUM(C70:C76)</f>
        <v>14930.73306103022</v>
      </c>
      <c r="D77" s="241">
        <f>SUM(D70:D76)</f>
        <v>0</v>
      </c>
      <c r="E77" s="147"/>
      <c r="F77" s="248">
        <f>SUM(F70:F76)</f>
        <v>1</v>
      </c>
      <c r="G77" s="248">
        <f>SUM(G70:G76)</f>
        <v>0</v>
      </c>
      <c r="H77" s="138"/>
      <c r="L77" s="138"/>
      <c r="M77" s="138"/>
      <c r="N77" s="137"/>
    </row>
    <row r="78" spans="1:14" x14ac:dyDescent="0.2">
      <c r="A78" s="139" t="s">
        <v>95</v>
      </c>
      <c r="B78" s="260" t="s">
        <v>96</v>
      </c>
      <c r="C78" s="225">
        <v>29.471975539999999</v>
      </c>
      <c r="D78" s="241"/>
      <c r="E78" s="147"/>
      <c r="F78" s="243">
        <f>IF($C$77=0,"",IF(C78="[for completion]","",C78/$C$77))</f>
        <v>1.9739134990580587E-3</v>
      </c>
      <c r="G78" s="243" t="str">
        <f>IF($D$77=0,"",IF(D78="[for completion]","",D78/$D$77))</f>
        <v/>
      </c>
      <c r="H78" s="138"/>
      <c r="L78" s="138"/>
      <c r="M78" s="138"/>
      <c r="N78" s="137"/>
    </row>
    <row r="79" spans="1:14" x14ac:dyDescent="0.2">
      <c r="A79" s="139" t="s">
        <v>97</v>
      </c>
      <c r="B79" s="260" t="s">
        <v>98</v>
      </c>
      <c r="C79" s="225">
        <v>155.28744326</v>
      </c>
      <c r="D79" s="241"/>
      <c r="E79" s="147"/>
      <c r="F79" s="243">
        <f>IF($C$77=0,"",IF(C79="[for completion]","",C79/$C$77))</f>
        <v>1.0400523713420751E-2</v>
      </c>
      <c r="G79" s="243" t="str">
        <f>IF($D$77=0,"",IF(D79="[for completion]","",D79/$D$77))</f>
        <v/>
      </c>
      <c r="H79" s="138"/>
      <c r="L79" s="138"/>
      <c r="M79" s="138"/>
      <c r="N79" s="137"/>
    </row>
    <row r="80" spans="1:14" x14ac:dyDescent="0.2">
      <c r="A80" s="139" t="s">
        <v>99</v>
      </c>
      <c r="B80" s="260" t="s">
        <v>1564</v>
      </c>
      <c r="C80" s="225">
        <v>193.07936146999899</v>
      </c>
      <c r="D80" s="241"/>
      <c r="E80" s="147"/>
      <c r="F80" s="243">
        <f>IF($C$77=0,"",IF(C80="[for completion]","",C80/$C$77))</f>
        <v>1.293167325949611E-2</v>
      </c>
      <c r="G80" s="243" t="str">
        <f>IF($D$77=0,"",IF(D80="[for completion]","",D80/$D$77))</f>
        <v/>
      </c>
      <c r="H80" s="138"/>
      <c r="L80" s="138"/>
      <c r="M80" s="138"/>
      <c r="N80" s="137"/>
    </row>
    <row r="81" spans="1:14" x14ac:dyDescent="0.2">
      <c r="A81" s="139" t="s">
        <v>100</v>
      </c>
      <c r="B81" s="260" t="s">
        <v>101</v>
      </c>
      <c r="C81" s="225">
        <v>228.19899146</v>
      </c>
      <c r="D81" s="241"/>
      <c r="E81" s="147"/>
      <c r="F81" s="243">
        <f>IF($C$77=0,"",IF(C81="[for completion]","",C81/$C$77))</f>
        <v>1.5283843768904291E-2</v>
      </c>
      <c r="G81" s="243" t="str">
        <f>IF($D$77=0,"",IF(D81="[for completion]","",D81/$D$77))</f>
        <v/>
      </c>
      <c r="H81" s="138"/>
      <c r="L81" s="138"/>
      <c r="M81" s="138"/>
      <c r="N81" s="137"/>
    </row>
    <row r="82" spans="1:14" x14ac:dyDescent="0.2">
      <c r="A82" s="139" t="s">
        <v>102</v>
      </c>
      <c r="B82" s="260" t="s">
        <v>1563</v>
      </c>
      <c r="C82" s="225">
        <v>245.23355290999999</v>
      </c>
      <c r="D82" s="241"/>
      <c r="E82" s="147"/>
      <c r="F82" s="243">
        <f>IF($C$77=0,"",IF(C82="[for completion]","",C82/$C$77))</f>
        <v>1.6424749669530218E-2</v>
      </c>
      <c r="G82" s="243" t="str">
        <f>IF($D$77=0,"",IF(D82="[for completion]","",D82/$D$77))</f>
        <v/>
      </c>
      <c r="H82" s="138"/>
      <c r="L82" s="138"/>
      <c r="M82" s="138"/>
      <c r="N82" s="137"/>
    </row>
    <row r="83" spans="1:14" hidden="1" outlineLevel="1" x14ac:dyDescent="0.2">
      <c r="A83" s="139" t="s">
        <v>103</v>
      </c>
      <c r="B83" s="260"/>
      <c r="C83" s="251"/>
      <c r="D83" s="251"/>
      <c r="E83" s="147"/>
      <c r="F83" s="250"/>
      <c r="G83" s="250"/>
      <c r="H83" s="138"/>
      <c r="L83" s="138"/>
      <c r="M83" s="138"/>
      <c r="N83" s="137"/>
    </row>
    <row r="84" spans="1:14" hidden="1" outlineLevel="1" x14ac:dyDescent="0.2">
      <c r="A84" s="139" t="s">
        <v>104</v>
      </c>
      <c r="B84" s="260"/>
      <c r="C84" s="251"/>
      <c r="D84" s="251"/>
      <c r="E84" s="147"/>
      <c r="F84" s="250"/>
      <c r="G84" s="250"/>
      <c r="H84" s="138"/>
      <c r="L84" s="138"/>
      <c r="M84" s="138"/>
      <c r="N84" s="137"/>
    </row>
    <row r="85" spans="1:14" hidden="1" outlineLevel="1" x14ac:dyDescent="0.2">
      <c r="A85" s="139" t="s">
        <v>105</v>
      </c>
      <c r="B85" s="260"/>
      <c r="C85" s="251"/>
      <c r="D85" s="251"/>
      <c r="E85" s="147"/>
      <c r="F85" s="250"/>
      <c r="G85" s="250"/>
      <c r="H85" s="138"/>
      <c r="L85" s="138"/>
      <c r="M85" s="138"/>
      <c r="N85" s="137"/>
    </row>
    <row r="86" spans="1:14" hidden="1" outlineLevel="1" x14ac:dyDescent="0.2">
      <c r="A86" s="139" t="s">
        <v>106</v>
      </c>
      <c r="B86" s="246"/>
      <c r="C86" s="251"/>
      <c r="D86" s="251"/>
      <c r="E86" s="147"/>
      <c r="F86" s="250">
        <f>IF($C$77=0,"",IF(C86="[for completion]","",C86/$C$77))</f>
        <v>0</v>
      </c>
      <c r="G86" s="250" t="str">
        <f>IF($D$77=0,"",IF(D86="[for completion]","",D86/$D$77))</f>
        <v/>
      </c>
      <c r="H86" s="138"/>
      <c r="L86" s="138"/>
      <c r="M86" s="138"/>
      <c r="N86" s="137"/>
    </row>
    <row r="87" spans="1:14" hidden="1" outlineLevel="1" x14ac:dyDescent="0.2">
      <c r="A87" s="139" t="s">
        <v>1567</v>
      </c>
      <c r="B87" s="260"/>
      <c r="C87" s="251"/>
      <c r="D87" s="251"/>
      <c r="E87" s="147"/>
      <c r="F87" s="250">
        <f>IF($C$77=0,"",IF(C87="[for completion]","",C87/$C$77))</f>
        <v>0</v>
      </c>
      <c r="G87" s="250" t="str">
        <f>IF($D$77=0,"",IF(D87="[for completion]","",D87/$D$77))</f>
        <v/>
      </c>
      <c r="H87" s="138"/>
      <c r="L87" s="138"/>
      <c r="M87" s="138"/>
      <c r="N87" s="137"/>
    </row>
    <row r="88" spans="1:14" ht="15" customHeight="1" collapsed="1" x14ac:dyDescent="0.2">
      <c r="A88" s="142"/>
      <c r="B88" s="143" t="s">
        <v>107</v>
      </c>
      <c r="C88" s="257" t="s">
        <v>1566</v>
      </c>
      <c r="D88" s="257" t="s">
        <v>108</v>
      </c>
      <c r="E88" s="155"/>
      <c r="F88" s="141" t="s">
        <v>1565</v>
      </c>
      <c r="G88" s="142" t="s">
        <v>109</v>
      </c>
      <c r="H88" s="138"/>
      <c r="L88" s="138"/>
      <c r="M88" s="138"/>
      <c r="N88" s="137"/>
    </row>
    <row r="89" spans="1:14" x14ac:dyDescent="0.2">
      <c r="A89" s="139" t="s">
        <v>110</v>
      </c>
      <c r="B89" s="147" t="s">
        <v>84</v>
      </c>
      <c r="C89" s="225">
        <v>3.8134603930911299</v>
      </c>
      <c r="D89" s="242">
        <v>4.8134603930911304</v>
      </c>
      <c r="E89" s="174"/>
      <c r="F89" s="264"/>
      <c r="G89" s="261"/>
      <c r="H89" s="138"/>
      <c r="L89" s="138"/>
      <c r="M89" s="138"/>
      <c r="N89" s="137"/>
    </row>
    <row r="90" spans="1:14" x14ac:dyDescent="0.2">
      <c r="B90" s="147"/>
      <c r="C90" s="262"/>
      <c r="D90" s="262"/>
      <c r="E90" s="174"/>
      <c r="F90" s="264"/>
      <c r="G90" s="261"/>
      <c r="H90" s="138"/>
      <c r="L90" s="138"/>
      <c r="M90" s="138"/>
      <c r="N90" s="137"/>
    </row>
    <row r="91" spans="1:14" x14ac:dyDescent="0.2">
      <c r="B91" s="147" t="s">
        <v>111</v>
      </c>
      <c r="C91" s="263"/>
      <c r="D91" s="263"/>
      <c r="E91" s="174"/>
      <c r="F91" s="261"/>
      <c r="G91" s="261"/>
      <c r="H91" s="138"/>
      <c r="L91" s="138"/>
      <c r="M91" s="138"/>
      <c r="N91" s="137"/>
    </row>
    <row r="92" spans="1:14" x14ac:dyDescent="0.2">
      <c r="A92" s="139" t="s">
        <v>112</v>
      </c>
      <c r="B92" s="147" t="s">
        <v>86</v>
      </c>
      <c r="C92" s="262"/>
      <c r="D92" s="262"/>
      <c r="E92" s="174"/>
      <c r="F92" s="261"/>
      <c r="G92" s="261"/>
      <c r="H92" s="138"/>
      <c r="L92" s="138"/>
      <c r="M92" s="138"/>
      <c r="N92" s="137"/>
    </row>
    <row r="93" spans="1:14" x14ac:dyDescent="0.2">
      <c r="A93" s="139" t="s">
        <v>113</v>
      </c>
      <c r="B93" s="177" t="s">
        <v>114</v>
      </c>
      <c r="C93" s="225">
        <v>0</v>
      </c>
      <c r="D93" s="242">
        <v>0</v>
      </c>
      <c r="E93" s="177"/>
      <c r="F93" s="243">
        <f>IF($C$100=0,"",IF(C93="[for completion]","",IF(C93="","",C93/$C$100)))</f>
        <v>0</v>
      </c>
      <c r="G93" s="243">
        <f>IF($D$100=0,"",IF(D93="[Mark as ND1 if not relevant]","",IF(D93="","",D93/$D$100)))</f>
        <v>0</v>
      </c>
      <c r="H93" s="138"/>
      <c r="L93" s="138"/>
      <c r="M93" s="138"/>
      <c r="N93" s="137"/>
    </row>
    <row r="94" spans="1:14" x14ac:dyDescent="0.2">
      <c r="A94" s="139" t="s">
        <v>115</v>
      </c>
      <c r="B94" s="177" t="s">
        <v>116</v>
      </c>
      <c r="C94" s="225">
        <v>2500</v>
      </c>
      <c r="D94" s="242">
        <v>0</v>
      </c>
      <c r="E94" s="177"/>
      <c r="F94" s="243">
        <f>IF($C$100=0,"",IF(C94="[for completion]","",IF(C94="","",C94/$C$100)))</f>
        <v>0.21739130434782608</v>
      </c>
      <c r="G94" s="243">
        <f>IF($D$100=0,"",IF(D94="[Mark as ND1 if not relevant]","",IF(D94="","",D94/$D$100)))</f>
        <v>0</v>
      </c>
      <c r="H94" s="138"/>
      <c r="L94" s="138"/>
      <c r="M94" s="138"/>
      <c r="N94" s="137"/>
    </row>
    <row r="95" spans="1:14" x14ac:dyDescent="0.2">
      <c r="A95" s="139" t="s">
        <v>117</v>
      </c>
      <c r="B95" s="177" t="s">
        <v>118</v>
      </c>
      <c r="C95" s="225">
        <v>2500</v>
      </c>
      <c r="D95" s="242">
        <v>2500</v>
      </c>
      <c r="E95" s="177"/>
      <c r="F95" s="243">
        <f>IF($C$100=0,"",IF(C95="[for completion]","",IF(C95="","",C95/$C$100)))</f>
        <v>0.21739130434782608</v>
      </c>
      <c r="G95" s="243">
        <f>IF($D$100=0,"",IF(D95="[Mark as ND1 if not relevant]","",IF(D95="","",D95/$D$100)))</f>
        <v>0.21739130434782608</v>
      </c>
      <c r="H95" s="138"/>
      <c r="L95" s="138"/>
      <c r="M95" s="138"/>
      <c r="N95" s="137"/>
    </row>
    <row r="96" spans="1:14" x14ac:dyDescent="0.2">
      <c r="A96" s="139" t="s">
        <v>119</v>
      </c>
      <c r="B96" s="177" t="s">
        <v>120</v>
      </c>
      <c r="C96" s="225">
        <v>1500</v>
      </c>
      <c r="D96" s="242">
        <v>2500</v>
      </c>
      <c r="E96" s="177"/>
      <c r="F96" s="243">
        <f>IF($C$100=0,"",IF(C96="[for completion]","",IF(C96="","",C96/$C$100)))</f>
        <v>0.13043478260869565</v>
      </c>
      <c r="G96" s="243">
        <f>IF($D$100=0,"",IF(D96="[Mark as ND1 if not relevant]","",IF(D96="","",D96/$D$100)))</f>
        <v>0.21739130434782608</v>
      </c>
      <c r="H96" s="138"/>
      <c r="L96" s="138"/>
      <c r="M96" s="138"/>
      <c r="N96" s="137"/>
    </row>
    <row r="97" spans="1:14" x14ac:dyDescent="0.2">
      <c r="A97" s="139" t="s">
        <v>121</v>
      </c>
      <c r="B97" s="177" t="s">
        <v>122</v>
      </c>
      <c r="C97" s="225">
        <v>2500</v>
      </c>
      <c r="D97" s="242">
        <v>1500</v>
      </c>
      <c r="E97" s="177"/>
      <c r="F97" s="243">
        <f>IF($C$100=0,"",IF(C97="[for completion]","",IF(C97="","",C97/$C$100)))</f>
        <v>0.21739130434782608</v>
      </c>
      <c r="G97" s="243">
        <f>IF($D$100=0,"",IF(D97="[Mark as ND1 if not relevant]","",IF(D97="","",D97/$D$100)))</f>
        <v>0.13043478260869565</v>
      </c>
      <c r="H97" s="138"/>
      <c r="L97" s="138"/>
      <c r="M97" s="138"/>
    </row>
    <row r="98" spans="1:14" x14ac:dyDescent="0.2">
      <c r="A98" s="139" t="s">
        <v>123</v>
      </c>
      <c r="B98" s="177" t="s">
        <v>124</v>
      </c>
      <c r="C98" s="225">
        <v>2500</v>
      </c>
      <c r="D98" s="242">
        <v>5000</v>
      </c>
      <c r="E98" s="177"/>
      <c r="F98" s="243">
        <f>IF($C$100=0,"",IF(C98="[for completion]","",IF(C98="","",C98/$C$100)))</f>
        <v>0.21739130434782608</v>
      </c>
      <c r="G98" s="243">
        <f>IF($D$100=0,"",IF(D98="[Mark as ND1 if not relevant]","",IF(D98="","",D98/$D$100)))</f>
        <v>0.43478260869565216</v>
      </c>
      <c r="H98" s="138"/>
      <c r="L98" s="138"/>
      <c r="M98" s="138"/>
    </row>
    <row r="99" spans="1:14" x14ac:dyDescent="0.2">
      <c r="A99" s="139" t="s">
        <v>125</v>
      </c>
      <c r="B99" s="177" t="s">
        <v>126</v>
      </c>
      <c r="C99" s="225">
        <v>0</v>
      </c>
      <c r="D99" s="242">
        <v>0</v>
      </c>
      <c r="E99" s="177"/>
      <c r="F99" s="243">
        <f>IF($C$100=0,"",IF(C99="[for completion]","",IF(C99="","",C99/$C$100)))</f>
        <v>0</v>
      </c>
      <c r="G99" s="243">
        <f>IF($D$100=0,"",IF(D99="[Mark as ND1 if not relevant]","",IF(D99="","",D99/$D$100)))</f>
        <v>0</v>
      </c>
      <c r="H99" s="138"/>
      <c r="L99" s="138"/>
      <c r="M99" s="138"/>
    </row>
    <row r="100" spans="1:14" x14ac:dyDescent="0.2">
      <c r="A100" s="139" t="s">
        <v>127</v>
      </c>
      <c r="B100" s="246" t="s">
        <v>73</v>
      </c>
      <c r="C100" s="241">
        <f>SUM(C93:C99)</f>
        <v>11500</v>
      </c>
      <c r="D100" s="241">
        <f>SUM(D93:D99)</f>
        <v>11500</v>
      </c>
      <c r="E100" s="147"/>
      <c r="F100" s="248">
        <f>SUM(F93:F99)</f>
        <v>0.99999999999999989</v>
      </c>
      <c r="G100" s="248">
        <f>SUM(G93:G99)</f>
        <v>1</v>
      </c>
      <c r="H100" s="138"/>
      <c r="L100" s="138"/>
      <c r="M100" s="138"/>
    </row>
    <row r="101" spans="1:14" x14ac:dyDescent="0.2">
      <c r="A101" s="139" t="s">
        <v>128</v>
      </c>
      <c r="B101" s="260" t="s">
        <v>96</v>
      </c>
      <c r="C101" s="225">
        <v>0</v>
      </c>
      <c r="D101" s="241"/>
      <c r="E101" s="147"/>
      <c r="F101" s="243">
        <f>IF($C$100=0,"",IF(C101="[for completion]","",C101/$C$100))</f>
        <v>0</v>
      </c>
      <c r="G101" s="243">
        <f>IF($D$100=0,"",IF(D101="[for completion]","",D101/$D$100))</f>
        <v>0</v>
      </c>
      <c r="H101" s="138"/>
      <c r="L101" s="138"/>
      <c r="M101" s="138"/>
    </row>
    <row r="102" spans="1:14" x14ac:dyDescent="0.2">
      <c r="A102" s="139" t="s">
        <v>129</v>
      </c>
      <c r="B102" s="260" t="s">
        <v>98</v>
      </c>
      <c r="C102" s="225">
        <v>0</v>
      </c>
      <c r="D102" s="241"/>
      <c r="E102" s="147"/>
      <c r="F102" s="243">
        <f>IF($C$100=0,"",IF(C102="[for completion]","",C102/$C$100))</f>
        <v>0</v>
      </c>
      <c r="G102" s="243">
        <f>IF($D$100=0,"",IF(D102="[for completion]","",D102/$D$100))</f>
        <v>0</v>
      </c>
      <c r="H102" s="138"/>
      <c r="L102" s="138"/>
      <c r="M102" s="138"/>
    </row>
    <row r="103" spans="1:14" x14ac:dyDescent="0.2">
      <c r="A103" s="139" t="s">
        <v>130</v>
      </c>
      <c r="B103" s="260" t="s">
        <v>1564</v>
      </c>
      <c r="C103" s="225">
        <v>0</v>
      </c>
      <c r="D103" s="241"/>
      <c r="E103" s="147"/>
      <c r="F103" s="243">
        <f>IF($C$100=0,"",IF(C103="[for completion]","",C103/$C$100))</f>
        <v>0</v>
      </c>
      <c r="G103" s="243">
        <f>IF($D$100=0,"",IF(D103="[for completion]","",D103/$D$100))</f>
        <v>0</v>
      </c>
      <c r="H103" s="138"/>
      <c r="L103" s="138"/>
      <c r="M103" s="138"/>
    </row>
    <row r="104" spans="1:14" x14ac:dyDescent="0.2">
      <c r="A104" s="139" t="s">
        <v>131</v>
      </c>
      <c r="B104" s="260" t="s">
        <v>101</v>
      </c>
      <c r="C104" s="225">
        <v>0</v>
      </c>
      <c r="D104" s="241"/>
      <c r="E104" s="147"/>
      <c r="F104" s="243">
        <f>IF($C$100=0,"",IF(C104="[for completion]","",C104/$C$100))</f>
        <v>0</v>
      </c>
      <c r="G104" s="243">
        <f>IF($D$100=0,"",IF(D104="[for completion]","",D104/$D$100))</f>
        <v>0</v>
      </c>
      <c r="H104" s="138"/>
      <c r="L104" s="138"/>
      <c r="M104" s="138"/>
    </row>
    <row r="105" spans="1:14" x14ac:dyDescent="0.2">
      <c r="A105" s="139" t="s">
        <v>132</v>
      </c>
      <c r="B105" s="260" t="s">
        <v>1563</v>
      </c>
      <c r="C105" s="225">
        <v>2500</v>
      </c>
      <c r="D105" s="241"/>
      <c r="E105" s="147"/>
      <c r="F105" s="243">
        <f>IF($C$100=0,"",IF(C105="[for completion]","",C105/$C$100))</f>
        <v>0.21739130434782608</v>
      </c>
      <c r="G105" s="243">
        <f>IF($D$100=0,"",IF(D105="[for completion]","",D105/$D$100))</f>
        <v>0</v>
      </c>
      <c r="H105" s="138"/>
      <c r="L105" s="138"/>
      <c r="M105" s="138"/>
    </row>
    <row r="106" spans="1:14" hidden="1" outlineLevel="1" x14ac:dyDescent="0.2">
      <c r="A106" s="139" t="s">
        <v>133</v>
      </c>
      <c r="B106" s="260"/>
      <c r="C106" s="251"/>
      <c r="D106" s="251"/>
      <c r="E106" s="147"/>
      <c r="F106" s="250"/>
      <c r="G106" s="250"/>
      <c r="H106" s="138"/>
      <c r="L106" s="138"/>
      <c r="M106" s="138"/>
    </row>
    <row r="107" spans="1:14" hidden="1" outlineLevel="1" x14ac:dyDescent="0.2">
      <c r="A107" s="139" t="s">
        <v>134</v>
      </c>
      <c r="B107" s="260"/>
      <c r="C107" s="251"/>
      <c r="D107" s="251"/>
      <c r="E107" s="147"/>
      <c r="F107" s="250"/>
      <c r="G107" s="250"/>
      <c r="H107" s="138"/>
      <c r="L107" s="138"/>
      <c r="M107" s="138"/>
    </row>
    <row r="108" spans="1:14" hidden="1" outlineLevel="1" x14ac:dyDescent="0.2">
      <c r="A108" s="139" t="s">
        <v>135</v>
      </c>
      <c r="B108" s="246"/>
      <c r="C108" s="251"/>
      <c r="D108" s="251"/>
      <c r="E108" s="147"/>
      <c r="F108" s="250"/>
      <c r="G108" s="250"/>
      <c r="H108" s="138"/>
      <c r="L108" s="138"/>
      <c r="M108" s="138"/>
    </row>
    <row r="109" spans="1:14" hidden="1" outlineLevel="1" x14ac:dyDescent="0.2">
      <c r="A109" s="139" t="s">
        <v>136</v>
      </c>
      <c r="B109" s="260"/>
      <c r="C109" s="251"/>
      <c r="D109" s="251"/>
      <c r="E109" s="147"/>
      <c r="F109" s="250"/>
      <c r="G109" s="250"/>
      <c r="H109" s="138"/>
      <c r="L109" s="138"/>
      <c r="M109" s="138"/>
    </row>
    <row r="110" spans="1:14" hidden="1" outlineLevel="1" x14ac:dyDescent="0.2">
      <c r="A110" s="139" t="s">
        <v>137</v>
      </c>
      <c r="B110" s="260"/>
      <c r="C110" s="251"/>
      <c r="D110" s="251"/>
      <c r="E110" s="147"/>
      <c r="F110" s="250"/>
      <c r="G110" s="250"/>
      <c r="H110" s="138"/>
      <c r="L110" s="138"/>
      <c r="M110" s="138"/>
    </row>
    <row r="111" spans="1:14" ht="15" customHeight="1" collapsed="1" x14ac:dyDescent="0.2">
      <c r="A111" s="142"/>
      <c r="B111" s="259" t="s">
        <v>1562</v>
      </c>
      <c r="C111" s="141" t="s">
        <v>138</v>
      </c>
      <c r="D111" s="141" t="s">
        <v>139</v>
      </c>
      <c r="E111" s="155"/>
      <c r="F111" s="141" t="s">
        <v>140</v>
      </c>
      <c r="G111" s="141" t="s">
        <v>141</v>
      </c>
      <c r="H111" s="138"/>
      <c r="L111" s="138"/>
      <c r="M111" s="138"/>
    </row>
    <row r="112" spans="1:14" s="258" customFormat="1" x14ac:dyDescent="0.2">
      <c r="A112" s="139" t="s">
        <v>142</v>
      </c>
      <c r="B112" s="147" t="s">
        <v>2</v>
      </c>
      <c r="C112" s="225">
        <v>14930.733061029699</v>
      </c>
      <c r="D112" s="242">
        <v>0</v>
      </c>
      <c r="E112" s="250"/>
      <c r="F112" s="243">
        <f>IF($C$130=0,"",IF(C112="[for completion]","",IF(C112="","",C112/$C$130)))</f>
        <v>1</v>
      </c>
      <c r="G112" s="243" t="str">
        <f>IF($D$130=0,"",IF(D112="[for completion]","",IF(D112="","",D112/$D$130)))</f>
        <v/>
      </c>
      <c r="I112" s="139"/>
      <c r="J112" s="139"/>
      <c r="K112" s="139"/>
      <c r="L112" s="138"/>
      <c r="M112" s="138"/>
      <c r="N112" s="138"/>
    </row>
    <row r="113" spans="1:14" s="258" customFormat="1" x14ac:dyDescent="0.2">
      <c r="A113" s="139" t="s">
        <v>143</v>
      </c>
      <c r="B113" s="147" t="s">
        <v>144</v>
      </c>
      <c r="C113" s="225"/>
      <c r="D113" s="242"/>
      <c r="E113" s="250"/>
      <c r="F113" s="243"/>
      <c r="G113" s="243" t="str">
        <f>IF($D$130=0,"",IF(D113="[for completion]","",IF(D113="","",D113/$D$130)))</f>
        <v/>
      </c>
      <c r="I113" s="139"/>
      <c r="J113" s="139"/>
      <c r="K113" s="139"/>
      <c r="L113" s="147"/>
      <c r="M113" s="138"/>
      <c r="N113" s="138"/>
    </row>
    <row r="114" spans="1:14" s="258" customFormat="1" x14ac:dyDescent="0.2">
      <c r="A114" s="139" t="s">
        <v>145</v>
      </c>
      <c r="B114" s="147" t="s">
        <v>146</v>
      </c>
      <c r="C114" s="225"/>
      <c r="D114" s="242"/>
      <c r="E114" s="250"/>
      <c r="F114" s="243"/>
      <c r="G114" s="243" t="str">
        <f>IF($D$130=0,"",IF(D114="[for completion]","",IF(D114="","",D114/$D$130)))</f>
        <v/>
      </c>
      <c r="I114" s="139"/>
      <c r="J114" s="139"/>
      <c r="K114" s="139"/>
      <c r="L114" s="147"/>
      <c r="M114" s="138"/>
      <c r="N114" s="138"/>
    </row>
    <row r="115" spans="1:14" s="258" customFormat="1" x14ac:dyDescent="0.2">
      <c r="A115" s="139" t="s">
        <v>147</v>
      </c>
      <c r="B115" s="147" t="s">
        <v>148</v>
      </c>
      <c r="C115" s="225"/>
      <c r="D115" s="242"/>
      <c r="E115" s="250"/>
      <c r="F115" s="243"/>
      <c r="G115" s="243" t="str">
        <f>IF($D$130=0,"",IF(D115="[for completion]","",IF(D115="","",D115/$D$130)))</f>
        <v/>
      </c>
      <c r="I115" s="139"/>
      <c r="J115" s="139"/>
      <c r="K115" s="139"/>
      <c r="L115" s="147"/>
      <c r="M115" s="138"/>
      <c r="N115" s="138"/>
    </row>
    <row r="116" spans="1:14" s="258" customFormat="1" x14ac:dyDescent="0.2">
      <c r="A116" s="139" t="s">
        <v>149</v>
      </c>
      <c r="B116" s="147" t="s">
        <v>150</v>
      </c>
      <c r="C116" s="225"/>
      <c r="D116" s="242"/>
      <c r="E116" s="250"/>
      <c r="F116" s="243"/>
      <c r="G116" s="243" t="str">
        <f>IF($D$130=0,"",IF(D116="[for completion]","",IF(D116="","",D116/$D$130)))</f>
        <v/>
      </c>
      <c r="I116" s="139"/>
      <c r="J116" s="139"/>
      <c r="K116" s="139"/>
      <c r="L116" s="147"/>
      <c r="M116" s="138"/>
      <c r="N116" s="138"/>
    </row>
    <row r="117" spans="1:14" s="258" customFormat="1" x14ac:dyDescent="0.2">
      <c r="A117" s="139" t="s">
        <v>151</v>
      </c>
      <c r="B117" s="147" t="s">
        <v>152</v>
      </c>
      <c r="C117" s="225"/>
      <c r="D117" s="242"/>
      <c r="E117" s="147"/>
      <c r="F117" s="243"/>
      <c r="G117" s="243" t="str">
        <f>IF($D$130=0,"",IF(D117="[for completion]","",IF(D117="","",D117/$D$130)))</f>
        <v/>
      </c>
      <c r="I117" s="139"/>
      <c r="J117" s="139"/>
      <c r="K117" s="139"/>
      <c r="L117" s="147"/>
      <c r="M117" s="138"/>
      <c r="N117" s="138"/>
    </row>
    <row r="118" spans="1:14" x14ac:dyDescent="0.2">
      <c r="A118" s="139" t="s">
        <v>153</v>
      </c>
      <c r="B118" s="147" t="s">
        <v>154</v>
      </c>
      <c r="C118" s="225"/>
      <c r="D118" s="242"/>
      <c r="E118" s="147"/>
      <c r="F118" s="243"/>
      <c r="G118" s="243" t="str">
        <f>IF($D$130=0,"",IF(D118="[for completion]","",IF(D118="","",D118/$D$130)))</f>
        <v/>
      </c>
      <c r="L118" s="147"/>
      <c r="M118" s="138"/>
    </row>
    <row r="119" spans="1:14" x14ac:dyDescent="0.2">
      <c r="A119" s="139" t="s">
        <v>155</v>
      </c>
      <c r="B119" s="147" t="s">
        <v>156</v>
      </c>
      <c r="C119" s="225"/>
      <c r="D119" s="242"/>
      <c r="E119" s="147"/>
      <c r="F119" s="243"/>
      <c r="G119" s="243" t="str">
        <f>IF($D$130=0,"",IF(D119="[for completion]","",IF(D119="","",D119/$D$130)))</f>
        <v/>
      </c>
      <c r="L119" s="147"/>
      <c r="M119" s="138"/>
    </row>
    <row r="120" spans="1:14" x14ac:dyDescent="0.2">
      <c r="A120" s="139" t="s">
        <v>157</v>
      </c>
      <c r="B120" s="147" t="s">
        <v>158</v>
      </c>
      <c r="C120" s="225"/>
      <c r="D120" s="242"/>
      <c r="E120" s="147"/>
      <c r="F120" s="243"/>
      <c r="G120" s="243" t="str">
        <f>IF($D$130=0,"",IF(D120="[for completion]","",IF(D120="","",D120/$D$130)))</f>
        <v/>
      </c>
      <c r="L120" s="147"/>
      <c r="M120" s="138"/>
    </row>
    <row r="121" spans="1:14" x14ac:dyDescent="0.2">
      <c r="A121" s="139" t="s">
        <v>159</v>
      </c>
      <c r="B121" s="139" t="s">
        <v>160</v>
      </c>
      <c r="C121" s="225"/>
      <c r="D121" s="242"/>
      <c r="F121" s="243"/>
      <c r="G121" s="243" t="str">
        <f>IF($D$130=0,"",IF(D121="[for completion]","",IF(D121="","",D121/$D$130)))</f>
        <v/>
      </c>
      <c r="L121" s="147"/>
      <c r="M121" s="138"/>
    </row>
    <row r="122" spans="1:14" x14ac:dyDescent="0.2">
      <c r="A122" s="139" t="s">
        <v>161</v>
      </c>
      <c r="B122" s="147" t="s">
        <v>162</v>
      </c>
      <c r="C122" s="225"/>
      <c r="D122" s="242"/>
      <c r="E122" s="147"/>
      <c r="F122" s="243"/>
      <c r="G122" s="243" t="str">
        <f>IF($D$130=0,"",IF(D122="[for completion]","",IF(D122="","",D122/$D$130)))</f>
        <v/>
      </c>
      <c r="L122" s="147"/>
      <c r="M122" s="138"/>
    </row>
    <row r="123" spans="1:14" x14ac:dyDescent="0.2">
      <c r="A123" s="139" t="s">
        <v>163</v>
      </c>
      <c r="B123" s="147" t="s">
        <v>164</v>
      </c>
      <c r="C123" s="225"/>
      <c r="D123" s="242"/>
      <c r="E123" s="147"/>
      <c r="F123" s="243"/>
      <c r="G123" s="243" t="str">
        <f>IF($D$130=0,"",IF(D123="[for completion]","",IF(D123="","",D123/$D$130)))</f>
        <v/>
      </c>
      <c r="L123" s="147"/>
      <c r="M123" s="138"/>
    </row>
    <row r="124" spans="1:14" x14ac:dyDescent="0.2">
      <c r="A124" s="139" t="s">
        <v>165</v>
      </c>
      <c r="B124" s="147" t="s">
        <v>166</v>
      </c>
      <c r="C124" s="225"/>
      <c r="D124" s="242"/>
      <c r="E124" s="147"/>
      <c r="F124" s="243"/>
      <c r="G124" s="243" t="str">
        <f>IF($D$130=0,"",IF(D124="[for completion]","",IF(D124="","",D124/$D$130)))</f>
        <v/>
      </c>
      <c r="L124" s="177"/>
      <c r="M124" s="138"/>
    </row>
    <row r="125" spans="1:14" x14ac:dyDescent="0.2">
      <c r="A125" s="139" t="s">
        <v>167</v>
      </c>
      <c r="B125" s="177" t="s">
        <v>168</v>
      </c>
      <c r="C125" s="225"/>
      <c r="D125" s="242"/>
      <c r="E125" s="147"/>
      <c r="F125" s="243"/>
      <c r="G125" s="243" t="str">
        <f>IF($D$130=0,"",IF(D125="[for completion]","",IF(D125="","",D125/$D$130)))</f>
        <v/>
      </c>
      <c r="L125" s="147"/>
      <c r="M125" s="138"/>
    </row>
    <row r="126" spans="1:14" x14ac:dyDescent="0.2">
      <c r="A126" s="139" t="s">
        <v>169</v>
      </c>
      <c r="B126" s="147" t="s">
        <v>170</v>
      </c>
      <c r="C126" s="225"/>
      <c r="D126" s="242"/>
      <c r="E126" s="147"/>
      <c r="F126" s="243"/>
      <c r="G126" s="243" t="str">
        <f>IF($D$130=0,"",IF(D126="[for completion]","",IF(D126="","",D126/$D$130)))</f>
        <v/>
      </c>
      <c r="H126" s="137"/>
      <c r="L126" s="147"/>
      <c r="M126" s="138"/>
    </row>
    <row r="127" spans="1:14" x14ac:dyDescent="0.2">
      <c r="A127" s="139" t="s">
        <v>171</v>
      </c>
      <c r="B127" s="147" t="s">
        <v>172</v>
      </c>
      <c r="C127" s="225"/>
      <c r="D127" s="242"/>
      <c r="E127" s="147"/>
      <c r="F127" s="243"/>
      <c r="G127" s="243" t="str">
        <f>IF($D$130=0,"",IF(D127="[for completion]","",IF(D127="","",D127/$D$130)))</f>
        <v/>
      </c>
      <c r="H127" s="138"/>
      <c r="L127" s="147"/>
      <c r="M127" s="138"/>
    </row>
    <row r="128" spans="1:14" x14ac:dyDescent="0.2">
      <c r="A128" s="139" t="s">
        <v>173</v>
      </c>
      <c r="B128" s="147" t="s">
        <v>174</v>
      </c>
      <c r="C128" s="225"/>
      <c r="D128" s="242"/>
      <c r="E128" s="147"/>
      <c r="F128" s="243"/>
      <c r="G128" s="243" t="str">
        <f>IF($D$130=0,"",IF(D128="[for completion]","",IF(D128="","",D128/$D$130)))</f>
        <v/>
      </c>
      <c r="H128" s="138"/>
      <c r="L128" s="138"/>
      <c r="M128" s="138"/>
    </row>
    <row r="129" spans="1:14" x14ac:dyDescent="0.2">
      <c r="A129" s="139" t="s">
        <v>175</v>
      </c>
      <c r="B129" s="147" t="s">
        <v>71</v>
      </c>
      <c r="C129" s="225"/>
      <c r="D129" s="242"/>
      <c r="E129" s="147"/>
      <c r="F129" s="243"/>
      <c r="G129" s="243" t="str">
        <f>IF($D$130=0,"",IF(D129="[for completion]","",IF(D129="","",D129/$D$130)))</f>
        <v/>
      </c>
      <c r="H129" s="138"/>
      <c r="L129" s="138"/>
      <c r="M129" s="138"/>
    </row>
    <row r="130" spans="1:14" x14ac:dyDescent="0.2">
      <c r="A130" s="139" t="s">
        <v>176</v>
      </c>
      <c r="B130" s="246" t="s">
        <v>73</v>
      </c>
      <c r="C130" s="242">
        <f>SUM(C112:C129)</f>
        <v>14930.733061029699</v>
      </c>
      <c r="D130" s="242">
        <f>SUM(D112:D129)</f>
        <v>0</v>
      </c>
      <c r="E130" s="147"/>
      <c r="F130" s="245">
        <f>SUM(F112:F129)</f>
        <v>1</v>
      </c>
      <c r="G130" s="245">
        <f>SUM(G112:G129)</f>
        <v>0</v>
      </c>
      <c r="H130" s="138"/>
      <c r="L130" s="138"/>
      <c r="M130" s="138"/>
    </row>
    <row r="131" spans="1:14" hidden="1" outlineLevel="1" x14ac:dyDescent="0.2">
      <c r="A131" s="139" t="s">
        <v>177</v>
      </c>
      <c r="B131" s="221"/>
      <c r="C131" s="242"/>
      <c r="D131" s="242"/>
      <c r="E131" s="147"/>
      <c r="F131" s="243"/>
      <c r="G131" s="243" t="str">
        <f>IF($D$130=0,"",IF(D131="[for completion]","",D131/$D$130))</f>
        <v/>
      </c>
      <c r="H131" s="138"/>
      <c r="L131" s="138"/>
      <c r="M131" s="138"/>
    </row>
    <row r="132" spans="1:14" hidden="1" outlineLevel="1" x14ac:dyDescent="0.2">
      <c r="A132" s="139" t="s">
        <v>179</v>
      </c>
      <c r="B132" s="221"/>
      <c r="C132" s="242"/>
      <c r="D132" s="242"/>
      <c r="E132" s="147"/>
      <c r="F132" s="243"/>
      <c r="G132" s="243" t="str">
        <f>IF($D$130=0,"",IF(D132="[for completion]","",D132/$D$130))</f>
        <v/>
      </c>
      <c r="H132" s="138"/>
      <c r="L132" s="138"/>
      <c r="M132" s="138"/>
    </row>
    <row r="133" spans="1:14" hidden="1" outlineLevel="1" x14ac:dyDescent="0.2">
      <c r="A133" s="139" t="s">
        <v>180</v>
      </c>
      <c r="B133" s="221"/>
      <c r="C133" s="242"/>
      <c r="D133" s="242"/>
      <c r="E133" s="147"/>
      <c r="F133" s="243"/>
      <c r="G133" s="243" t="str">
        <f>IF($D$130=0,"",IF(D133="[for completion]","",D133/$D$130))</f>
        <v/>
      </c>
      <c r="H133" s="138"/>
      <c r="L133" s="138"/>
      <c r="M133" s="138"/>
    </row>
    <row r="134" spans="1:14" hidden="1" outlineLevel="1" x14ac:dyDescent="0.2">
      <c r="A134" s="139" t="s">
        <v>181</v>
      </c>
      <c r="B134" s="221"/>
      <c r="C134" s="242"/>
      <c r="D134" s="242"/>
      <c r="E134" s="147"/>
      <c r="F134" s="243"/>
      <c r="G134" s="243" t="str">
        <f>IF($D$130=0,"",IF(D134="[for completion]","",D134/$D$130))</f>
        <v/>
      </c>
      <c r="H134" s="138"/>
      <c r="L134" s="138"/>
      <c r="M134" s="138"/>
    </row>
    <row r="135" spans="1:14" hidden="1" outlineLevel="1" x14ac:dyDescent="0.2">
      <c r="A135" s="139" t="s">
        <v>182</v>
      </c>
      <c r="B135" s="221"/>
      <c r="C135" s="242"/>
      <c r="D135" s="242"/>
      <c r="E135" s="147"/>
      <c r="F135" s="243"/>
      <c r="G135" s="243" t="str">
        <f>IF($D$130=0,"",IF(D135="[for completion]","",D135/$D$130))</f>
        <v/>
      </c>
      <c r="H135" s="138"/>
      <c r="L135" s="138"/>
      <c r="M135" s="138"/>
    </row>
    <row r="136" spans="1:14" hidden="1" outlineLevel="1" x14ac:dyDescent="0.2">
      <c r="A136" s="139" t="s">
        <v>183</v>
      </c>
      <c r="B136" s="221"/>
      <c r="C136" s="242"/>
      <c r="D136" s="242"/>
      <c r="E136" s="147"/>
      <c r="F136" s="243"/>
      <c r="G136" s="243" t="str">
        <f>IF($D$130=0,"",IF(D136="[for completion]","",D136/$D$130))</f>
        <v/>
      </c>
      <c r="H136" s="138"/>
      <c r="L136" s="138"/>
      <c r="M136" s="138"/>
    </row>
    <row r="137" spans="1:14" ht="15" customHeight="1" collapsed="1" x14ac:dyDescent="0.2">
      <c r="A137" s="142"/>
      <c r="B137" s="143" t="s">
        <v>184</v>
      </c>
      <c r="C137" s="141" t="s">
        <v>138</v>
      </c>
      <c r="D137" s="141" t="s">
        <v>139</v>
      </c>
      <c r="E137" s="155"/>
      <c r="F137" s="141" t="s">
        <v>140</v>
      </c>
      <c r="G137" s="141" t="s">
        <v>141</v>
      </c>
      <c r="H137" s="138"/>
      <c r="L137" s="138"/>
      <c r="M137" s="138"/>
    </row>
    <row r="138" spans="1:14" s="258" customFormat="1" x14ac:dyDescent="0.2">
      <c r="A138" s="139" t="s">
        <v>185</v>
      </c>
      <c r="B138" s="147" t="s">
        <v>2</v>
      </c>
      <c r="C138" s="225">
        <v>11500</v>
      </c>
      <c r="D138" s="242">
        <v>0</v>
      </c>
      <c r="E138" s="250"/>
      <c r="F138" s="243">
        <f>IF($C$156=0,"",IF(C138="[for completion]","",IF(C138="","",C138/$C$156)))</f>
        <v>1</v>
      </c>
      <c r="G138" s="243" t="str">
        <f>IF($D$156=0,"",IF(D138="[for completion]","",IF(D138="","",D138/$D$156)))</f>
        <v/>
      </c>
      <c r="H138" s="138"/>
      <c r="I138" s="139"/>
      <c r="J138" s="139"/>
      <c r="K138" s="139"/>
      <c r="L138" s="138"/>
      <c r="M138" s="138"/>
      <c r="N138" s="138"/>
    </row>
    <row r="139" spans="1:14" s="258" customFormat="1" x14ac:dyDescent="0.2">
      <c r="A139" s="139" t="s">
        <v>186</v>
      </c>
      <c r="B139" s="147" t="s">
        <v>144</v>
      </c>
      <c r="C139" s="225"/>
      <c r="D139" s="242"/>
      <c r="E139" s="250"/>
      <c r="F139" s="243"/>
      <c r="G139" s="243" t="str">
        <f>IF($D$156=0,"",IF(D139="[for completion]","",IF(D139="","",D139/$D$156)))</f>
        <v/>
      </c>
      <c r="H139" s="138"/>
      <c r="I139" s="139"/>
      <c r="J139" s="139"/>
      <c r="K139" s="139"/>
      <c r="L139" s="138"/>
      <c r="M139" s="138"/>
      <c r="N139" s="138"/>
    </row>
    <row r="140" spans="1:14" s="258" customFormat="1" x14ac:dyDescent="0.2">
      <c r="A140" s="139" t="s">
        <v>187</v>
      </c>
      <c r="B140" s="147" t="s">
        <v>146</v>
      </c>
      <c r="C140" s="225"/>
      <c r="D140" s="242"/>
      <c r="E140" s="250"/>
      <c r="F140" s="243"/>
      <c r="G140" s="243" t="str">
        <f>IF($D$156=0,"",IF(D140="[for completion]","",IF(D140="","",D140/$D$156)))</f>
        <v/>
      </c>
      <c r="H140" s="138"/>
      <c r="I140" s="139"/>
      <c r="J140" s="139"/>
      <c r="K140" s="139"/>
      <c r="L140" s="138"/>
      <c r="M140" s="138"/>
      <c r="N140" s="138"/>
    </row>
    <row r="141" spans="1:14" s="258" customFormat="1" x14ac:dyDescent="0.2">
      <c r="A141" s="139" t="s">
        <v>188</v>
      </c>
      <c r="B141" s="147" t="s">
        <v>148</v>
      </c>
      <c r="C141" s="225"/>
      <c r="D141" s="242"/>
      <c r="E141" s="250"/>
      <c r="F141" s="243"/>
      <c r="G141" s="243" t="str">
        <f>IF($D$156=0,"",IF(D141="[for completion]","",IF(D141="","",D141/$D$156)))</f>
        <v/>
      </c>
      <c r="H141" s="138"/>
      <c r="I141" s="139"/>
      <c r="J141" s="139"/>
      <c r="K141" s="139"/>
      <c r="L141" s="138"/>
      <c r="M141" s="138"/>
      <c r="N141" s="138"/>
    </row>
    <row r="142" spans="1:14" s="258" customFormat="1" x14ac:dyDescent="0.2">
      <c r="A142" s="139" t="s">
        <v>189</v>
      </c>
      <c r="B142" s="147" t="s">
        <v>150</v>
      </c>
      <c r="C142" s="225"/>
      <c r="D142" s="242"/>
      <c r="E142" s="250"/>
      <c r="F142" s="243"/>
      <c r="G142" s="243" t="str">
        <f>IF($D$156=0,"",IF(D142="[for completion]","",IF(D142="","",D142/$D$156)))</f>
        <v/>
      </c>
      <c r="H142" s="138"/>
      <c r="I142" s="139"/>
      <c r="J142" s="139"/>
      <c r="K142" s="139"/>
      <c r="L142" s="138"/>
      <c r="M142" s="138"/>
      <c r="N142" s="138"/>
    </row>
    <row r="143" spans="1:14" s="258" customFormat="1" x14ac:dyDescent="0.2">
      <c r="A143" s="139" t="s">
        <v>190</v>
      </c>
      <c r="B143" s="147" t="s">
        <v>152</v>
      </c>
      <c r="C143" s="225"/>
      <c r="D143" s="242"/>
      <c r="E143" s="147"/>
      <c r="F143" s="243"/>
      <c r="G143" s="243" t="str">
        <f>IF($D$156=0,"",IF(D143="[for completion]","",IF(D143="","",D143/$D$156)))</f>
        <v/>
      </c>
      <c r="H143" s="138"/>
      <c r="I143" s="139"/>
      <c r="J143" s="139"/>
      <c r="K143" s="139"/>
      <c r="L143" s="138"/>
      <c r="M143" s="138"/>
      <c r="N143" s="138"/>
    </row>
    <row r="144" spans="1:14" x14ac:dyDescent="0.2">
      <c r="A144" s="139" t="s">
        <v>191</v>
      </c>
      <c r="B144" s="147" t="s">
        <v>154</v>
      </c>
      <c r="C144" s="225"/>
      <c r="D144" s="242"/>
      <c r="E144" s="147"/>
      <c r="F144" s="243"/>
      <c r="G144" s="243" t="str">
        <f>IF($D$156=0,"",IF(D144="[for completion]","",IF(D144="","",D144/$D$156)))</f>
        <v/>
      </c>
      <c r="H144" s="138"/>
      <c r="L144" s="138"/>
      <c r="M144" s="138"/>
    </row>
    <row r="145" spans="1:14" x14ac:dyDescent="0.2">
      <c r="A145" s="139" t="s">
        <v>192</v>
      </c>
      <c r="B145" s="147" t="s">
        <v>156</v>
      </c>
      <c r="C145" s="225"/>
      <c r="D145" s="242"/>
      <c r="E145" s="147"/>
      <c r="F145" s="243"/>
      <c r="G145" s="243" t="str">
        <f>IF($D$156=0,"",IF(D145="[for completion]","",IF(D145="","",D145/$D$156)))</f>
        <v/>
      </c>
      <c r="H145" s="138"/>
      <c r="L145" s="138"/>
      <c r="M145" s="138"/>
      <c r="N145" s="137"/>
    </row>
    <row r="146" spans="1:14" x14ac:dyDescent="0.2">
      <c r="A146" s="139" t="s">
        <v>193</v>
      </c>
      <c r="B146" s="147" t="s">
        <v>158</v>
      </c>
      <c r="C146" s="225"/>
      <c r="D146" s="242"/>
      <c r="E146" s="147"/>
      <c r="F146" s="243"/>
      <c r="G146" s="243" t="str">
        <f>IF($D$156=0,"",IF(D146="[for completion]","",IF(D146="","",D146/$D$156)))</f>
        <v/>
      </c>
      <c r="H146" s="138"/>
      <c r="L146" s="138"/>
      <c r="M146" s="138"/>
      <c r="N146" s="137"/>
    </row>
    <row r="147" spans="1:14" x14ac:dyDescent="0.2">
      <c r="A147" s="139" t="s">
        <v>194</v>
      </c>
      <c r="B147" s="139" t="s">
        <v>160</v>
      </c>
      <c r="C147" s="225"/>
      <c r="D147" s="242"/>
      <c r="F147" s="243"/>
      <c r="G147" s="243" t="str">
        <f>IF($D$156=0,"",IF(D147="[for completion]","",IF(D147="","",D147/$D$156)))</f>
        <v/>
      </c>
      <c r="H147" s="138"/>
      <c r="L147" s="138"/>
      <c r="M147" s="138"/>
      <c r="N147" s="137"/>
    </row>
    <row r="148" spans="1:14" x14ac:dyDescent="0.2">
      <c r="A148" s="139" t="s">
        <v>195</v>
      </c>
      <c r="B148" s="147" t="s">
        <v>162</v>
      </c>
      <c r="C148" s="225"/>
      <c r="D148" s="242"/>
      <c r="E148" s="147"/>
      <c r="F148" s="243"/>
      <c r="G148" s="243" t="str">
        <f>IF($D$156=0,"",IF(D148="[for completion]","",IF(D148="","",D148/$D$156)))</f>
        <v/>
      </c>
      <c r="H148" s="138"/>
      <c r="L148" s="138"/>
      <c r="M148" s="138"/>
      <c r="N148" s="137"/>
    </row>
    <row r="149" spans="1:14" x14ac:dyDescent="0.2">
      <c r="A149" s="139" t="s">
        <v>196</v>
      </c>
      <c r="B149" s="147" t="s">
        <v>164</v>
      </c>
      <c r="C149" s="225"/>
      <c r="D149" s="242"/>
      <c r="E149" s="147"/>
      <c r="F149" s="243"/>
      <c r="G149" s="243" t="str">
        <f>IF($D$156=0,"",IF(D149="[for completion]","",IF(D149="","",D149/$D$156)))</f>
        <v/>
      </c>
      <c r="H149" s="138"/>
      <c r="L149" s="138"/>
      <c r="M149" s="138"/>
      <c r="N149" s="137"/>
    </row>
    <row r="150" spans="1:14" x14ac:dyDescent="0.2">
      <c r="A150" s="139" t="s">
        <v>197</v>
      </c>
      <c r="B150" s="147" t="s">
        <v>166</v>
      </c>
      <c r="C150" s="225"/>
      <c r="D150" s="242"/>
      <c r="E150" s="147"/>
      <c r="F150" s="243"/>
      <c r="G150" s="243" t="str">
        <f>IF($D$156=0,"",IF(D150="[for completion]","",IF(D150="","",D150/$D$156)))</f>
        <v/>
      </c>
      <c r="H150" s="138"/>
      <c r="L150" s="138"/>
      <c r="M150" s="138"/>
      <c r="N150" s="137"/>
    </row>
    <row r="151" spans="1:14" x14ac:dyDescent="0.2">
      <c r="A151" s="139" t="s">
        <v>198</v>
      </c>
      <c r="B151" s="177" t="s">
        <v>168</v>
      </c>
      <c r="C151" s="225"/>
      <c r="D151" s="242"/>
      <c r="E151" s="147"/>
      <c r="F151" s="243"/>
      <c r="G151" s="243" t="str">
        <f>IF($D$156=0,"",IF(D151="[for completion]","",IF(D151="","",D151/$D$156)))</f>
        <v/>
      </c>
      <c r="H151" s="138"/>
      <c r="L151" s="138"/>
      <c r="M151" s="138"/>
      <c r="N151" s="137"/>
    </row>
    <row r="152" spans="1:14" x14ac:dyDescent="0.2">
      <c r="A152" s="139" t="s">
        <v>199</v>
      </c>
      <c r="B152" s="147" t="s">
        <v>170</v>
      </c>
      <c r="C152" s="225"/>
      <c r="D152" s="242"/>
      <c r="E152" s="147"/>
      <c r="F152" s="243"/>
      <c r="G152" s="243" t="str">
        <f>IF($D$156=0,"",IF(D152="[for completion]","",IF(D152="","",D152/$D$156)))</f>
        <v/>
      </c>
      <c r="H152" s="138"/>
      <c r="L152" s="138"/>
      <c r="M152" s="138"/>
      <c r="N152" s="137"/>
    </row>
    <row r="153" spans="1:14" x14ac:dyDescent="0.2">
      <c r="A153" s="139" t="s">
        <v>200</v>
      </c>
      <c r="B153" s="147" t="s">
        <v>172</v>
      </c>
      <c r="C153" s="225"/>
      <c r="D153" s="242"/>
      <c r="E153" s="147"/>
      <c r="F153" s="243"/>
      <c r="G153" s="243" t="str">
        <f>IF($D$156=0,"",IF(D153="[for completion]","",IF(D153="","",D153/$D$156)))</f>
        <v/>
      </c>
      <c r="H153" s="138"/>
      <c r="L153" s="138"/>
      <c r="M153" s="138"/>
      <c r="N153" s="137"/>
    </row>
    <row r="154" spans="1:14" x14ac:dyDescent="0.2">
      <c r="A154" s="139" t="s">
        <v>201</v>
      </c>
      <c r="B154" s="147" t="s">
        <v>174</v>
      </c>
      <c r="C154" s="225"/>
      <c r="D154" s="242"/>
      <c r="E154" s="147"/>
      <c r="F154" s="243"/>
      <c r="G154" s="243" t="str">
        <f>IF($D$156=0,"",IF(D154="[for completion]","",IF(D154="","",D154/$D$156)))</f>
        <v/>
      </c>
      <c r="H154" s="138"/>
      <c r="L154" s="138"/>
      <c r="M154" s="138"/>
      <c r="N154" s="137"/>
    </row>
    <row r="155" spans="1:14" x14ac:dyDescent="0.2">
      <c r="A155" s="139" t="s">
        <v>202</v>
      </c>
      <c r="B155" s="147" t="s">
        <v>71</v>
      </c>
      <c r="C155" s="225"/>
      <c r="D155" s="242"/>
      <c r="E155" s="147"/>
      <c r="F155" s="243"/>
      <c r="G155" s="243" t="str">
        <f>IF($D$156=0,"",IF(D155="[for completion]","",IF(D155="","",D155/$D$156)))</f>
        <v/>
      </c>
      <c r="H155" s="138"/>
      <c r="L155" s="138"/>
      <c r="M155" s="138"/>
      <c r="N155" s="137"/>
    </row>
    <row r="156" spans="1:14" outlineLevel="1" x14ac:dyDescent="0.2">
      <c r="A156" s="139" t="s">
        <v>203</v>
      </c>
      <c r="B156" s="246" t="s">
        <v>73</v>
      </c>
      <c r="C156" s="242">
        <f>SUM(C138:C155)</f>
        <v>11500</v>
      </c>
      <c r="D156" s="242">
        <f>SUM(D138:D155)</f>
        <v>0</v>
      </c>
      <c r="E156" s="147"/>
      <c r="F156" s="245">
        <f>SUM(F138:F155)</f>
        <v>1</v>
      </c>
      <c r="G156" s="245">
        <f>SUM(G138:G155)</f>
        <v>0</v>
      </c>
      <c r="H156" s="138"/>
      <c r="L156" s="138"/>
      <c r="M156" s="138"/>
      <c r="N156" s="137"/>
    </row>
    <row r="157" spans="1:14" outlineLevel="1" x14ac:dyDescent="0.2">
      <c r="A157" s="139" t="s">
        <v>204</v>
      </c>
      <c r="B157" s="221" t="s">
        <v>178</v>
      </c>
      <c r="C157" s="242"/>
      <c r="D157" s="242"/>
      <c r="E157" s="147"/>
      <c r="F157" s="243" t="str">
        <f>IF($C$156=0,"",IF(C157="[for completion]","",IF(C157="","",C157/$C$156)))</f>
        <v/>
      </c>
      <c r="G157" s="243" t="str">
        <f>IF($D$156=0,"",IF(D157="[for completion]","",IF(D157="","",D157/$D$156)))</f>
        <v/>
      </c>
      <c r="H157" s="138"/>
      <c r="L157" s="138"/>
      <c r="M157" s="138"/>
      <c r="N157" s="137"/>
    </row>
    <row r="158" spans="1:14" outlineLevel="1" x14ac:dyDescent="0.2">
      <c r="A158" s="139" t="s">
        <v>205</v>
      </c>
      <c r="B158" s="221" t="s">
        <v>178</v>
      </c>
      <c r="C158" s="242"/>
      <c r="D158" s="242"/>
      <c r="E158" s="147"/>
      <c r="F158" s="243" t="str">
        <f>IF($C$156=0,"",IF(C158="[for completion]","",IF(C158="","",C158/$C$156)))</f>
        <v/>
      </c>
      <c r="G158" s="243" t="str">
        <f>IF($D$156=0,"",IF(D158="[for completion]","",IF(D158="","",D158/$D$156)))</f>
        <v/>
      </c>
      <c r="H158" s="138"/>
      <c r="L158" s="138"/>
      <c r="M158" s="138"/>
      <c r="N158" s="137"/>
    </row>
    <row r="159" spans="1:14" outlineLevel="1" x14ac:dyDescent="0.2">
      <c r="A159" s="139" t="s">
        <v>206</v>
      </c>
      <c r="B159" s="221" t="s">
        <v>178</v>
      </c>
      <c r="C159" s="242"/>
      <c r="D159" s="242"/>
      <c r="E159" s="147"/>
      <c r="F159" s="243" t="str">
        <f>IF($C$156=0,"",IF(C159="[for completion]","",IF(C159="","",C159/$C$156)))</f>
        <v/>
      </c>
      <c r="G159" s="243" t="str">
        <f>IF($D$156=0,"",IF(D159="[for completion]","",IF(D159="","",D159/$D$156)))</f>
        <v/>
      </c>
      <c r="H159" s="138"/>
      <c r="L159" s="138"/>
      <c r="M159" s="138"/>
      <c r="N159" s="137"/>
    </row>
    <row r="160" spans="1:14" outlineLevel="1" x14ac:dyDescent="0.2">
      <c r="A160" s="139" t="s">
        <v>207</v>
      </c>
      <c r="B160" s="221" t="s">
        <v>178</v>
      </c>
      <c r="C160" s="242"/>
      <c r="D160" s="242"/>
      <c r="E160" s="147"/>
      <c r="F160" s="243" t="str">
        <f>IF($C$156=0,"",IF(C160="[for completion]","",IF(C160="","",C160/$C$156)))</f>
        <v/>
      </c>
      <c r="G160" s="243" t="str">
        <f>IF($D$156=0,"",IF(D160="[for completion]","",IF(D160="","",D160/$D$156)))</f>
        <v/>
      </c>
      <c r="H160" s="138"/>
      <c r="L160" s="138"/>
      <c r="M160" s="138"/>
      <c r="N160" s="137"/>
    </row>
    <row r="161" spans="1:14" outlineLevel="1" x14ac:dyDescent="0.2">
      <c r="A161" s="139" t="s">
        <v>208</v>
      </c>
      <c r="B161" s="221" t="s">
        <v>178</v>
      </c>
      <c r="C161" s="242"/>
      <c r="D161" s="242"/>
      <c r="E161" s="147"/>
      <c r="F161" s="243" t="str">
        <f>IF($C$156=0,"",IF(C161="[for completion]","",IF(C161="","",C161/$C$156)))</f>
        <v/>
      </c>
      <c r="G161" s="243" t="str">
        <f>IF($D$156=0,"",IF(D161="[for completion]","",IF(D161="","",D161/$D$156)))</f>
        <v/>
      </c>
      <c r="H161" s="138"/>
      <c r="L161" s="138"/>
      <c r="M161" s="138"/>
      <c r="N161" s="137"/>
    </row>
    <row r="162" spans="1:14" outlineLevel="1" x14ac:dyDescent="0.2">
      <c r="A162" s="139" t="s">
        <v>209</v>
      </c>
      <c r="B162" s="221" t="s">
        <v>178</v>
      </c>
      <c r="C162" s="242"/>
      <c r="D162" s="242"/>
      <c r="E162" s="147"/>
      <c r="F162" s="243" t="str">
        <f>IF($C$156=0,"",IF(C162="[for completion]","",IF(C162="","",C162/$C$156)))</f>
        <v/>
      </c>
      <c r="G162" s="243" t="str">
        <f>IF($D$156=0,"",IF(D162="[for completion]","",IF(D162="","",D162/$D$156)))</f>
        <v/>
      </c>
      <c r="H162" s="138"/>
      <c r="L162" s="138"/>
      <c r="M162" s="138"/>
      <c r="N162" s="137"/>
    </row>
    <row r="163" spans="1:14" ht="15" customHeight="1" x14ac:dyDescent="0.2">
      <c r="A163" s="142"/>
      <c r="B163" s="143" t="s">
        <v>210</v>
      </c>
      <c r="C163" s="257" t="s">
        <v>138</v>
      </c>
      <c r="D163" s="257" t="s">
        <v>139</v>
      </c>
      <c r="E163" s="155"/>
      <c r="F163" s="257" t="s">
        <v>140</v>
      </c>
      <c r="G163" s="257" t="s">
        <v>141</v>
      </c>
      <c r="H163" s="138"/>
      <c r="L163" s="138"/>
      <c r="M163" s="138"/>
      <c r="N163" s="137"/>
    </row>
    <row r="164" spans="1:14" x14ac:dyDescent="0.2">
      <c r="A164" s="139" t="s">
        <v>211</v>
      </c>
      <c r="B164" s="138" t="s">
        <v>212</v>
      </c>
      <c r="C164" s="225">
        <v>11500</v>
      </c>
      <c r="D164" s="242">
        <v>0</v>
      </c>
      <c r="E164" s="244"/>
      <c r="F164" s="243">
        <f>IF($C$167=0,"",IF(C164="[for completion]","",IF(C164="","",C164/$C$167)))</f>
        <v>1</v>
      </c>
      <c r="G164" s="243" t="str">
        <f>IF($D$167=0,"",IF(D164="[for completion]","",IF(D164="","",D164/$D$167)))</f>
        <v/>
      </c>
      <c r="H164" s="138"/>
      <c r="L164" s="138"/>
      <c r="M164" s="138"/>
      <c r="N164" s="137"/>
    </row>
    <row r="165" spans="1:14" x14ac:dyDescent="0.2">
      <c r="A165" s="139" t="s">
        <v>213</v>
      </c>
      <c r="B165" s="138" t="s">
        <v>214</v>
      </c>
      <c r="C165" s="225">
        <v>0</v>
      </c>
      <c r="D165" s="242">
        <v>0</v>
      </c>
      <c r="E165" s="244"/>
      <c r="F165" s="243">
        <f>IF($C$167=0,"",IF(C165="[for completion]","",IF(C165="","",C165/$C$167)))</f>
        <v>0</v>
      </c>
      <c r="G165" s="243" t="str">
        <f>IF($D$167=0,"",IF(D165="[for completion]","",IF(D165="","",D165/$D$167)))</f>
        <v/>
      </c>
      <c r="H165" s="138"/>
      <c r="L165" s="138"/>
      <c r="M165" s="138"/>
      <c r="N165" s="137"/>
    </row>
    <row r="166" spans="1:14" x14ac:dyDescent="0.2">
      <c r="A166" s="139" t="s">
        <v>215</v>
      </c>
      <c r="B166" s="138" t="s">
        <v>71</v>
      </c>
      <c r="C166" s="225">
        <v>0</v>
      </c>
      <c r="D166" s="242">
        <v>0</v>
      </c>
      <c r="E166" s="244"/>
      <c r="F166" s="243">
        <f>IF($C$167=0,"",IF(C166="[for completion]","",IF(C166="","",C166/$C$167)))</f>
        <v>0</v>
      </c>
      <c r="G166" s="243" t="str">
        <f>IF($D$167=0,"",IF(D166="[for completion]","",IF(D166="","",D166/$D$167)))</f>
        <v/>
      </c>
      <c r="H166" s="138"/>
      <c r="L166" s="138"/>
      <c r="M166" s="138"/>
      <c r="N166" s="137"/>
    </row>
    <row r="167" spans="1:14" x14ac:dyDescent="0.2">
      <c r="A167" s="139" t="s">
        <v>216</v>
      </c>
      <c r="B167" s="255" t="s">
        <v>73</v>
      </c>
      <c r="C167" s="254">
        <f>SUM(C164:C166)</f>
        <v>11500</v>
      </c>
      <c r="D167" s="254">
        <f>SUM(D164:D166)</f>
        <v>0</v>
      </c>
      <c r="E167" s="244"/>
      <c r="F167" s="256">
        <f>SUM(F164:F166)</f>
        <v>1</v>
      </c>
      <c r="G167" s="256">
        <f>SUM(G164:G166)</f>
        <v>0</v>
      </c>
      <c r="H167" s="138"/>
      <c r="L167" s="138"/>
      <c r="M167" s="138"/>
      <c r="N167" s="137"/>
    </row>
    <row r="168" spans="1:14" outlineLevel="1" x14ac:dyDescent="0.2">
      <c r="A168" s="139" t="s">
        <v>217</v>
      </c>
      <c r="B168" s="255"/>
      <c r="C168" s="254"/>
      <c r="D168" s="254"/>
      <c r="E168" s="244"/>
      <c r="F168" s="244"/>
      <c r="G168" s="177"/>
      <c r="H168" s="138"/>
      <c r="L168" s="138"/>
      <c r="M168" s="138"/>
      <c r="N168" s="137"/>
    </row>
    <row r="169" spans="1:14" outlineLevel="1" x14ac:dyDescent="0.2">
      <c r="A169" s="139" t="s">
        <v>218</v>
      </c>
      <c r="B169" s="255"/>
      <c r="C169" s="254"/>
      <c r="D169" s="254"/>
      <c r="E169" s="244"/>
      <c r="F169" s="244"/>
      <c r="G169" s="177"/>
      <c r="H169" s="138"/>
      <c r="L169" s="138"/>
      <c r="M169" s="138"/>
      <c r="N169" s="137"/>
    </row>
    <row r="170" spans="1:14" outlineLevel="1" x14ac:dyDescent="0.2">
      <c r="A170" s="139" t="s">
        <v>219</v>
      </c>
      <c r="B170" s="255"/>
      <c r="C170" s="254"/>
      <c r="D170" s="254"/>
      <c r="E170" s="244"/>
      <c r="F170" s="244"/>
      <c r="G170" s="177"/>
      <c r="H170" s="138"/>
      <c r="L170" s="138"/>
      <c r="M170" s="138"/>
      <c r="N170" s="137"/>
    </row>
    <row r="171" spans="1:14" outlineLevel="1" x14ac:dyDescent="0.2">
      <c r="A171" s="139" t="s">
        <v>220</v>
      </c>
      <c r="B171" s="255"/>
      <c r="C171" s="254"/>
      <c r="D171" s="254"/>
      <c r="E171" s="244"/>
      <c r="F171" s="244"/>
      <c r="G171" s="177"/>
      <c r="H171" s="138"/>
      <c r="L171" s="138"/>
      <c r="M171" s="138"/>
      <c r="N171" s="137"/>
    </row>
    <row r="172" spans="1:14" outlineLevel="1" x14ac:dyDescent="0.2">
      <c r="A172" s="139" t="s">
        <v>221</v>
      </c>
      <c r="B172" s="255"/>
      <c r="C172" s="254"/>
      <c r="D172" s="254"/>
      <c r="E172" s="244"/>
      <c r="F172" s="244"/>
      <c r="G172" s="177"/>
      <c r="H172" s="138"/>
      <c r="L172" s="138"/>
      <c r="M172" s="138"/>
      <c r="N172" s="137"/>
    </row>
    <row r="173" spans="1:14" ht="15" customHeight="1" x14ac:dyDescent="0.2">
      <c r="A173" s="142"/>
      <c r="B173" s="143" t="s">
        <v>222</v>
      </c>
      <c r="C173" s="142" t="s">
        <v>60</v>
      </c>
      <c r="D173" s="142"/>
      <c r="E173" s="155"/>
      <c r="F173" s="141" t="s">
        <v>223</v>
      </c>
      <c r="G173" s="141"/>
      <c r="H173" s="138"/>
      <c r="L173" s="138"/>
      <c r="M173" s="138"/>
      <c r="N173" s="137"/>
    </row>
    <row r="174" spans="1:14" ht="15" customHeight="1" x14ac:dyDescent="0.2">
      <c r="A174" s="139" t="s">
        <v>224</v>
      </c>
      <c r="B174" s="147" t="s">
        <v>225</v>
      </c>
      <c r="C174" s="225">
        <v>0</v>
      </c>
      <c r="D174" s="174"/>
      <c r="E174" s="150"/>
      <c r="F174" s="243">
        <f>IF($C$179=0,"",IF(C174="[for completion]","",C174/$C$179))</f>
        <v>0</v>
      </c>
      <c r="G174" s="250"/>
      <c r="H174" s="138"/>
      <c r="L174" s="138"/>
      <c r="M174" s="138"/>
      <c r="N174" s="137"/>
    </row>
    <row r="175" spans="1:14" ht="30.75" customHeight="1" x14ac:dyDescent="0.2">
      <c r="A175" s="139" t="s">
        <v>226</v>
      </c>
      <c r="B175" s="147" t="s">
        <v>227</v>
      </c>
      <c r="C175" s="225">
        <v>91.5</v>
      </c>
      <c r="E175" s="247"/>
      <c r="F175" s="243">
        <f>IF($C$179=0,"",IF(C175="[for completion]","",C175/$C$179))</f>
        <v>0.12834230364579366</v>
      </c>
      <c r="G175" s="250"/>
      <c r="H175" s="138"/>
      <c r="L175" s="138"/>
      <c r="M175" s="138"/>
      <c r="N175" s="137"/>
    </row>
    <row r="176" spans="1:14" x14ac:dyDescent="0.2">
      <c r="A176" s="139" t="s">
        <v>228</v>
      </c>
      <c r="B176" s="147" t="s">
        <v>229</v>
      </c>
      <c r="C176" s="225">
        <v>0</v>
      </c>
      <c r="E176" s="247"/>
      <c r="F176" s="243">
        <f>IF($C$179=0,"",IF(C176="[for completion]","",C176/$C$179))</f>
        <v>0</v>
      </c>
      <c r="G176" s="250"/>
      <c r="H176" s="138"/>
      <c r="L176" s="138"/>
      <c r="M176" s="138"/>
      <c r="N176" s="137"/>
    </row>
    <row r="177" spans="1:14" x14ac:dyDescent="0.2">
      <c r="A177" s="139" t="s">
        <v>230</v>
      </c>
      <c r="B177" s="147" t="s">
        <v>231</v>
      </c>
      <c r="C177" s="225">
        <v>621.43717972000002</v>
      </c>
      <c r="E177" s="247"/>
      <c r="F177" s="243">
        <f>IF($C$179=0,"",IF(C177="[for completion]","",C177/$C$179))</f>
        <v>0.87165769635420631</v>
      </c>
      <c r="G177" s="250"/>
      <c r="H177" s="138"/>
      <c r="L177" s="138"/>
      <c r="M177" s="138"/>
      <c r="N177" s="137"/>
    </row>
    <row r="178" spans="1:14" x14ac:dyDescent="0.2">
      <c r="A178" s="139" t="s">
        <v>232</v>
      </c>
      <c r="B178" s="147" t="s">
        <v>71</v>
      </c>
      <c r="C178" s="225">
        <v>0</v>
      </c>
      <c r="E178" s="247"/>
      <c r="F178" s="243">
        <f>IF($C$179=0,"",IF(C178="[for completion]","",C178/$C$179))</f>
        <v>0</v>
      </c>
      <c r="G178" s="250"/>
      <c r="H178" s="138"/>
      <c r="L178" s="138"/>
      <c r="M178" s="138"/>
      <c r="N178" s="137"/>
    </row>
    <row r="179" spans="1:14" x14ac:dyDescent="0.2">
      <c r="A179" s="139" t="s">
        <v>233</v>
      </c>
      <c r="B179" s="246" t="s">
        <v>73</v>
      </c>
      <c r="C179" s="241">
        <f>SUM(C174:C178)</f>
        <v>712.93717972000002</v>
      </c>
      <c r="E179" s="247"/>
      <c r="F179" s="248">
        <f>SUM(F174:F178)</f>
        <v>1</v>
      </c>
      <c r="G179" s="250"/>
      <c r="H179" s="138"/>
      <c r="L179" s="138"/>
      <c r="M179" s="138"/>
      <c r="N179" s="137"/>
    </row>
    <row r="180" spans="1:14" outlineLevel="1" x14ac:dyDescent="0.2">
      <c r="A180" s="139" t="s">
        <v>234</v>
      </c>
      <c r="B180" s="252" t="s">
        <v>235</v>
      </c>
      <c r="C180" s="242"/>
      <c r="E180" s="247"/>
      <c r="F180" s="243">
        <f>IF($C$179=0,"",IF(C180="[for completion]","",C180/$C$179))</f>
        <v>0</v>
      </c>
      <c r="G180" s="250"/>
      <c r="H180" s="138"/>
      <c r="L180" s="138"/>
      <c r="M180" s="138"/>
      <c r="N180" s="137"/>
    </row>
    <row r="181" spans="1:14" s="252" customFormat="1" ht="30" outlineLevel="1" x14ac:dyDescent="0.2">
      <c r="A181" s="139" t="s">
        <v>236</v>
      </c>
      <c r="B181" s="252" t="s">
        <v>237</v>
      </c>
      <c r="C181" s="253"/>
      <c r="F181" s="243">
        <f>IF($C$179=0,"",IF(C181="[for completion]","",C181/$C$179))</f>
        <v>0</v>
      </c>
    </row>
    <row r="182" spans="1:14" ht="30" outlineLevel="1" x14ac:dyDescent="0.2">
      <c r="A182" s="139" t="s">
        <v>238</v>
      </c>
      <c r="B182" s="252" t="s">
        <v>239</v>
      </c>
      <c r="C182" s="242"/>
      <c r="E182" s="247"/>
      <c r="F182" s="243">
        <f>IF($C$179=0,"",IF(C182="[for completion]","",C182/$C$179))</f>
        <v>0</v>
      </c>
      <c r="G182" s="250"/>
      <c r="H182" s="138"/>
      <c r="L182" s="138"/>
      <c r="M182" s="138"/>
      <c r="N182" s="137"/>
    </row>
    <row r="183" spans="1:14" outlineLevel="1" x14ac:dyDescent="0.2">
      <c r="A183" s="139" t="s">
        <v>240</v>
      </c>
      <c r="B183" s="252" t="s">
        <v>241</v>
      </c>
      <c r="C183" s="242"/>
      <c r="E183" s="247"/>
      <c r="F183" s="243">
        <f>IF($C$179=0,"",IF(C183="[for completion]","",C183/$C$179))</f>
        <v>0</v>
      </c>
      <c r="G183" s="250"/>
      <c r="H183" s="138"/>
      <c r="L183" s="138"/>
      <c r="M183" s="138"/>
      <c r="N183" s="137"/>
    </row>
    <row r="184" spans="1:14" s="252" customFormat="1" ht="30" outlineLevel="1" x14ac:dyDescent="0.2">
      <c r="A184" s="139" t="s">
        <v>242</v>
      </c>
      <c r="B184" s="252" t="s">
        <v>243</v>
      </c>
      <c r="C184" s="253"/>
      <c r="F184" s="243">
        <f>IF($C$179=0,"",IF(C184="[for completion]","",C184/$C$179))</f>
        <v>0</v>
      </c>
    </row>
    <row r="185" spans="1:14" ht="30" outlineLevel="1" x14ac:dyDescent="0.2">
      <c r="A185" s="139" t="s">
        <v>244</v>
      </c>
      <c r="B185" s="252" t="s">
        <v>245</v>
      </c>
      <c r="C185" s="242"/>
      <c r="E185" s="247"/>
      <c r="F185" s="243">
        <f>IF($C$179=0,"",IF(C185="[for completion]","",C185/$C$179))</f>
        <v>0</v>
      </c>
      <c r="G185" s="250"/>
      <c r="H185" s="138"/>
      <c r="L185" s="138"/>
      <c r="M185" s="138"/>
      <c r="N185" s="137"/>
    </row>
    <row r="186" spans="1:14" outlineLevel="1" x14ac:dyDescent="0.2">
      <c r="A186" s="139" t="s">
        <v>246</v>
      </c>
      <c r="B186" s="252" t="s">
        <v>247</v>
      </c>
      <c r="C186" s="242"/>
      <c r="E186" s="247"/>
      <c r="F186" s="243">
        <f>IF($C$179=0,"",IF(C186="[for completion]","",C186/$C$179))</f>
        <v>0</v>
      </c>
      <c r="G186" s="250"/>
      <c r="H186" s="138"/>
      <c r="L186" s="138"/>
      <c r="M186" s="138"/>
      <c r="N186" s="137"/>
    </row>
    <row r="187" spans="1:14" outlineLevel="1" x14ac:dyDescent="0.2">
      <c r="A187" s="139" t="s">
        <v>248</v>
      </c>
      <c r="B187" s="252" t="s">
        <v>249</v>
      </c>
      <c r="C187" s="242"/>
      <c r="E187" s="247"/>
      <c r="F187" s="243">
        <f>IF($C$179=0,"",IF(C187="[for completion]","",C187/$C$179))</f>
        <v>0</v>
      </c>
      <c r="G187" s="250"/>
      <c r="H187" s="138"/>
      <c r="L187" s="138"/>
      <c r="M187" s="138"/>
      <c r="N187" s="137"/>
    </row>
    <row r="188" spans="1:14" outlineLevel="1" x14ac:dyDescent="0.2">
      <c r="A188" s="139" t="s">
        <v>250</v>
      </c>
      <c r="B188" s="252"/>
      <c r="E188" s="247"/>
      <c r="F188" s="250"/>
      <c r="G188" s="250"/>
      <c r="H188" s="138"/>
      <c r="L188" s="138"/>
      <c r="M188" s="138"/>
      <c r="N188" s="137"/>
    </row>
    <row r="189" spans="1:14" outlineLevel="1" x14ac:dyDescent="0.2">
      <c r="A189" s="139" t="s">
        <v>251</v>
      </c>
      <c r="B189" s="252"/>
      <c r="E189" s="247"/>
      <c r="F189" s="250"/>
      <c r="G189" s="250"/>
      <c r="H189" s="138"/>
      <c r="L189" s="138"/>
      <c r="M189" s="138"/>
      <c r="N189" s="137"/>
    </row>
    <row r="190" spans="1:14" outlineLevel="1" x14ac:dyDescent="0.2">
      <c r="A190" s="139" t="s">
        <v>252</v>
      </c>
      <c r="B190" s="252"/>
      <c r="E190" s="247"/>
      <c r="F190" s="250"/>
      <c r="G190" s="250"/>
      <c r="H190" s="138"/>
      <c r="L190" s="138"/>
      <c r="M190" s="138"/>
      <c r="N190" s="137"/>
    </row>
    <row r="191" spans="1:14" outlineLevel="1" x14ac:dyDescent="0.2">
      <c r="A191" s="139" t="s">
        <v>253</v>
      </c>
      <c r="B191" s="221"/>
      <c r="E191" s="247"/>
      <c r="F191" s="250"/>
      <c r="G191" s="250"/>
      <c r="H191" s="138"/>
      <c r="L191" s="138"/>
      <c r="M191" s="138"/>
      <c r="N191" s="137"/>
    </row>
    <row r="192" spans="1:14" ht="15" customHeight="1" x14ac:dyDescent="0.2">
      <c r="A192" s="142"/>
      <c r="B192" s="143" t="s">
        <v>254</v>
      </c>
      <c r="C192" s="142" t="s">
        <v>60</v>
      </c>
      <c r="D192" s="142"/>
      <c r="E192" s="155"/>
      <c r="F192" s="141" t="s">
        <v>223</v>
      </c>
      <c r="G192" s="141"/>
      <c r="H192" s="138"/>
      <c r="L192" s="138"/>
      <c r="M192" s="138"/>
      <c r="N192" s="137"/>
    </row>
    <row r="193" spans="1:14" x14ac:dyDescent="0.2">
      <c r="A193" s="139" t="s">
        <v>255</v>
      </c>
      <c r="B193" s="147" t="s">
        <v>256</v>
      </c>
      <c r="C193" s="225">
        <v>91.5</v>
      </c>
      <c r="E193" s="251"/>
      <c r="F193" s="243">
        <f>IF($C$208=0,"",IF(C193="[for completion]","",C193/$C$208))</f>
        <v>1</v>
      </c>
      <c r="G193" s="250"/>
      <c r="H193" s="138"/>
      <c r="L193" s="138"/>
      <c r="M193" s="138"/>
      <c r="N193" s="137"/>
    </row>
    <row r="194" spans="1:14" x14ac:dyDescent="0.2">
      <c r="A194" s="139" t="s">
        <v>257</v>
      </c>
      <c r="B194" s="147" t="s">
        <v>258</v>
      </c>
      <c r="C194" s="225">
        <v>0</v>
      </c>
      <c r="E194" s="247"/>
      <c r="F194" s="243">
        <f>IF($C$208=0,"",IF(C194="[for completion]","",C194/$C$208))</f>
        <v>0</v>
      </c>
      <c r="G194" s="247"/>
      <c r="H194" s="138"/>
      <c r="L194" s="138"/>
      <c r="M194" s="138"/>
      <c r="N194" s="137"/>
    </row>
    <row r="195" spans="1:14" x14ac:dyDescent="0.2">
      <c r="A195" s="139" t="s">
        <v>259</v>
      </c>
      <c r="B195" s="147" t="s">
        <v>260</v>
      </c>
      <c r="C195" s="225">
        <v>0</v>
      </c>
      <c r="E195" s="247"/>
      <c r="F195" s="243">
        <f>IF($C$208=0,"",IF(C195="[for completion]","",C195/$C$208))</f>
        <v>0</v>
      </c>
      <c r="G195" s="247"/>
      <c r="H195" s="138"/>
      <c r="L195" s="138"/>
      <c r="M195" s="138"/>
      <c r="N195" s="137"/>
    </row>
    <row r="196" spans="1:14" x14ac:dyDescent="0.2">
      <c r="A196" s="139" t="s">
        <v>261</v>
      </c>
      <c r="B196" s="147" t="s">
        <v>262</v>
      </c>
      <c r="C196" s="225">
        <v>0</v>
      </c>
      <c r="E196" s="247"/>
      <c r="F196" s="243">
        <f>IF($C$208=0,"",IF(C196="[for completion]","",C196/$C$208))</f>
        <v>0</v>
      </c>
      <c r="G196" s="247"/>
      <c r="H196" s="138"/>
      <c r="L196" s="138"/>
      <c r="M196" s="138"/>
      <c r="N196" s="137"/>
    </row>
    <row r="197" spans="1:14" x14ac:dyDescent="0.2">
      <c r="A197" s="139" t="s">
        <v>263</v>
      </c>
      <c r="B197" s="147" t="s">
        <v>264</v>
      </c>
      <c r="C197" s="225">
        <v>0</v>
      </c>
      <c r="E197" s="247"/>
      <c r="F197" s="243">
        <f>IF($C$208=0,"",IF(C197="[for completion]","",C197/$C$208))</f>
        <v>0</v>
      </c>
      <c r="G197" s="247"/>
      <c r="H197" s="138"/>
      <c r="L197" s="138"/>
      <c r="M197" s="138"/>
      <c r="N197" s="137"/>
    </row>
    <row r="198" spans="1:14" x14ac:dyDescent="0.2">
      <c r="A198" s="139" t="s">
        <v>265</v>
      </c>
      <c r="B198" s="147" t="s">
        <v>266</v>
      </c>
      <c r="C198" s="225">
        <v>0</v>
      </c>
      <c r="E198" s="247"/>
      <c r="F198" s="243">
        <f>IF($C$208=0,"",IF(C198="[for completion]","",C198/$C$208))</f>
        <v>0</v>
      </c>
      <c r="G198" s="247"/>
      <c r="H198" s="138"/>
      <c r="L198" s="138"/>
      <c r="M198" s="138"/>
      <c r="N198" s="137"/>
    </row>
    <row r="199" spans="1:14" x14ac:dyDescent="0.2">
      <c r="A199" s="139" t="s">
        <v>267</v>
      </c>
      <c r="B199" s="147" t="s">
        <v>268</v>
      </c>
      <c r="C199" s="225">
        <v>0</v>
      </c>
      <c r="E199" s="247"/>
      <c r="F199" s="243">
        <f>IF($C$208=0,"",IF(C199="[for completion]","",C199/$C$208))</f>
        <v>0</v>
      </c>
      <c r="G199" s="247"/>
      <c r="H199" s="138"/>
      <c r="L199" s="138"/>
      <c r="M199" s="138"/>
      <c r="N199" s="137"/>
    </row>
    <row r="200" spans="1:14" x14ac:dyDescent="0.2">
      <c r="A200" s="139" t="s">
        <v>269</v>
      </c>
      <c r="B200" s="147" t="s">
        <v>270</v>
      </c>
      <c r="C200" s="225">
        <v>0</v>
      </c>
      <c r="E200" s="247"/>
      <c r="F200" s="243">
        <f>IF($C$208=0,"",IF(C200="[for completion]","",C200/$C$208))</f>
        <v>0</v>
      </c>
      <c r="G200" s="247"/>
      <c r="H200" s="138"/>
      <c r="L200" s="138"/>
      <c r="M200" s="138"/>
      <c r="N200" s="137"/>
    </row>
    <row r="201" spans="1:14" x14ac:dyDescent="0.2">
      <c r="A201" s="139" t="s">
        <v>271</v>
      </c>
      <c r="B201" s="147" t="s">
        <v>272</v>
      </c>
      <c r="C201" s="225">
        <v>0</v>
      </c>
      <c r="E201" s="247"/>
      <c r="F201" s="243">
        <f>IF($C$208=0,"",IF(C201="[for completion]","",C201/$C$208))</f>
        <v>0</v>
      </c>
      <c r="G201" s="247"/>
      <c r="H201" s="138"/>
      <c r="L201" s="138"/>
      <c r="M201" s="138"/>
      <c r="N201" s="137"/>
    </row>
    <row r="202" spans="1:14" x14ac:dyDescent="0.2">
      <c r="A202" s="139" t="s">
        <v>273</v>
      </c>
      <c r="B202" s="147" t="s">
        <v>274</v>
      </c>
      <c r="C202" s="225">
        <v>0</v>
      </c>
      <c r="E202" s="247"/>
      <c r="F202" s="243">
        <f>IF($C$208=0,"",IF(C202="[for completion]","",C202/$C$208))</f>
        <v>0</v>
      </c>
      <c r="G202" s="247"/>
      <c r="H202" s="138"/>
      <c r="L202" s="138"/>
      <c r="M202" s="138"/>
      <c r="N202" s="137"/>
    </row>
    <row r="203" spans="1:14" x14ac:dyDescent="0.2">
      <c r="A203" s="139" t="s">
        <v>275</v>
      </c>
      <c r="B203" s="147" t="s">
        <v>276</v>
      </c>
      <c r="C203" s="225">
        <v>0</v>
      </c>
      <c r="E203" s="247"/>
      <c r="F203" s="243">
        <f>IF($C$208=0,"",IF(C203="[for completion]","",C203/$C$208))</f>
        <v>0</v>
      </c>
      <c r="G203" s="247"/>
      <c r="H203" s="138"/>
      <c r="L203" s="138"/>
      <c r="M203" s="138"/>
      <c r="N203" s="137"/>
    </row>
    <row r="204" spans="1:14" x14ac:dyDescent="0.2">
      <c r="A204" s="139" t="s">
        <v>277</v>
      </c>
      <c r="B204" s="147" t="s">
        <v>278</v>
      </c>
      <c r="C204" s="225">
        <v>0</v>
      </c>
      <c r="E204" s="247"/>
      <c r="F204" s="243">
        <f>IF($C$208=0,"",IF(C204="[for completion]","",C204/$C$208))</f>
        <v>0</v>
      </c>
      <c r="G204" s="247"/>
      <c r="H204" s="138"/>
      <c r="L204" s="138"/>
      <c r="M204" s="138"/>
      <c r="N204" s="137"/>
    </row>
    <row r="205" spans="1:14" x14ac:dyDescent="0.2">
      <c r="A205" s="139" t="s">
        <v>279</v>
      </c>
      <c r="B205" s="147" t="s">
        <v>280</v>
      </c>
      <c r="C205" s="225">
        <v>0</v>
      </c>
      <c r="E205" s="247"/>
      <c r="F205" s="243">
        <f>IF($C$208=0,"",IF(C205="[for completion]","",C205/$C$208))</f>
        <v>0</v>
      </c>
      <c r="G205" s="247"/>
      <c r="H205" s="138"/>
      <c r="L205" s="138"/>
      <c r="M205" s="138"/>
      <c r="N205" s="137"/>
    </row>
    <row r="206" spans="1:14" x14ac:dyDescent="0.2">
      <c r="A206" s="139" t="s">
        <v>281</v>
      </c>
      <c r="B206" s="147" t="s">
        <v>71</v>
      </c>
      <c r="C206" s="225">
        <v>0</v>
      </c>
      <c r="E206" s="247"/>
      <c r="F206" s="243">
        <f>IF($C$208=0,"",IF(C206="[for completion]","",C206/$C$208))</f>
        <v>0</v>
      </c>
      <c r="G206" s="247"/>
      <c r="H206" s="138"/>
      <c r="L206" s="138"/>
      <c r="M206" s="138"/>
      <c r="N206" s="137"/>
    </row>
    <row r="207" spans="1:14" x14ac:dyDescent="0.2">
      <c r="A207" s="139" t="s">
        <v>282</v>
      </c>
      <c r="B207" s="249" t="s">
        <v>283</v>
      </c>
      <c r="C207" s="225">
        <v>91.5</v>
      </c>
      <c r="E207" s="247"/>
      <c r="F207" s="243"/>
      <c r="G207" s="247"/>
      <c r="H207" s="138"/>
      <c r="L207" s="138"/>
      <c r="M207" s="138"/>
      <c r="N207" s="137"/>
    </row>
    <row r="208" spans="1:14" x14ac:dyDescent="0.2">
      <c r="A208" s="139" t="s">
        <v>284</v>
      </c>
      <c r="B208" s="246" t="s">
        <v>73</v>
      </c>
      <c r="C208" s="241">
        <f>SUM(C193:C206)</f>
        <v>91.5</v>
      </c>
      <c r="D208" s="147"/>
      <c r="E208" s="247"/>
      <c r="F208" s="248">
        <f>SUM(F193:F206)</f>
        <v>1</v>
      </c>
      <c r="G208" s="247"/>
      <c r="H208" s="138"/>
      <c r="L208" s="138"/>
      <c r="M208" s="138"/>
      <c r="N208" s="137"/>
    </row>
    <row r="209" spans="1:14" outlineLevel="1" x14ac:dyDescent="0.2">
      <c r="A209" s="139" t="s">
        <v>285</v>
      </c>
      <c r="B209" s="221" t="s">
        <v>178</v>
      </c>
      <c r="C209" s="242"/>
      <c r="E209" s="247"/>
      <c r="F209" s="243">
        <f>IF($C$208=0,"",IF(C209="[for completion]","",C209/$C$208))</f>
        <v>0</v>
      </c>
      <c r="G209" s="247"/>
      <c r="H209" s="138"/>
      <c r="L209" s="138"/>
      <c r="M209" s="138"/>
      <c r="N209" s="137"/>
    </row>
    <row r="210" spans="1:14" outlineLevel="1" x14ac:dyDescent="0.2">
      <c r="A210" s="139" t="s">
        <v>1561</v>
      </c>
      <c r="B210" s="221" t="s">
        <v>178</v>
      </c>
      <c r="C210" s="242"/>
      <c r="E210" s="247"/>
      <c r="F210" s="243">
        <f>IF($C$208=0,"",IF(C210="[for completion]","",C210/$C$208))</f>
        <v>0</v>
      </c>
      <c r="G210" s="247"/>
      <c r="H210" s="138"/>
      <c r="L210" s="138"/>
      <c r="M210" s="138"/>
      <c r="N210" s="137"/>
    </row>
    <row r="211" spans="1:14" outlineLevel="1" x14ac:dyDescent="0.2">
      <c r="A211" s="139" t="s">
        <v>286</v>
      </c>
      <c r="B211" s="221" t="s">
        <v>178</v>
      </c>
      <c r="C211" s="242"/>
      <c r="E211" s="247"/>
      <c r="F211" s="243">
        <f>IF($C$208=0,"",IF(C211="[for completion]","",C211/$C$208))</f>
        <v>0</v>
      </c>
      <c r="G211" s="247"/>
      <c r="H211" s="138"/>
      <c r="L211" s="138"/>
      <c r="M211" s="138"/>
      <c r="N211" s="137"/>
    </row>
    <row r="212" spans="1:14" outlineLevel="1" x14ac:dyDescent="0.2">
      <c r="A212" s="139" t="s">
        <v>287</v>
      </c>
      <c r="B212" s="221" t="s">
        <v>178</v>
      </c>
      <c r="C212" s="242"/>
      <c r="E212" s="247"/>
      <c r="F212" s="243">
        <f>IF($C$208=0,"",IF(C212="[for completion]","",C212/$C$208))</f>
        <v>0</v>
      </c>
      <c r="G212" s="247"/>
      <c r="H212" s="138"/>
      <c r="L212" s="138"/>
      <c r="M212" s="138"/>
      <c r="N212" s="137"/>
    </row>
    <row r="213" spans="1:14" outlineLevel="1" x14ac:dyDescent="0.2">
      <c r="A213" s="139" t="s">
        <v>288</v>
      </c>
      <c r="B213" s="221" t="s">
        <v>178</v>
      </c>
      <c r="C213" s="242"/>
      <c r="E213" s="247"/>
      <c r="F213" s="243">
        <f>IF($C$208=0,"",IF(C213="[for completion]","",C213/$C$208))</f>
        <v>0</v>
      </c>
      <c r="G213" s="247"/>
      <c r="H213" s="138"/>
      <c r="L213" s="138"/>
      <c r="M213" s="138"/>
      <c r="N213" s="137"/>
    </row>
    <row r="214" spans="1:14" outlineLevel="1" x14ac:dyDescent="0.2">
      <c r="A214" s="139" t="s">
        <v>289</v>
      </c>
      <c r="B214" s="221" t="s">
        <v>178</v>
      </c>
      <c r="C214" s="242"/>
      <c r="E214" s="247"/>
      <c r="F214" s="243">
        <f>IF($C$208=0,"",IF(C214="[for completion]","",C214/$C$208))</f>
        <v>0</v>
      </c>
      <c r="G214" s="247"/>
      <c r="H214" s="138"/>
      <c r="L214" s="138"/>
      <c r="M214" s="138"/>
      <c r="N214" s="137"/>
    </row>
    <row r="215" spans="1:14" outlineLevel="1" x14ac:dyDescent="0.2">
      <c r="A215" s="139" t="s">
        <v>290</v>
      </c>
      <c r="B215" s="221" t="s">
        <v>178</v>
      </c>
      <c r="C215" s="242"/>
      <c r="E215" s="247"/>
      <c r="F215" s="243">
        <f>IF($C$208=0,"",IF(C215="[for completion]","",C215/$C$208))</f>
        <v>0</v>
      </c>
      <c r="G215" s="247"/>
      <c r="H215" s="138"/>
      <c r="L215" s="138"/>
      <c r="M215" s="138"/>
      <c r="N215" s="137"/>
    </row>
    <row r="216" spans="1:14" ht="15" customHeight="1" x14ac:dyDescent="0.2">
      <c r="A216" s="142"/>
      <c r="B216" s="143" t="s">
        <v>1560</v>
      </c>
      <c r="C216" s="142" t="s">
        <v>60</v>
      </c>
      <c r="D216" s="142"/>
      <c r="E216" s="155"/>
      <c r="F216" s="141" t="s">
        <v>291</v>
      </c>
      <c r="G216" s="141" t="s">
        <v>292</v>
      </c>
      <c r="H216" s="138"/>
      <c r="L216" s="138"/>
      <c r="M216" s="138"/>
      <c r="N216" s="137"/>
    </row>
    <row r="217" spans="1:14" x14ac:dyDescent="0.2">
      <c r="A217" s="139" t="s">
        <v>293</v>
      </c>
      <c r="B217" s="177" t="s">
        <v>294</v>
      </c>
      <c r="C217" s="225">
        <v>91.5</v>
      </c>
      <c r="E217" s="244"/>
      <c r="F217" s="243">
        <f>IF($C$38=0,"",IF(C217="[for completion]","",IF(C217="","",C217/$C$38)))</f>
        <v>6.1282992352747678E-3</v>
      </c>
      <c r="G217" s="243">
        <f>IF($C$39=0,"",IF(C217="[for completion]","",IF(C217="","",C217/$C$39)))</f>
        <v>7.9565217391304351E-3</v>
      </c>
      <c r="H217" s="138"/>
      <c r="L217" s="138"/>
      <c r="M217" s="138"/>
      <c r="N217" s="137"/>
    </row>
    <row r="218" spans="1:14" x14ac:dyDescent="0.2">
      <c r="A218" s="139" t="s">
        <v>295</v>
      </c>
      <c r="B218" s="177" t="s">
        <v>296</v>
      </c>
      <c r="C218" s="225">
        <v>0</v>
      </c>
      <c r="E218" s="244"/>
      <c r="F218" s="243">
        <f>IF($C$38=0,"",IF(C218="[for completion]","",IF(C218="","",C218/$C$38)))</f>
        <v>0</v>
      </c>
      <c r="G218" s="243">
        <f>IF($C$39=0,"",IF(C218="[for completion]","",IF(C218="","",C218/$C$39)))</f>
        <v>0</v>
      </c>
      <c r="H218" s="138"/>
      <c r="L218" s="138"/>
      <c r="M218" s="138"/>
      <c r="N218" s="137"/>
    </row>
    <row r="219" spans="1:14" x14ac:dyDescent="0.2">
      <c r="A219" s="139" t="s">
        <v>297</v>
      </c>
      <c r="B219" s="177" t="s">
        <v>71</v>
      </c>
      <c r="C219" s="225">
        <v>0</v>
      </c>
      <c r="E219" s="244"/>
      <c r="F219" s="243">
        <f>IF($C$38=0,"",IF(C219="[for completion]","",IF(C219="","",C219/$C$38)))</f>
        <v>0</v>
      </c>
      <c r="G219" s="243">
        <f>IF($C$39=0,"",IF(C219="[for completion]","",IF(C219="","",C219/$C$39)))</f>
        <v>0</v>
      </c>
      <c r="H219" s="138"/>
      <c r="L219" s="138"/>
      <c r="M219" s="138"/>
      <c r="N219" s="137"/>
    </row>
    <row r="220" spans="1:14" x14ac:dyDescent="0.2">
      <c r="A220" s="139" t="s">
        <v>298</v>
      </c>
      <c r="B220" s="246" t="s">
        <v>73</v>
      </c>
      <c r="C220" s="242">
        <f>SUM(C217:C219)</f>
        <v>91.5</v>
      </c>
      <c r="E220" s="244"/>
      <c r="F220" s="245">
        <f>SUM(F217:F219)</f>
        <v>6.1282992352747678E-3</v>
      </c>
      <c r="G220" s="245">
        <f>SUM(G217:G219)</f>
        <v>7.9565217391304351E-3</v>
      </c>
      <c r="H220" s="138"/>
      <c r="L220" s="138"/>
      <c r="M220" s="138"/>
      <c r="N220" s="137"/>
    </row>
    <row r="221" spans="1:14" outlineLevel="1" x14ac:dyDescent="0.2">
      <c r="A221" s="139" t="s">
        <v>299</v>
      </c>
      <c r="B221" s="221" t="s">
        <v>178</v>
      </c>
      <c r="C221" s="242"/>
      <c r="E221" s="244"/>
      <c r="F221" s="243" t="str">
        <f>IF($C$38=0,"",IF(C221="[for completion]","",IF(C221="","",C221/$C$38)))</f>
        <v/>
      </c>
      <c r="G221" s="243" t="str">
        <f>IF($C$39=0,"",IF(C221="[for completion]","",IF(C221="","",C221/$C$39)))</f>
        <v/>
      </c>
      <c r="H221" s="138"/>
      <c r="L221" s="138"/>
      <c r="M221" s="138"/>
      <c r="N221" s="137"/>
    </row>
    <row r="222" spans="1:14" outlineLevel="1" x14ac:dyDescent="0.2">
      <c r="A222" s="139" t="s">
        <v>300</v>
      </c>
      <c r="B222" s="221" t="s">
        <v>178</v>
      </c>
      <c r="C222" s="242"/>
      <c r="E222" s="244"/>
      <c r="F222" s="243" t="str">
        <f>IF($C$38=0,"",IF(C222="[for completion]","",IF(C222="","",C222/$C$38)))</f>
        <v/>
      </c>
      <c r="G222" s="243" t="str">
        <f>IF($C$39=0,"",IF(C222="[for completion]","",IF(C222="","",C222/$C$39)))</f>
        <v/>
      </c>
      <c r="H222" s="138"/>
      <c r="L222" s="138"/>
      <c r="M222" s="138"/>
      <c r="N222" s="137"/>
    </row>
    <row r="223" spans="1:14" outlineLevel="1" x14ac:dyDescent="0.2">
      <c r="A223" s="139" t="s">
        <v>301</v>
      </c>
      <c r="B223" s="221" t="s">
        <v>178</v>
      </c>
      <c r="C223" s="242"/>
      <c r="E223" s="244"/>
      <c r="F223" s="243" t="str">
        <f>IF($C$38=0,"",IF(C223="[for completion]","",IF(C223="","",C223/$C$38)))</f>
        <v/>
      </c>
      <c r="G223" s="243" t="str">
        <f>IF($C$39=0,"",IF(C223="[for completion]","",IF(C223="","",C223/$C$39)))</f>
        <v/>
      </c>
      <c r="H223" s="138"/>
      <c r="L223" s="138"/>
      <c r="M223" s="138"/>
      <c r="N223" s="137"/>
    </row>
    <row r="224" spans="1:14" outlineLevel="1" x14ac:dyDescent="0.2">
      <c r="A224" s="139" t="s">
        <v>302</v>
      </c>
      <c r="B224" s="221" t="s">
        <v>178</v>
      </c>
      <c r="C224" s="242"/>
      <c r="E224" s="244"/>
      <c r="F224" s="243" t="str">
        <f>IF($C$38=0,"",IF(C224="[for completion]","",IF(C224="","",C224/$C$38)))</f>
        <v/>
      </c>
      <c r="G224" s="243" t="str">
        <f>IF($C$39=0,"",IF(C224="[for completion]","",IF(C224="","",C224/$C$39)))</f>
        <v/>
      </c>
      <c r="H224" s="138"/>
      <c r="L224" s="138"/>
      <c r="M224" s="138"/>
      <c r="N224" s="137"/>
    </row>
    <row r="225" spans="1:13" outlineLevel="1" x14ac:dyDescent="0.2">
      <c r="A225" s="139" t="s">
        <v>303</v>
      </c>
      <c r="B225" s="221" t="s">
        <v>178</v>
      </c>
      <c r="C225" s="242"/>
      <c r="E225" s="244"/>
      <c r="F225" s="243" t="str">
        <f>IF($C$38=0,"",IF(C225="[for completion]","",IF(C225="","",C225/$C$38)))</f>
        <v/>
      </c>
      <c r="G225" s="243" t="str">
        <f>IF($C$39=0,"",IF(C225="[for completion]","",IF(C225="","",C225/$C$39)))</f>
        <v/>
      </c>
      <c r="H225" s="138"/>
      <c r="L225" s="138"/>
      <c r="M225" s="138"/>
    </row>
    <row r="226" spans="1:13" outlineLevel="1" x14ac:dyDescent="0.2">
      <c r="A226" s="139" t="s">
        <v>304</v>
      </c>
      <c r="B226" s="221" t="s">
        <v>178</v>
      </c>
      <c r="C226" s="242"/>
      <c r="E226" s="147"/>
      <c r="F226" s="243" t="str">
        <f>IF($C$38=0,"",IF(C226="[for completion]","",IF(C226="","",C226/$C$38)))</f>
        <v/>
      </c>
      <c r="G226" s="243" t="str">
        <f>IF($C$39=0,"",IF(C226="[for completion]","",IF(C226="","",C226/$C$39)))</f>
        <v/>
      </c>
      <c r="H226" s="138"/>
      <c r="L226" s="138"/>
      <c r="M226" s="138"/>
    </row>
    <row r="227" spans="1:13" outlineLevel="1" x14ac:dyDescent="0.2">
      <c r="A227" s="139" t="s">
        <v>305</v>
      </c>
      <c r="B227" s="221" t="s">
        <v>178</v>
      </c>
      <c r="C227" s="242"/>
      <c r="E227" s="244"/>
      <c r="F227" s="243" t="str">
        <f>IF($C$38=0,"",IF(C227="[for completion]","",IF(C227="","",C227/$C$38)))</f>
        <v/>
      </c>
      <c r="G227" s="243" t="str">
        <f>IF($C$39=0,"",IF(C227="[for completion]","",IF(C227="","",C227/$C$39)))</f>
        <v/>
      </c>
      <c r="H227" s="138"/>
      <c r="L227" s="138"/>
      <c r="M227" s="138"/>
    </row>
    <row r="228" spans="1:13" ht="15" customHeight="1" x14ac:dyDescent="0.2">
      <c r="A228" s="142"/>
      <c r="B228" s="143" t="s">
        <v>1559</v>
      </c>
      <c r="C228" s="142"/>
      <c r="D228" s="142"/>
      <c r="E228" s="155"/>
      <c r="F228" s="141"/>
      <c r="G228" s="141"/>
      <c r="H228" s="138"/>
      <c r="L228" s="138"/>
      <c r="M228" s="138"/>
    </row>
    <row r="229" spans="1:13" ht="30" x14ac:dyDescent="0.2">
      <c r="A229" s="139" t="s">
        <v>306</v>
      </c>
      <c r="B229" s="147" t="s">
        <v>1558</v>
      </c>
      <c r="C229" s="242" t="s">
        <v>307</v>
      </c>
      <c r="H229" s="138"/>
      <c r="L229" s="138"/>
      <c r="M229" s="138"/>
    </row>
    <row r="230" spans="1:13" ht="15" customHeight="1" x14ac:dyDescent="0.2">
      <c r="A230" s="142"/>
      <c r="B230" s="143" t="s">
        <v>308</v>
      </c>
      <c r="C230" s="142"/>
      <c r="D230" s="142"/>
      <c r="E230" s="155"/>
      <c r="F230" s="141"/>
      <c r="G230" s="141"/>
      <c r="H230" s="138"/>
      <c r="L230" s="138"/>
      <c r="M230" s="138"/>
    </row>
    <row r="231" spans="1:13" x14ac:dyDescent="0.2">
      <c r="A231" s="139" t="s">
        <v>309</v>
      </c>
      <c r="B231" s="139" t="s">
        <v>310</v>
      </c>
      <c r="C231" s="225">
        <v>0</v>
      </c>
      <c r="E231" s="147"/>
      <c r="H231" s="138"/>
      <c r="L231" s="138"/>
      <c r="M231" s="138"/>
    </row>
    <row r="232" spans="1:13" x14ac:dyDescent="0.25">
      <c r="A232" s="139" t="s">
        <v>311</v>
      </c>
      <c r="B232" s="180" t="s">
        <v>312</v>
      </c>
      <c r="C232" s="225">
        <v>0</v>
      </c>
      <c r="E232" s="147"/>
      <c r="H232" s="138"/>
      <c r="L232" s="138"/>
      <c r="M232" s="138"/>
    </row>
    <row r="233" spans="1:13" x14ac:dyDescent="0.25">
      <c r="A233" s="139" t="s">
        <v>313</v>
      </c>
      <c r="B233" s="180" t="s">
        <v>314</v>
      </c>
      <c r="C233" s="225">
        <v>0</v>
      </c>
      <c r="E233" s="147"/>
      <c r="H233" s="138"/>
      <c r="L233" s="138"/>
      <c r="M233" s="138"/>
    </row>
    <row r="234" spans="1:13" outlineLevel="1" x14ac:dyDescent="0.2">
      <c r="A234" s="139" t="s">
        <v>315</v>
      </c>
      <c r="B234" s="153" t="s">
        <v>316</v>
      </c>
      <c r="C234" s="241"/>
      <c r="D234" s="147"/>
      <c r="E234" s="147"/>
      <c r="H234" s="138"/>
      <c r="L234" s="138"/>
      <c r="M234" s="138"/>
    </row>
    <row r="235" spans="1:13" outlineLevel="1" x14ac:dyDescent="0.2">
      <c r="A235" s="139" t="s">
        <v>317</v>
      </c>
      <c r="B235" s="153" t="s">
        <v>318</v>
      </c>
      <c r="C235" s="241"/>
      <c r="D235" s="147"/>
      <c r="E235" s="147"/>
      <c r="H235" s="138"/>
      <c r="L235" s="138"/>
      <c r="M235" s="138"/>
    </row>
    <row r="236" spans="1:13" outlineLevel="1" x14ac:dyDescent="0.2">
      <c r="A236" s="139" t="s">
        <v>319</v>
      </c>
      <c r="B236" s="153" t="s">
        <v>320</v>
      </c>
      <c r="C236" s="147"/>
      <c r="D236" s="147"/>
      <c r="E236" s="147"/>
      <c r="H236" s="138"/>
      <c r="L236" s="138"/>
      <c r="M236" s="138"/>
    </row>
    <row r="237" spans="1:13" ht="19.5" customHeight="1" outlineLevel="1" x14ac:dyDescent="0.2">
      <c r="A237" s="139" t="s">
        <v>321</v>
      </c>
      <c r="C237" s="147"/>
      <c r="D237" s="147"/>
      <c r="E237" s="147"/>
      <c r="H237" s="138"/>
      <c r="L237" s="138"/>
      <c r="M237" s="138"/>
    </row>
    <row r="238" spans="1:13" ht="19.5" customHeight="1" outlineLevel="1" x14ac:dyDescent="0.2">
      <c r="A238" s="139" t="s">
        <v>322</v>
      </c>
      <c r="C238" s="147"/>
      <c r="D238" s="147"/>
      <c r="E238" s="147"/>
      <c r="H238" s="138"/>
      <c r="L238" s="138"/>
      <c r="M238" s="138"/>
    </row>
    <row r="239" spans="1:13" ht="15" customHeight="1" x14ac:dyDescent="0.2">
      <c r="A239" s="142"/>
      <c r="B239" s="143" t="s">
        <v>323</v>
      </c>
      <c r="C239" s="142"/>
      <c r="D239" s="142"/>
      <c r="E239" s="155"/>
      <c r="F239" s="141"/>
      <c r="G239" s="141"/>
      <c r="H239" s="138"/>
      <c r="L239" s="138"/>
      <c r="M239" s="138"/>
    </row>
    <row r="240" spans="1:13" ht="30" x14ac:dyDescent="0.2">
      <c r="A240" s="139" t="s">
        <v>324</v>
      </c>
      <c r="B240" s="139" t="s">
        <v>1557</v>
      </c>
      <c r="C240" s="225"/>
      <c r="E240" s="147"/>
      <c r="H240" s="138"/>
      <c r="L240" s="138"/>
      <c r="M240" s="138"/>
    </row>
    <row r="241" spans="1:13" x14ac:dyDescent="0.2">
      <c r="A241" s="139" t="s">
        <v>325</v>
      </c>
      <c r="B241" s="139" t="s">
        <v>326</v>
      </c>
      <c r="C241" s="225"/>
      <c r="E241" s="147"/>
      <c r="H241" s="138"/>
      <c r="L241" s="138"/>
      <c r="M241" s="138"/>
    </row>
    <row r="242" spans="1:13" x14ac:dyDescent="0.2">
      <c r="A242" s="139" t="s">
        <v>327</v>
      </c>
      <c r="B242" s="139" t="s">
        <v>328</v>
      </c>
      <c r="C242" s="225"/>
      <c r="E242" s="147"/>
      <c r="H242" s="138"/>
      <c r="L242" s="138"/>
      <c r="M242" s="138"/>
    </row>
    <row r="243" spans="1:13" ht="30" x14ac:dyDescent="0.2">
      <c r="A243" s="139" t="s">
        <v>329</v>
      </c>
      <c r="B243" s="139" t="s">
        <v>1556</v>
      </c>
      <c r="C243" s="225"/>
      <c r="E243" s="147"/>
      <c r="H243" s="138"/>
      <c r="L243" s="138"/>
      <c r="M243" s="138"/>
    </row>
    <row r="244" spans="1:13" x14ac:dyDescent="0.2">
      <c r="A244" s="139" t="s">
        <v>330</v>
      </c>
      <c r="B244" s="139" t="s">
        <v>331</v>
      </c>
      <c r="C244" s="225"/>
      <c r="E244" s="147"/>
      <c r="H244" s="138"/>
      <c r="L244" s="138"/>
      <c r="M244" s="138"/>
    </row>
    <row r="245" spans="1:13" x14ac:dyDescent="0.2">
      <c r="A245" s="139" t="s">
        <v>332</v>
      </c>
      <c r="B245" s="139" t="s">
        <v>1555</v>
      </c>
      <c r="C245" s="225"/>
      <c r="E245" s="147"/>
      <c r="H245" s="138"/>
      <c r="L245" s="138"/>
      <c r="M245" s="138"/>
    </row>
    <row r="246" spans="1:13" x14ac:dyDescent="0.2">
      <c r="A246" s="139" t="s">
        <v>333</v>
      </c>
      <c r="B246" s="139" t="s">
        <v>334</v>
      </c>
      <c r="C246" s="225"/>
      <c r="E246" s="147"/>
      <c r="H246" s="138"/>
      <c r="L246" s="138"/>
      <c r="M246" s="138"/>
    </row>
    <row r="247" spans="1:13" hidden="1" x14ac:dyDescent="0.2">
      <c r="A247" s="139" t="s">
        <v>335</v>
      </c>
      <c r="C247" s="225"/>
      <c r="E247" s="147"/>
      <c r="H247" s="138"/>
      <c r="L247" s="138"/>
      <c r="M247" s="138"/>
    </row>
    <row r="248" spans="1:13" hidden="1" x14ac:dyDescent="0.2">
      <c r="A248" s="139" t="s">
        <v>336</v>
      </c>
      <c r="C248" s="225"/>
      <c r="E248" s="147"/>
      <c r="H248" s="138"/>
      <c r="L248" s="138"/>
      <c r="M248" s="138"/>
    </row>
    <row r="249" spans="1:13" hidden="1" x14ac:dyDescent="0.2">
      <c r="A249" s="139" t="s">
        <v>337</v>
      </c>
      <c r="C249" s="225"/>
      <c r="E249" s="147"/>
      <c r="H249" s="138"/>
      <c r="L249" s="138"/>
      <c r="M249" s="138"/>
    </row>
    <row r="250" spans="1:13" hidden="1" x14ac:dyDescent="0.2">
      <c r="A250" s="139" t="s">
        <v>338</v>
      </c>
      <c r="C250" s="225"/>
      <c r="E250" s="147"/>
      <c r="H250" s="138"/>
      <c r="L250" s="138"/>
      <c r="M250" s="138"/>
    </row>
    <row r="251" spans="1:13" hidden="1" x14ac:dyDescent="0.2">
      <c r="A251" s="139" t="s">
        <v>339</v>
      </c>
      <c r="C251" s="225"/>
      <c r="E251" s="147"/>
      <c r="H251" s="138"/>
      <c r="L251" s="138"/>
      <c r="M251" s="138"/>
    </row>
    <row r="252" spans="1:13" hidden="1" x14ac:dyDescent="0.2">
      <c r="A252" s="139" t="s">
        <v>340</v>
      </c>
      <c r="C252" s="225"/>
      <c r="E252" s="147"/>
      <c r="H252" s="138"/>
      <c r="L252" s="138"/>
      <c r="M252" s="138"/>
    </row>
    <row r="253" spans="1:13" hidden="1" x14ac:dyDescent="0.2">
      <c r="A253" s="139" t="s">
        <v>341</v>
      </c>
      <c r="C253" s="225"/>
      <c r="E253" s="147"/>
      <c r="H253" s="138"/>
      <c r="L253" s="138"/>
      <c r="M253" s="138"/>
    </row>
    <row r="254" spans="1:13" hidden="1" x14ac:dyDescent="0.2">
      <c r="A254" s="139" t="s">
        <v>342</v>
      </c>
      <c r="C254" s="225"/>
      <c r="E254" s="147"/>
      <c r="H254" s="138"/>
      <c r="L254" s="138"/>
      <c r="M254" s="138"/>
    </row>
    <row r="255" spans="1:13" hidden="1" x14ac:dyDescent="0.2">
      <c r="A255" s="139" t="s">
        <v>343</v>
      </c>
      <c r="C255" s="225"/>
      <c r="E255" s="147"/>
      <c r="H255" s="138"/>
      <c r="L255" s="138"/>
      <c r="M255" s="138"/>
    </row>
    <row r="256" spans="1:13" hidden="1" x14ac:dyDescent="0.2">
      <c r="A256" s="139" t="s">
        <v>344</v>
      </c>
      <c r="C256" s="225"/>
      <c r="E256" s="147"/>
      <c r="H256" s="138"/>
      <c r="L256" s="138"/>
      <c r="M256" s="138"/>
    </row>
    <row r="257" spans="1:13" hidden="1" x14ac:dyDescent="0.2">
      <c r="A257" s="139" t="s">
        <v>345</v>
      </c>
      <c r="C257" s="225"/>
      <c r="E257" s="147"/>
      <c r="H257" s="138"/>
      <c r="L257" s="138"/>
      <c r="M257" s="138"/>
    </row>
    <row r="258" spans="1:13" hidden="1" x14ac:dyDescent="0.2">
      <c r="A258" s="139" t="s">
        <v>346</v>
      </c>
      <c r="C258" s="225"/>
      <c r="E258" s="147"/>
      <c r="H258" s="138"/>
      <c r="L258" s="138"/>
      <c r="M258" s="138"/>
    </row>
    <row r="259" spans="1:13" hidden="1" x14ac:dyDescent="0.2">
      <c r="A259" s="139" t="s">
        <v>347</v>
      </c>
      <c r="C259" s="225"/>
      <c r="E259" s="147"/>
      <c r="H259" s="138"/>
      <c r="L259" s="138"/>
      <c r="M259" s="138"/>
    </row>
    <row r="260" spans="1:13" hidden="1" x14ac:dyDescent="0.2">
      <c r="A260" s="139" t="s">
        <v>348</v>
      </c>
      <c r="C260" s="225"/>
      <c r="E260" s="147"/>
      <c r="H260" s="138"/>
      <c r="L260" s="138"/>
      <c r="M260" s="138"/>
    </row>
    <row r="261" spans="1:13" hidden="1" x14ac:dyDescent="0.2">
      <c r="A261" s="139" t="s">
        <v>349</v>
      </c>
      <c r="C261" s="225"/>
      <c r="E261" s="147"/>
      <c r="H261" s="138"/>
      <c r="L261" s="138"/>
      <c r="M261" s="138"/>
    </row>
    <row r="262" spans="1:13" hidden="1" x14ac:dyDescent="0.2">
      <c r="A262" s="139" t="s">
        <v>350</v>
      </c>
      <c r="C262" s="225"/>
      <c r="E262" s="147"/>
      <c r="H262" s="138"/>
      <c r="L262" s="138"/>
      <c r="M262" s="138"/>
    </row>
    <row r="263" spans="1:13" hidden="1" x14ac:dyDescent="0.2">
      <c r="A263" s="139" t="s">
        <v>351</v>
      </c>
      <c r="C263" s="225"/>
      <c r="E263" s="147"/>
      <c r="H263" s="138"/>
      <c r="L263" s="138"/>
      <c r="M263" s="138"/>
    </row>
    <row r="264" spans="1:13" hidden="1" x14ac:dyDescent="0.2">
      <c r="A264" s="139" t="s">
        <v>352</v>
      </c>
      <c r="C264" s="225"/>
      <c r="E264" s="147"/>
      <c r="H264" s="138"/>
      <c r="L264" s="138"/>
      <c r="M264" s="138"/>
    </row>
    <row r="265" spans="1:13" hidden="1" x14ac:dyDescent="0.2">
      <c r="A265" s="139" t="s">
        <v>353</v>
      </c>
      <c r="C265" s="225"/>
      <c r="E265" s="147"/>
      <c r="H265" s="138"/>
      <c r="L265" s="138"/>
      <c r="M265" s="138"/>
    </row>
    <row r="266" spans="1:13" hidden="1" x14ac:dyDescent="0.2">
      <c r="A266" s="139" t="s">
        <v>354</v>
      </c>
      <c r="C266" s="225"/>
      <c r="E266" s="147"/>
      <c r="H266" s="138"/>
      <c r="L266" s="138"/>
      <c r="M266" s="138"/>
    </row>
    <row r="267" spans="1:13" hidden="1" x14ac:dyDescent="0.2">
      <c r="A267" s="139" t="s">
        <v>355</v>
      </c>
      <c r="C267" s="225"/>
      <c r="E267" s="147"/>
      <c r="H267" s="138"/>
      <c r="L267" s="138"/>
      <c r="M267" s="138"/>
    </row>
    <row r="268" spans="1:13" hidden="1" x14ac:dyDescent="0.2">
      <c r="A268" s="139" t="s">
        <v>356</v>
      </c>
      <c r="C268" s="225"/>
      <c r="E268" s="147"/>
      <c r="H268" s="138"/>
      <c r="L268" s="138"/>
      <c r="M268" s="138"/>
    </row>
    <row r="269" spans="1:13" hidden="1" x14ac:dyDescent="0.2">
      <c r="A269" s="139" t="s">
        <v>357</v>
      </c>
      <c r="C269" s="225"/>
      <c r="E269" s="147"/>
      <c r="H269" s="138"/>
      <c r="L269" s="138"/>
      <c r="M269" s="138"/>
    </row>
    <row r="270" spans="1:13" hidden="1" x14ac:dyDescent="0.2">
      <c r="A270" s="139" t="s">
        <v>358</v>
      </c>
      <c r="C270" s="225"/>
      <c r="E270" s="147"/>
      <c r="H270" s="138"/>
      <c r="L270" s="138"/>
      <c r="M270" s="138"/>
    </row>
    <row r="271" spans="1:13" hidden="1" x14ac:dyDescent="0.2">
      <c r="A271" s="139" t="s">
        <v>359</v>
      </c>
      <c r="C271" s="225"/>
      <c r="E271" s="147"/>
      <c r="H271" s="138"/>
      <c r="L271" s="138"/>
      <c r="M271" s="138"/>
    </row>
    <row r="272" spans="1:13" hidden="1" x14ac:dyDescent="0.2">
      <c r="A272" s="139" t="s">
        <v>360</v>
      </c>
      <c r="C272" s="225"/>
      <c r="E272" s="147"/>
      <c r="H272" s="138"/>
      <c r="L272" s="138"/>
      <c r="M272" s="138"/>
    </row>
    <row r="273" spans="1:14" hidden="1" x14ac:dyDescent="0.2">
      <c r="A273" s="139" t="s">
        <v>361</v>
      </c>
      <c r="C273" s="225"/>
      <c r="E273" s="147"/>
      <c r="H273" s="138"/>
      <c r="L273" s="138"/>
      <c r="M273" s="138"/>
    </row>
    <row r="274" spans="1:14" hidden="1" x14ac:dyDescent="0.2">
      <c r="A274" s="139" t="s">
        <v>362</v>
      </c>
      <c r="C274" s="225"/>
      <c r="E274" s="147"/>
      <c r="H274" s="138"/>
      <c r="L274" s="138"/>
      <c r="M274" s="138"/>
    </row>
    <row r="275" spans="1:14" hidden="1" x14ac:dyDescent="0.2">
      <c r="A275" s="139" t="s">
        <v>363</v>
      </c>
      <c r="C275" s="225"/>
      <c r="E275" s="147"/>
      <c r="H275" s="138"/>
      <c r="L275" s="138"/>
      <c r="M275" s="138"/>
    </row>
    <row r="276" spans="1:14" hidden="1" x14ac:dyDescent="0.2">
      <c r="A276" s="139" t="s">
        <v>364</v>
      </c>
      <c r="C276" s="225"/>
      <c r="E276" s="147"/>
      <c r="H276" s="138"/>
      <c r="L276" s="138"/>
      <c r="M276" s="138"/>
    </row>
    <row r="277" spans="1:14" hidden="1" x14ac:dyDescent="0.2">
      <c r="A277" s="139" t="s">
        <v>365</v>
      </c>
      <c r="C277" s="225"/>
      <c r="E277" s="147"/>
      <c r="H277" s="138"/>
      <c r="L277" s="138"/>
      <c r="M277" s="138"/>
    </row>
    <row r="278" spans="1:14" hidden="1" x14ac:dyDescent="0.2">
      <c r="A278" s="139" t="s">
        <v>366</v>
      </c>
      <c r="C278" s="225"/>
      <c r="E278" s="147"/>
      <c r="H278" s="138"/>
      <c r="L278" s="138"/>
      <c r="M278" s="138"/>
    </row>
    <row r="279" spans="1:14" hidden="1" x14ac:dyDescent="0.2">
      <c r="A279" s="139" t="s">
        <v>367</v>
      </c>
      <c r="C279" s="225"/>
      <c r="E279" s="147"/>
      <c r="H279" s="138"/>
      <c r="L279" s="138"/>
      <c r="M279" s="138"/>
    </row>
    <row r="280" spans="1:14" hidden="1" x14ac:dyDescent="0.2">
      <c r="A280" s="139" t="s">
        <v>368</v>
      </c>
      <c r="C280" s="225"/>
      <c r="E280" s="147"/>
      <c r="H280" s="138"/>
      <c r="L280" s="138"/>
      <c r="M280" s="138"/>
    </row>
    <row r="281" spans="1:14" hidden="1" x14ac:dyDescent="0.2">
      <c r="A281" s="139" t="s">
        <v>369</v>
      </c>
      <c r="C281" s="225"/>
      <c r="E281" s="147"/>
      <c r="H281" s="138"/>
      <c r="L281" s="138"/>
      <c r="M281" s="138"/>
    </row>
    <row r="282" spans="1:14" hidden="1" x14ac:dyDescent="0.2">
      <c r="A282" s="139" t="s">
        <v>370</v>
      </c>
      <c r="C282" s="225"/>
      <c r="E282" s="147"/>
      <c r="H282" s="138"/>
      <c r="L282" s="138"/>
      <c r="M282" s="138"/>
    </row>
    <row r="283" spans="1:14" hidden="1" x14ac:dyDescent="0.2">
      <c r="A283" s="139" t="s">
        <v>371</v>
      </c>
      <c r="C283" s="225"/>
      <c r="E283" s="147"/>
      <c r="H283" s="138"/>
      <c r="L283" s="138"/>
      <c r="M283" s="138"/>
    </row>
    <row r="284" spans="1:14" hidden="1" x14ac:dyDescent="0.2">
      <c r="A284" s="139" t="s">
        <v>372</v>
      </c>
      <c r="C284" s="225"/>
      <c r="E284" s="147"/>
      <c r="H284" s="138"/>
      <c r="L284" s="138"/>
      <c r="M284" s="138"/>
    </row>
    <row r="285" spans="1:14" ht="37.5" customHeight="1" x14ac:dyDescent="0.2">
      <c r="A285" s="146"/>
      <c r="B285" s="146" t="s">
        <v>1554</v>
      </c>
      <c r="C285" s="146" t="s">
        <v>373</v>
      </c>
      <c r="D285" s="146" t="s">
        <v>373</v>
      </c>
      <c r="E285" s="146"/>
      <c r="F285" s="145"/>
      <c r="G285" s="222"/>
      <c r="H285" s="138"/>
      <c r="I285" s="161"/>
      <c r="J285" s="161"/>
      <c r="K285" s="161"/>
      <c r="L285" s="161"/>
      <c r="M285" s="150"/>
    </row>
    <row r="286" spans="1:14" ht="18.75" x14ac:dyDescent="0.2">
      <c r="A286" s="240" t="s">
        <v>1553</v>
      </c>
      <c r="B286" s="238"/>
      <c r="C286" s="238"/>
      <c r="D286" s="238"/>
      <c r="E286" s="238"/>
      <c r="F286" s="239"/>
      <c r="G286" s="238"/>
      <c r="H286" s="138"/>
      <c r="I286" s="161"/>
      <c r="J286" s="161"/>
      <c r="K286" s="161"/>
      <c r="L286" s="161"/>
      <c r="M286" s="150"/>
    </row>
    <row r="287" spans="1:14" ht="18.75" x14ac:dyDescent="0.2">
      <c r="A287" s="240" t="s">
        <v>1552</v>
      </c>
      <c r="B287" s="238"/>
      <c r="C287" s="238"/>
      <c r="D287" s="238"/>
      <c r="E287" s="238"/>
      <c r="F287" s="239"/>
      <c r="G287" s="238"/>
      <c r="H287" s="138"/>
      <c r="I287" s="161"/>
      <c r="J287" s="161"/>
      <c r="K287" s="161"/>
      <c r="L287" s="161"/>
      <c r="M287" s="150"/>
    </row>
    <row r="288" spans="1:14" ht="16.5" customHeight="1" x14ac:dyDescent="0.2">
      <c r="A288" s="138" t="s">
        <v>374</v>
      </c>
      <c r="B288" s="231" t="s">
        <v>375</v>
      </c>
      <c r="C288" s="230">
        <f>ROW(B38)</f>
        <v>38</v>
      </c>
      <c r="D288" s="236"/>
      <c r="E288" s="236"/>
      <c r="F288" s="236"/>
      <c r="G288" s="236"/>
      <c r="H288" s="138"/>
      <c r="I288" s="153"/>
      <c r="J288" s="223"/>
      <c r="L288" s="236"/>
      <c r="M288" s="236"/>
      <c r="N288" s="236"/>
    </row>
    <row r="289" spans="1:14" ht="16.5" customHeight="1" x14ac:dyDescent="0.2">
      <c r="A289" s="138" t="s">
        <v>376</v>
      </c>
      <c r="B289" s="231" t="s">
        <v>1551</v>
      </c>
      <c r="C289" s="230">
        <f>ROW(B39)</f>
        <v>39</v>
      </c>
      <c r="D289" s="227"/>
      <c r="E289" s="235"/>
      <c r="F289" s="235"/>
      <c r="G289" s="227"/>
      <c r="H289" s="138"/>
      <c r="I289" s="153"/>
      <c r="J289" s="223"/>
      <c r="L289" s="236"/>
      <c r="M289" s="236"/>
    </row>
    <row r="290" spans="1:14" ht="16.5" customHeight="1" x14ac:dyDescent="0.2">
      <c r="A290" s="138" t="s">
        <v>377</v>
      </c>
      <c r="B290" s="231" t="s">
        <v>378</v>
      </c>
      <c r="C290" s="237" t="s">
        <v>379</v>
      </c>
      <c r="D290" s="227"/>
      <c r="E290" s="227"/>
      <c r="F290" s="227"/>
      <c r="G290" s="227"/>
      <c r="H290" s="138"/>
      <c r="I290" s="153"/>
      <c r="J290" s="223"/>
      <c r="K290" s="223"/>
      <c r="L290" s="226"/>
      <c r="M290" s="236"/>
      <c r="N290" s="226"/>
    </row>
    <row r="291" spans="1:14" ht="16.5" customHeight="1" x14ac:dyDescent="0.2">
      <c r="A291" s="138" t="s">
        <v>380</v>
      </c>
      <c r="B291" s="231" t="s">
        <v>381</v>
      </c>
      <c r="C291" s="230" t="str">
        <f ca="1">IF(ISREF(INDIRECT("'B1. HTT Mortgage Assets'!A1")),ROW('B1. HTT Mortgage Assets'!B43)&amp;" for Mortgage Assets","")</f>
        <v>43 for Mortgage Assets</v>
      </c>
      <c r="D291" s="229"/>
      <c r="E291" s="227"/>
      <c r="F291" s="235"/>
      <c r="G291" s="227"/>
      <c r="H291" s="138"/>
      <c r="I291" s="153"/>
      <c r="J291" s="223"/>
    </row>
    <row r="292" spans="1:14" ht="16.5" customHeight="1" x14ac:dyDescent="0.25">
      <c r="A292" s="138" t="s">
        <v>382</v>
      </c>
      <c r="B292" s="231" t="s">
        <v>383</v>
      </c>
      <c r="C292" s="230">
        <f>ROW(B52)</f>
        <v>52</v>
      </c>
      <c r="D292" s="227"/>
      <c r="E292" s="227"/>
      <c r="F292" s="227"/>
      <c r="G292" s="227"/>
      <c r="H292" s="138"/>
      <c r="I292" s="153"/>
      <c r="J292" s="172"/>
      <c r="K292" s="223"/>
      <c r="L292" s="226"/>
      <c r="N292" s="226"/>
    </row>
    <row r="293" spans="1:14" ht="16.5" customHeight="1" x14ac:dyDescent="0.25">
      <c r="A293" s="138" t="s">
        <v>384</v>
      </c>
      <c r="B293" s="231" t="s">
        <v>385</v>
      </c>
      <c r="C293" s="234" t="str">
        <f ca="1">IF(ISREF(INDIRECT("'B1. HTT Mortgage Assets'!A1")),ROW('B1. HTT Mortgage Assets'!B186)&amp;" for Residential Mortgage Assets","")</f>
        <v>186 for Residential Mortgage Assets</v>
      </c>
      <c r="D293" s="229"/>
      <c r="E293" s="227"/>
      <c r="F293" s="229"/>
      <c r="G293" s="229"/>
      <c r="H293" s="138"/>
      <c r="I293" s="153"/>
      <c r="M293" s="226"/>
    </row>
    <row r="294" spans="1:14" ht="16.5" customHeight="1" x14ac:dyDescent="0.25">
      <c r="A294" s="138" t="s">
        <v>386</v>
      </c>
      <c r="B294" s="231" t="s">
        <v>387</v>
      </c>
      <c r="C294" s="234" t="s">
        <v>1550</v>
      </c>
      <c r="D294" s="227"/>
      <c r="E294" s="227"/>
      <c r="F294" s="227"/>
      <c r="G294" s="227"/>
      <c r="H294" s="138"/>
      <c r="I294" s="153"/>
      <c r="J294" s="223"/>
      <c r="M294" s="226"/>
    </row>
    <row r="295" spans="1:14" ht="16.5" customHeight="1" x14ac:dyDescent="0.2">
      <c r="A295" s="138" t="s">
        <v>388</v>
      </c>
      <c r="B295" s="231" t="s">
        <v>389</v>
      </c>
      <c r="C295" s="230" t="str">
        <f ca="1">IF(ISREF(INDIRECT("'B1. HTT Mortgage Assets'!A1")),ROW('B1. HTT Mortgage Assets'!B149)&amp;" for Mortgage Assets","")</f>
        <v>149 for Mortgage Assets</v>
      </c>
      <c r="D295" s="229"/>
      <c r="E295" s="227"/>
      <c r="F295" s="229"/>
      <c r="G295" s="227"/>
      <c r="H295" s="138"/>
      <c r="I295" s="153"/>
      <c r="J295" s="223"/>
      <c r="L295" s="226"/>
      <c r="M295" s="226"/>
    </row>
    <row r="296" spans="1:14" ht="16.5" customHeight="1" x14ac:dyDescent="0.2">
      <c r="A296" s="138" t="s">
        <v>390</v>
      </c>
      <c r="B296" s="231" t="s">
        <v>391</v>
      </c>
      <c r="C296" s="230">
        <f>ROW(B111)</f>
        <v>111</v>
      </c>
      <c r="D296" s="227"/>
      <c r="E296" s="227"/>
      <c r="F296" s="227"/>
      <c r="G296" s="227"/>
      <c r="H296" s="138"/>
      <c r="I296" s="153"/>
      <c r="J296" s="223"/>
      <c r="L296" s="226"/>
      <c r="M296" s="226"/>
    </row>
    <row r="297" spans="1:14" ht="16.5" customHeight="1" x14ac:dyDescent="0.2">
      <c r="A297" s="138" t="s">
        <v>392</v>
      </c>
      <c r="B297" s="231" t="s">
        <v>393</v>
      </c>
      <c r="C297" s="230">
        <f>ROW(B163)</f>
        <v>163</v>
      </c>
      <c r="D297" s="227"/>
      <c r="E297" s="227"/>
      <c r="F297" s="227"/>
      <c r="G297" s="227"/>
      <c r="H297" s="138"/>
      <c r="J297" s="223"/>
      <c r="L297" s="226"/>
    </row>
    <row r="298" spans="1:14" ht="16.5" customHeight="1" x14ac:dyDescent="0.2">
      <c r="A298" s="138" t="s">
        <v>394</v>
      </c>
      <c r="B298" s="231" t="s">
        <v>395</v>
      </c>
      <c r="C298" s="230">
        <f>ROW(B137)</f>
        <v>137</v>
      </c>
      <c r="D298" s="227"/>
      <c r="E298" s="227"/>
      <c r="F298" s="227"/>
      <c r="G298" s="227"/>
      <c r="H298" s="138"/>
      <c r="I298" s="153"/>
      <c r="J298" s="223"/>
      <c r="L298" s="226"/>
    </row>
    <row r="299" spans="1:14" ht="16.5" customHeight="1" x14ac:dyDescent="0.2">
      <c r="A299" s="138" t="s">
        <v>396</v>
      </c>
      <c r="B299" s="231" t="s">
        <v>397</v>
      </c>
      <c r="C299" s="233"/>
      <c r="D299" s="227"/>
      <c r="E299" s="227"/>
      <c r="F299" s="227"/>
      <c r="G299" s="227"/>
      <c r="H299" s="138"/>
      <c r="I299" s="153"/>
      <c r="L299" s="226"/>
    </row>
    <row r="300" spans="1:14" ht="16.5" customHeight="1" x14ac:dyDescent="0.2">
      <c r="A300" s="138" t="s">
        <v>398</v>
      </c>
      <c r="B300" s="231" t="s">
        <v>399</v>
      </c>
      <c r="C300" s="230" t="s">
        <v>400</v>
      </c>
      <c r="D300" s="229"/>
      <c r="E300" s="227"/>
      <c r="F300" s="232"/>
      <c r="G300" s="227"/>
      <c r="H300" s="138"/>
      <c r="I300" s="153"/>
      <c r="K300" s="223"/>
      <c r="L300" s="226"/>
    </row>
    <row r="301" spans="1:14" ht="16.5" customHeight="1" outlineLevel="1" x14ac:dyDescent="0.2">
      <c r="A301" s="138" t="s">
        <v>401</v>
      </c>
      <c r="B301" s="231" t="s">
        <v>402</v>
      </c>
      <c r="C301" s="230" t="s">
        <v>403</v>
      </c>
      <c r="D301" s="227"/>
      <c r="E301" s="227"/>
      <c r="F301" s="227"/>
      <c r="G301" s="227"/>
      <c r="H301" s="138"/>
      <c r="I301" s="153"/>
      <c r="K301" s="223"/>
      <c r="L301" s="226"/>
    </row>
    <row r="302" spans="1:14" ht="16.5" customHeight="1" outlineLevel="1" x14ac:dyDescent="0.2">
      <c r="A302" s="138" t="s">
        <v>404</v>
      </c>
      <c r="B302" s="231" t="s">
        <v>405</v>
      </c>
      <c r="C302" s="230" t="str">
        <f>ROW('C. HTT Harmonised Glossary'!B18)&amp;" for Harmonised Glossary"</f>
        <v>18 for Harmonised Glossary</v>
      </c>
      <c r="D302" s="227"/>
      <c r="E302" s="227"/>
      <c r="F302" s="227"/>
      <c r="G302" s="227"/>
      <c r="H302" s="138"/>
      <c r="I302" s="153"/>
      <c r="K302" s="223"/>
      <c r="L302" s="226"/>
    </row>
    <row r="303" spans="1:14" ht="16.5" customHeight="1" outlineLevel="1" x14ac:dyDescent="0.2">
      <c r="A303" s="138" t="s">
        <v>406</v>
      </c>
      <c r="B303" s="231" t="s">
        <v>407</v>
      </c>
      <c r="C303" s="230">
        <f>ROW(B65)</f>
        <v>65</v>
      </c>
      <c r="D303" s="227"/>
      <c r="E303" s="227"/>
      <c r="F303" s="227"/>
      <c r="G303" s="227"/>
      <c r="H303" s="138"/>
      <c r="I303" s="153"/>
      <c r="J303" s="223"/>
      <c r="K303" s="223"/>
      <c r="L303" s="226"/>
    </row>
    <row r="304" spans="1:14" ht="16.5" customHeight="1" outlineLevel="1" x14ac:dyDescent="0.2">
      <c r="A304" s="138" t="s">
        <v>408</v>
      </c>
      <c r="B304" s="231" t="s">
        <v>409</v>
      </c>
      <c r="C304" s="230">
        <f>ROW(B88)</f>
        <v>88</v>
      </c>
      <c r="D304" s="227"/>
      <c r="E304" s="227"/>
      <c r="F304" s="227"/>
      <c r="G304" s="227"/>
      <c r="H304" s="138"/>
      <c r="I304" s="153"/>
      <c r="J304" s="223"/>
      <c r="K304" s="223"/>
      <c r="L304" s="226"/>
    </row>
    <row r="305" spans="1:14" ht="16.5" customHeight="1" outlineLevel="1" x14ac:dyDescent="0.2">
      <c r="A305" s="138" t="s">
        <v>410</v>
      </c>
      <c r="B305" s="231" t="s">
        <v>411</v>
      </c>
      <c r="C305" s="230" t="s">
        <v>412</v>
      </c>
      <c r="D305" s="227"/>
      <c r="E305" s="227"/>
      <c r="F305" s="227"/>
      <c r="G305" s="227"/>
      <c r="H305" s="138"/>
      <c r="I305" s="153"/>
      <c r="J305" s="223"/>
      <c r="K305" s="223"/>
      <c r="L305" s="226"/>
      <c r="N305" s="137"/>
    </row>
    <row r="306" spans="1:14" ht="16.5" customHeight="1" outlineLevel="1" x14ac:dyDescent="0.2">
      <c r="A306" s="138" t="s">
        <v>413</v>
      </c>
      <c r="B306" s="231" t="s">
        <v>414</v>
      </c>
      <c r="C306" s="230">
        <v>44</v>
      </c>
      <c r="D306" s="227"/>
      <c r="E306" s="227"/>
      <c r="F306" s="227"/>
      <c r="G306" s="227"/>
      <c r="H306" s="138"/>
      <c r="I306" s="153"/>
      <c r="J306" s="223"/>
      <c r="K306" s="223"/>
      <c r="L306" s="226"/>
      <c r="N306" s="137"/>
    </row>
    <row r="307" spans="1:14" ht="16.5" customHeight="1" outlineLevel="1" x14ac:dyDescent="0.2">
      <c r="A307" s="138" t="s">
        <v>415</v>
      </c>
      <c r="B307" s="231" t="s">
        <v>416</v>
      </c>
      <c r="C307" s="230" t="str">
        <f ca="1">IF(ISREF(INDIRECT("'B1. HTT Mortgage Assets'!A1")),ROW('B1. HTT Mortgage Assets'!B179)&amp; " for Mortgage Assets","")</f>
        <v>179 for Mortgage Assets</v>
      </c>
      <c r="D307" s="229"/>
      <c r="E307" s="227"/>
      <c r="F307" s="229"/>
      <c r="G307" s="227"/>
      <c r="H307" s="138"/>
      <c r="I307" s="153"/>
      <c r="J307" s="223"/>
      <c r="K307" s="223"/>
      <c r="L307" s="226"/>
      <c r="N307" s="137"/>
    </row>
    <row r="308" spans="1:14" ht="16.5" customHeight="1" outlineLevel="1" x14ac:dyDescent="0.2">
      <c r="A308" s="138" t="s">
        <v>417</v>
      </c>
      <c r="B308" s="228"/>
      <c r="C308" s="138"/>
      <c r="D308" s="227"/>
      <c r="E308" s="227"/>
      <c r="F308" s="227"/>
      <c r="G308" s="227"/>
      <c r="H308" s="138"/>
      <c r="I308" s="153"/>
      <c r="J308" s="223"/>
      <c r="K308" s="223"/>
      <c r="L308" s="226"/>
      <c r="N308" s="137"/>
    </row>
    <row r="309" spans="1:14" ht="16.5" customHeight="1" outlineLevel="1" x14ac:dyDescent="0.2">
      <c r="A309" s="138" t="s">
        <v>418</v>
      </c>
      <c r="B309" s="138"/>
      <c r="C309" s="138"/>
      <c r="D309" s="227"/>
      <c r="E309" s="227"/>
      <c r="F309" s="227"/>
      <c r="G309" s="227"/>
      <c r="H309" s="138"/>
      <c r="I309" s="153"/>
      <c r="J309" s="223"/>
      <c r="K309" s="223"/>
      <c r="L309" s="226"/>
      <c r="N309" s="137"/>
    </row>
    <row r="310" spans="1:14" ht="16.5" customHeight="1" outlineLevel="1" x14ac:dyDescent="0.2">
      <c r="A310" s="138" t="s">
        <v>419</v>
      </c>
      <c r="B310" s="138"/>
      <c r="C310" s="138"/>
      <c r="H310" s="138"/>
      <c r="N310" s="137"/>
    </row>
    <row r="311" spans="1:14" ht="16.5" customHeight="1" x14ac:dyDescent="0.2">
      <c r="A311" s="145"/>
      <c r="B311" s="146" t="s">
        <v>420</v>
      </c>
      <c r="C311" s="145"/>
      <c r="D311" s="145"/>
      <c r="E311" s="145"/>
      <c r="F311" s="145"/>
      <c r="G311" s="222"/>
      <c r="H311" s="138"/>
      <c r="I311" s="161"/>
      <c r="J311" s="150"/>
      <c r="K311" s="150"/>
      <c r="L311" s="150"/>
      <c r="M311" s="150"/>
      <c r="N311" s="137"/>
    </row>
    <row r="312" spans="1:14" ht="16.5" customHeight="1" x14ac:dyDescent="0.2">
      <c r="A312" s="139" t="s">
        <v>421</v>
      </c>
      <c r="B312" s="224" t="s">
        <v>422</v>
      </c>
      <c r="C312" s="225">
        <v>621.43717972000002</v>
      </c>
      <c r="H312" s="138"/>
      <c r="I312" s="224"/>
      <c r="J312" s="223"/>
      <c r="N312" s="137"/>
    </row>
    <row r="313" spans="1:14" ht="16.5" customHeight="1" outlineLevel="1" x14ac:dyDescent="0.2">
      <c r="A313" s="139" t="s">
        <v>423</v>
      </c>
      <c r="B313" s="224" t="s">
        <v>424</v>
      </c>
      <c r="C313" s="225">
        <v>0</v>
      </c>
      <c r="H313" s="138"/>
      <c r="I313" s="224"/>
      <c r="J313" s="223"/>
      <c r="N313" s="137"/>
    </row>
    <row r="314" spans="1:14" ht="16.5" customHeight="1" outlineLevel="1" x14ac:dyDescent="0.2">
      <c r="A314" s="139" t="s">
        <v>425</v>
      </c>
      <c r="B314" s="224" t="s">
        <v>426</v>
      </c>
      <c r="C314" s="225">
        <v>0</v>
      </c>
      <c r="H314" s="138"/>
      <c r="I314" s="224"/>
      <c r="J314" s="223"/>
      <c r="N314" s="137"/>
    </row>
    <row r="315" spans="1:14" ht="16.5" customHeight="1" outlineLevel="1" x14ac:dyDescent="0.2">
      <c r="A315" s="139" t="s">
        <v>427</v>
      </c>
      <c r="B315" s="224"/>
      <c r="C315" s="223"/>
      <c r="H315" s="138"/>
      <c r="I315" s="224"/>
      <c r="J315" s="223"/>
      <c r="N315" s="137"/>
    </row>
    <row r="316" spans="1:14" ht="16.5" customHeight="1" outlineLevel="1" x14ac:dyDescent="0.2">
      <c r="A316" s="139" t="s">
        <v>428</v>
      </c>
      <c r="B316" s="224"/>
      <c r="C316" s="223"/>
      <c r="H316" s="138"/>
      <c r="I316" s="224"/>
      <c r="J316" s="223"/>
      <c r="N316" s="137"/>
    </row>
    <row r="317" spans="1:14" ht="16.5" customHeight="1" outlineLevel="1" x14ac:dyDescent="0.2">
      <c r="A317" s="139" t="s">
        <v>429</v>
      </c>
      <c r="B317" s="224"/>
      <c r="C317" s="223"/>
      <c r="H317" s="138"/>
      <c r="I317" s="224"/>
      <c r="J317" s="223"/>
      <c r="N317" s="137"/>
    </row>
    <row r="318" spans="1:14" ht="16.5" customHeight="1" outlineLevel="1" x14ac:dyDescent="0.2">
      <c r="A318" s="139" t="s">
        <v>430</v>
      </c>
      <c r="B318" s="224"/>
      <c r="C318" s="223"/>
      <c r="H318" s="138"/>
      <c r="I318" s="224"/>
      <c r="J318" s="223"/>
      <c r="N318" s="137"/>
    </row>
    <row r="319" spans="1:14" ht="16.5" customHeight="1" x14ac:dyDescent="0.2">
      <c r="A319" s="145"/>
      <c r="B319" s="146" t="s">
        <v>431</v>
      </c>
      <c r="C319" s="145"/>
      <c r="D319" s="145"/>
      <c r="E319" s="145"/>
      <c r="F319" s="145"/>
      <c r="G319" s="222"/>
      <c r="H319" s="138"/>
      <c r="I319" s="161"/>
      <c r="J319" s="150"/>
      <c r="K319" s="150"/>
      <c r="L319" s="150"/>
      <c r="M319" s="150"/>
      <c r="N319" s="137"/>
    </row>
    <row r="320" spans="1:14" ht="16.5" customHeight="1" outlineLevel="1" x14ac:dyDescent="0.2">
      <c r="A320" s="142"/>
      <c r="B320" s="143" t="s">
        <v>432</v>
      </c>
      <c r="C320" s="142"/>
      <c r="D320" s="142"/>
      <c r="E320" s="155"/>
      <c r="F320" s="141"/>
      <c r="G320" s="141"/>
      <c r="H320" s="138"/>
      <c r="L320" s="138"/>
      <c r="M320" s="138"/>
      <c r="N320" s="137"/>
    </row>
    <row r="321" spans="1:14" ht="16.5" customHeight="1" outlineLevel="1" x14ac:dyDescent="0.2">
      <c r="A321" s="139" t="s">
        <v>433</v>
      </c>
      <c r="B321" s="153" t="s">
        <v>1549</v>
      </c>
      <c r="C321" s="153"/>
      <c r="H321" s="138"/>
      <c r="I321" s="137"/>
      <c r="J321" s="137"/>
      <c r="K321" s="137"/>
      <c r="L321" s="137"/>
      <c r="M321" s="137"/>
      <c r="N321" s="137"/>
    </row>
    <row r="322" spans="1:14" ht="16.5" customHeight="1" outlineLevel="1" x14ac:dyDescent="0.2">
      <c r="A322" s="139" t="s">
        <v>434</v>
      </c>
      <c r="B322" s="153" t="s">
        <v>1548</v>
      </c>
      <c r="C322" s="153"/>
      <c r="H322" s="138"/>
      <c r="I322" s="137"/>
      <c r="J322" s="137"/>
      <c r="K322" s="137"/>
      <c r="L322" s="137"/>
      <c r="M322" s="137"/>
      <c r="N322" s="137"/>
    </row>
    <row r="323" spans="1:14" ht="16.5" customHeight="1" outlineLevel="1" x14ac:dyDescent="0.2">
      <c r="A323" s="139" t="s">
        <v>435</v>
      </c>
      <c r="B323" s="153" t="s">
        <v>436</v>
      </c>
      <c r="C323" s="153"/>
      <c r="H323" s="138"/>
      <c r="I323" s="137"/>
      <c r="J323" s="137"/>
      <c r="K323" s="137"/>
      <c r="L323" s="137"/>
      <c r="M323" s="137"/>
      <c r="N323" s="137"/>
    </row>
    <row r="324" spans="1:14" ht="16.5" customHeight="1" outlineLevel="1" x14ac:dyDescent="0.2">
      <c r="A324" s="139" t="s">
        <v>437</v>
      </c>
      <c r="B324" s="153" t="s">
        <v>438</v>
      </c>
      <c r="H324" s="138"/>
      <c r="I324" s="137"/>
      <c r="J324" s="137"/>
      <c r="K324" s="137"/>
      <c r="L324" s="137"/>
      <c r="M324" s="137"/>
      <c r="N324" s="137"/>
    </row>
    <row r="325" spans="1:14" ht="16.5" customHeight="1" outlineLevel="1" x14ac:dyDescent="0.2">
      <c r="A325" s="139" t="s">
        <v>439</v>
      </c>
      <c r="B325" s="153" t="s">
        <v>440</v>
      </c>
      <c r="H325" s="138"/>
      <c r="I325" s="137"/>
      <c r="J325" s="137"/>
      <c r="K325" s="137"/>
      <c r="L325" s="137"/>
      <c r="M325" s="137"/>
      <c r="N325" s="137"/>
    </row>
    <row r="326" spans="1:14" ht="16.5" customHeight="1" outlineLevel="1" x14ac:dyDescent="0.2">
      <c r="A326" s="139" t="s">
        <v>441</v>
      </c>
      <c r="B326" s="153" t="s">
        <v>1161</v>
      </c>
      <c r="H326" s="138"/>
      <c r="I326" s="137"/>
      <c r="J326" s="137"/>
      <c r="K326" s="137"/>
      <c r="L326" s="137"/>
      <c r="M326" s="137"/>
      <c r="N326" s="137"/>
    </row>
    <row r="327" spans="1:14" ht="16.5" customHeight="1" outlineLevel="1" x14ac:dyDescent="0.2">
      <c r="A327" s="139" t="s">
        <v>442</v>
      </c>
      <c r="B327" s="153" t="s">
        <v>443</v>
      </c>
      <c r="H327" s="138"/>
      <c r="I327" s="137"/>
      <c r="J327" s="137"/>
      <c r="K327" s="137"/>
      <c r="L327" s="137"/>
      <c r="M327" s="137"/>
      <c r="N327" s="137"/>
    </row>
    <row r="328" spans="1:14" ht="16.5" customHeight="1" outlineLevel="1" x14ac:dyDescent="0.2">
      <c r="A328" s="139" t="s">
        <v>444</v>
      </c>
      <c r="B328" s="153" t="s">
        <v>445</v>
      </c>
      <c r="H328" s="138"/>
      <c r="I328" s="137"/>
      <c r="J328" s="137"/>
      <c r="K328" s="137"/>
      <c r="L328" s="137"/>
      <c r="M328" s="137"/>
      <c r="N328" s="137"/>
    </row>
    <row r="329" spans="1:14" ht="16.5" customHeight="1" outlineLevel="1" x14ac:dyDescent="0.2">
      <c r="A329" s="139" t="s">
        <v>446</v>
      </c>
      <c r="B329" s="153" t="s">
        <v>1547</v>
      </c>
      <c r="H329" s="138"/>
      <c r="I329" s="137"/>
      <c r="J329" s="137"/>
      <c r="K329" s="137"/>
      <c r="L329" s="137"/>
      <c r="M329" s="137"/>
      <c r="N329" s="137"/>
    </row>
    <row r="330" spans="1:14" ht="16.5" customHeight="1" outlineLevel="1" x14ac:dyDescent="0.2">
      <c r="A330" s="139" t="s">
        <v>447</v>
      </c>
      <c r="B330" s="221" t="s">
        <v>448</v>
      </c>
      <c r="H330" s="138"/>
      <c r="I330" s="137"/>
      <c r="J330" s="137"/>
      <c r="K330" s="137"/>
      <c r="L330" s="137"/>
      <c r="M330" s="137"/>
      <c r="N330" s="137"/>
    </row>
    <row r="331" spans="1:14" ht="16.5" customHeight="1" outlineLevel="1" x14ac:dyDescent="0.2">
      <c r="A331" s="139" t="s">
        <v>449</v>
      </c>
      <c r="B331" s="221" t="s">
        <v>448</v>
      </c>
      <c r="H331" s="138"/>
      <c r="I331" s="137"/>
      <c r="J331" s="137"/>
      <c r="K331" s="137"/>
      <c r="L331" s="137"/>
      <c r="M331" s="137"/>
      <c r="N331" s="137"/>
    </row>
    <row r="332" spans="1:14" ht="16.5" customHeight="1" outlineLevel="1" x14ac:dyDescent="0.2">
      <c r="A332" s="139" t="s">
        <v>450</v>
      </c>
      <c r="B332" s="221" t="s">
        <v>448</v>
      </c>
      <c r="H332" s="138"/>
      <c r="I332" s="137"/>
      <c r="J332" s="137"/>
      <c r="K332" s="137"/>
      <c r="L332" s="137"/>
      <c r="M332" s="137"/>
      <c r="N332" s="137"/>
    </row>
    <row r="333" spans="1:14" ht="16.5" customHeight="1" outlineLevel="1" x14ac:dyDescent="0.2">
      <c r="A333" s="139" t="s">
        <v>451</v>
      </c>
      <c r="B333" s="221" t="s">
        <v>448</v>
      </c>
      <c r="H333" s="138"/>
      <c r="I333" s="137"/>
      <c r="J333" s="137"/>
      <c r="K333" s="137"/>
      <c r="L333" s="137"/>
      <c r="M333" s="137"/>
      <c r="N333" s="137"/>
    </row>
    <row r="334" spans="1:14" ht="16.5" customHeight="1" outlineLevel="1" x14ac:dyDescent="0.2">
      <c r="A334" s="139" t="s">
        <v>452</v>
      </c>
      <c r="B334" s="221" t="s">
        <v>448</v>
      </c>
      <c r="H334" s="138"/>
      <c r="I334" s="137"/>
      <c r="J334" s="137"/>
      <c r="K334" s="137"/>
      <c r="L334" s="137"/>
      <c r="M334" s="137"/>
      <c r="N334" s="137"/>
    </row>
    <row r="335" spans="1:14" ht="16.5" customHeight="1" outlineLevel="1" x14ac:dyDescent="0.2">
      <c r="A335" s="139" t="s">
        <v>453</v>
      </c>
      <c r="B335" s="221" t="s">
        <v>448</v>
      </c>
      <c r="H335" s="138"/>
      <c r="I335" s="137"/>
      <c r="J335" s="137"/>
      <c r="K335" s="137"/>
      <c r="L335" s="137"/>
      <c r="M335" s="137"/>
      <c r="N335" s="137"/>
    </row>
    <row r="336" spans="1:14" ht="16.5" customHeight="1" outlineLevel="1" x14ac:dyDescent="0.2">
      <c r="A336" s="139" t="s">
        <v>454</v>
      </c>
      <c r="B336" s="221" t="s">
        <v>448</v>
      </c>
      <c r="H336" s="138"/>
      <c r="I336" s="137"/>
      <c r="J336" s="137"/>
      <c r="K336" s="137"/>
      <c r="L336" s="137"/>
      <c r="M336" s="137"/>
      <c r="N336" s="137"/>
    </row>
    <row r="337" spans="1:14" ht="16.5" customHeight="1" outlineLevel="1" x14ac:dyDescent="0.2">
      <c r="A337" s="139" t="s">
        <v>455</v>
      </c>
      <c r="B337" s="221" t="s">
        <v>448</v>
      </c>
      <c r="H337" s="138"/>
      <c r="I337" s="137"/>
      <c r="J337" s="137"/>
      <c r="K337" s="137"/>
      <c r="L337" s="137"/>
      <c r="M337" s="137"/>
      <c r="N337" s="137"/>
    </row>
    <row r="338" spans="1:14" ht="16.5" customHeight="1" outlineLevel="1" x14ac:dyDescent="0.2">
      <c r="A338" s="139" t="s">
        <v>456</v>
      </c>
      <c r="B338" s="221" t="s">
        <v>448</v>
      </c>
      <c r="H338" s="138"/>
      <c r="I338" s="137"/>
      <c r="J338" s="137"/>
      <c r="K338" s="137"/>
      <c r="L338" s="137"/>
      <c r="M338" s="137"/>
      <c r="N338" s="137"/>
    </row>
    <row r="339" spans="1:14" ht="16.5" customHeight="1" outlineLevel="1" x14ac:dyDescent="0.2">
      <c r="A339" s="139" t="s">
        <v>457</v>
      </c>
      <c r="B339" s="221" t="s">
        <v>448</v>
      </c>
      <c r="H339" s="138"/>
      <c r="I339" s="137"/>
      <c r="J339" s="137"/>
      <c r="K339" s="137"/>
      <c r="L339" s="137"/>
      <c r="M339" s="137"/>
      <c r="N339" s="137"/>
    </row>
    <row r="340" spans="1:14" ht="16.5" customHeight="1" outlineLevel="1" x14ac:dyDescent="0.2">
      <c r="A340" s="139" t="s">
        <v>458</v>
      </c>
      <c r="B340" s="221" t="s">
        <v>448</v>
      </c>
      <c r="H340" s="138"/>
      <c r="I340" s="137"/>
      <c r="J340" s="137"/>
      <c r="K340" s="137"/>
      <c r="L340" s="137"/>
      <c r="M340" s="137"/>
      <c r="N340" s="137"/>
    </row>
    <row r="341" spans="1:14" ht="16.5" customHeight="1" outlineLevel="1" x14ac:dyDescent="0.2">
      <c r="A341" s="139" t="s">
        <v>459</v>
      </c>
      <c r="B341" s="221" t="s">
        <v>448</v>
      </c>
      <c r="H341" s="138"/>
      <c r="I341" s="137"/>
      <c r="J341" s="137"/>
      <c r="K341" s="137"/>
      <c r="L341" s="137"/>
      <c r="M341" s="137"/>
      <c r="N341" s="137"/>
    </row>
    <row r="342" spans="1:14" ht="16.5" customHeight="1" outlineLevel="1" x14ac:dyDescent="0.2">
      <c r="A342" s="139" t="s">
        <v>460</v>
      </c>
      <c r="B342" s="221" t="s">
        <v>448</v>
      </c>
      <c r="H342" s="138"/>
      <c r="I342" s="137"/>
      <c r="J342" s="137"/>
      <c r="K342" s="137"/>
      <c r="L342" s="137"/>
      <c r="M342" s="137"/>
      <c r="N342" s="137"/>
    </row>
    <row r="343" spans="1:14" ht="16.5" customHeight="1" outlineLevel="1" x14ac:dyDescent="0.2">
      <c r="A343" s="139" t="s">
        <v>461</v>
      </c>
      <c r="B343" s="221" t="s">
        <v>448</v>
      </c>
      <c r="H343" s="138"/>
      <c r="I343" s="137"/>
      <c r="J343" s="137"/>
      <c r="K343" s="137"/>
      <c r="L343" s="137"/>
      <c r="M343" s="137"/>
      <c r="N343" s="137"/>
    </row>
    <row r="344" spans="1:14" ht="16.5" customHeight="1" outlineLevel="1" x14ac:dyDescent="0.2">
      <c r="A344" s="139" t="s">
        <v>462</v>
      </c>
      <c r="B344" s="221" t="s">
        <v>448</v>
      </c>
      <c r="H344" s="138"/>
      <c r="I344" s="137"/>
      <c r="J344" s="137"/>
      <c r="K344" s="137"/>
      <c r="L344" s="137"/>
      <c r="M344" s="137"/>
      <c r="N344" s="137"/>
    </row>
    <row r="345" spans="1:14" ht="16.5" customHeight="1" outlineLevel="1" x14ac:dyDescent="0.2">
      <c r="A345" s="139" t="s">
        <v>463</v>
      </c>
      <c r="B345" s="221" t="s">
        <v>448</v>
      </c>
      <c r="H345" s="138"/>
      <c r="I345" s="137"/>
      <c r="J345" s="137"/>
      <c r="K345" s="137"/>
      <c r="L345" s="137"/>
      <c r="M345" s="137"/>
      <c r="N345" s="137"/>
    </row>
    <row r="346" spans="1:14" ht="16.5" customHeight="1" outlineLevel="1" x14ac:dyDescent="0.2">
      <c r="A346" s="139" t="s">
        <v>464</v>
      </c>
      <c r="B346" s="221" t="s">
        <v>448</v>
      </c>
      <c r="H346" s="138"/>
      <c r="I346" s="137"/>
      <c r="J346" s="137"/>
      <c r="K346" s="137"/>
      <c r="L346" s="137"/>
      <c r="M346" s="137"/>
      <c r="N346" s="137"/>
    </row>
    <row r="347" spans="1:14" ht="16.5" customHeight="1" outlineLevel="1" x14ac:dyDescent="0.2">
      <c r="A347" s="139" t="s">
        <v>465</v>
      </c>
      <c r="B347" s="221" t="s">
        <v>448</v>
      </c>
      <c r="H347" s="138"/>
      <c r="I347" s="137"/>
      <c r="J347" s="137"/>
      <c r="K347" s="137"/>
      <c r="L347" s="137"/>
      <c r="M347" s="137"/>
      <c r="N347" s="137"/>
    </row>
    <row r="348" spans="1:14" ht="16.5" customHeight="1" outlineLevel="1" x14ac:dyDescent="0.2">
      <c r="A348" s="139" t="s">
        <v>466</v>
      </c>
      <c r="B348" s="221" t="s">
        <v>448</v>
      </c>
      <c r="H348" s="138"/>
      <c r="I348" s="137"/>
      <c r="J348" s="137"/>
      <c r="K348" s="137"/>
      <c r="L348" s="137"/>
      <c r="M348" s="137"/>
      <c r="N348" s="137"/>
    </row>
    <row r="349" spans="1:14" ht="16.5" customHeight="1" outlineLevel="1" x14ac:dyDescent="0.2">
      <c r="A349" s="139" t="s">
        <v>467</v>
      </c>
      <c r="B349" s="221" t="s">
        <v>448</v>
      </c>
      <c r="H349" s="138"/>
      <c r="I349" s="137"/>
      <c r="J349" s="137"/>
      <c r="K349" s="137"/>
      <c r="L349" s="137"/>
      <c r="M349" s="137"/>
      <c r="N349" s="137"/>
    </row>
    <row r="350" spans="1:14" ht="16.5" customHeight="1" outlineLevel="1" x14ac:dyDescent="0.2">
      <c r="A350" s="139" t="s">
        <v>468</v>
      </c>
      <c r="B350" s="221" t="s">
        <v>448</v>
      </c>
      <c r="H350" s="138"/>
      <c r="I350" s="137"/>
      <c r="J350" s="137"/>
      <c r="K350" s="137"/>
      <c r="L350" s="137"/>
      <c r="M350" s="137"/>
      <c r="N350" s="137"/>
    </row>
    <row r="351" spans="1:14" ht="16.5" customHeight="1" outlineLevel="1" x14ac:dyDescent="0.2">
      <c r="A351" s="139" t="s">
        <v>469</v>
      </c>
      <c r="B351" s="221" t="s">
        <v>448</v>
      </c>
      <c r="H351" s="138"/>
      <c r="I351" s="137"/>
      <c r="J351" s="137"/>
      <c r="K351" s="137"/>
      <c r="L351" s="137"/>
      <c r="M351" s="137"/>
      <c r="N351" s="137"/>
    </row>
    <row r="352" spans="1:14" ht="16.5" customHeight="1" outlineLevel="1" x14ac:dyDescent="0.2">
      <c r="A352" s="139" t="s">
        <v>470</v>
      </c>
      <c r="B352" s="221" t="s">
        <v>448</v>
      </c>
      <c r="H352" s="138"/>
      <c r="I352" s="137"/>
      <c r="J352" s="137"/>
      <c r="K352" s="137"/>
      <c r="L352" s="137"/>
      <c r="M352" s="137"/>
      <c r="N352" s="137"/>
    </row>
    <row r="353" spans="1:14" ht="16.5" customHeight="1" outlineLevel="1" x14ac:dyDescent="0.2">
      <c r="A353" s="139" t="s">
        <v>471</v>
      </c>
      <c r="B353" s="221" t="s">
        <v>448</v>
      </c>
      <c r="H353" s="138"/>
      <c r="I353" s="137"/>
      <c r="J353" s="137"/>
      <c r="K353" s="137"/>
      <c r="L353" s="137"/>
      <c r="M353" s="137"/>
      <c r="N353" s="137"/>
    </row>
    <row r="354" spans="1:14" ht="16.5" customHeight="1" outlineLevel="1" x14ac:dyDescent="0.2">
      <c r="A354" s="139" t="s">
        <v>472</v>
      </c>
      <c r="B354" s="221" t="s">
        <v>448</v>
      </c>
      <c r="H354" s="138"/>
      <c r="I354" s="137"/>
      <c r="J354" s="137"/>
      <c r="K354" s="137"/>
      <c r="L354" s="137"/>
      <c r="M354" s="137"/>
      <c r="N354" s="137"/>
    </row>
    <row r="355" spans="1:14" ht="16.5" customHeight="1" outlineLevel="1" x14ac:dyDescent="0.2">
      <c r="A355" s="139" t="s">
        <v>473</v>
      </c>
      <c r="B355" s="221" t="s">
        <v>448</v>
      </c>
      <c r="H355" s="138"/>
      <c r="I355" s="137"/>
      <c r="J355" s="137"/>
      <c r="K355" s="137"/>
      <c r="L355" s="137"/>
      <c r="M355" s="137"/>
      <c r="N355" s="137"/>
    </row>
    <row r="356" spans="1:14" ht="16.5" customHeight="1" outlineLevel="1" x14ac:dyDescent="0.2">
      <c r="A356" s="139" t="s">
        <v>474</v>
      </c>
      <c r="B356" s="221" t="s">
        <v>448</v>
      </c>
      <c r="H356" s="138"/>
      <c r="I356" s="137"/>
      <c r="J356" s="137"/>
      <c r="K356" s="137"/>
      <c r="L356" s="137"/>
      <c r="M356" s="137"/>
      <c r="N356" s="137"/>
    </row>
    <row r="357" spans="1:14" ht="16.5" customHeight="1" outlineLevel="1" x14ac:dyDescent="0.2">
      <c r="A357" s="139" t="s">
        <v>475</v>
      </c>
      <c r="B357" s="221" t="s">
        <v>448</v>
      </c>
      <c r="H357" s="138"/>
      <c r="I357" s="137"/>
      <c r="J357" s="137"/>
      <c r="K357" s="137"/>
      <c r="L357" s="137"/>
      <c r="M357" s="137"/>
      <c r="N357" s="137"/>
    </row>
    <row r="358" spans="1:14" ht="16.5" customHeight="1" outlineLevel="1" x14ac:dyDescent="0.2">
      <c r="A358" s="139" t="s">
        <v>476</v>
      </c>
      <c r="B358" s="221" t="s">
        <v>448</v>
      </c>
      <c r="H358" s="138"/>
      <c r="I358" s="137"/>
      <c r="J358" s="137"/>
      <c r="K358" s="137"/>
      <c r="L358" s="137"/>
      <c r="M358" s="137"/>
      <c r="N358" s="137"/>
    </row>
    <row r="359" spans="1:14" ht="16.5" customHeight="1" outlineLevel="1" x14ac:dyDescent="0.2">
      <c r="A359" s="139" t="s">
        <v>477</v>
      </c>
      <c r="B359" s="221" t="s">
        <v>448</v>
      </c>
      <c r="H359" s="138"/>
      <c r="I359" s="137"/>
      <c r="J359" s="137"/>
      <c r="K359" s="137"/>
      <c r="L359" s="137"/>
      <c r="M359" s="137"/>
      <c r="N359" s="137"/>
    </row>
    <row r="360" spans="1:14" ht="16.5" customHeight="1" outlineLevel="1" x14ac:dyDescent="0.2">
      <c r="A360" s="139" t="s">
        <v>478</v>
      </c>
      <c r="B360" s="221" t="s">
        <v>448</v>
      </c>
      <c r="H360" s="138"/>
      <c r="I360" s="137"/>
      <c r="J360" s="137"/>
      <c r="K360" s="137"/>
      <c r="L360" s="137"/>
      <c r="M360" s="137"/>
      <c r="N360" s="137"/>
    </row>
    <row r="361" spans="1:14" ht="16.5" customHeight="1" outlineLevel="1" x14ac:dyDescent="0.2">
      <c r="A361" s="139" t="s">
        <v>479</v>
      </c>
      <c r="B361" s="221" t="s">
        <v>448</v>
      </c>
      <c r="H361" s="138"/>
      <c r="I361" s="137"/>
      <c r="J361" s="137"/>
      <c r="K361" s="137"/>
      <c r="L361" s="137"/>
      <c r="M361" s="137"/>
      <c r="N361" s="137"/>
    </row>
    <row r="362" spans="1:14" ht="16.5" customHeight="1" outlineLevel="1" x14ac:dyDescent="0.2">
      <c r="A362" s="139" t="s">
        <v>480</v>
      </c>
      <c r="B362" s="221" t="s">
        <v>448</v>
      </c>
      <c r="H362" s="138"/>
      <c r="I362" s="137"/>
      <c r="J362" s="137"/>
      <c r="K362" s="137"/>
      <c r="L362" s="137"/>
      <c r="M362" s="137"/>
      <c r="N362" s="137"/>
    </row>
    <row r="363" spans="1:14" ht="16.5" customHeight="1" outlineLevel="1" x14ac:dyDescent="0.2">
      <c r="A363" s="139" t="s">
        <v>481</v>
      </c>
      <c r="B363" s="221" t="s">
        <v>448</v>
      </c>
      <c r="H363" s="138"/>
      <c r="I363" s="137"/>
      <c r="J363" s="137"/>
      <c r="K363" s="137"/>
      <c r="L363" s="137"/>
      <c r="M363" s="137"/>
      <c r="N363" s="137"/>
    </row>
    <row r="364" spans="1:14" ht="16.5" customHeight="1" outlineLevel="1" x14ac:dyDescent="0.2">
      <c r="A364" s="139" t="s">
        <v>482</v>
      </c>
      <c r="B364" s="221" t="s">
        <v>448</v>
      </c>
      <c r="H364" s="138"/>
      <c r="I364" s="137"/>
      <c r="J364" s="137"/>
      <c r="K364" s="137"/>
      <c r="L364" s="137"/>
      <c r="M364" s="137"/>
      <c r="N364" s="137"/>
    </row>
    <row r="365" spans="1:14" ht="16.5" customHeight="1" outlineLevel="1" x14ac:dyDescent="0.2">
      <c r="A365" s="139" t="s">
        <v>483</v>
      </c>
      <c r="B365" s="221" t="s">
        <v>448</v>
      </c>
      <c r="H365" s="138"/>
      <c r="I365" s="137"/>
      <c r="J365" s="137"/>
      <c r="K365" s="137"/>
      <c r="L365" s="137"/>
      <c r="M365" s="137"/>
      <c r="N365" s="137"/>
    </row>
    <row r="366" spans="1:14" ht="16.5" customHeight="1" x14ac:dyDescent="0.2">
      <c r="H366" s="138"/>
      <c r="I366" s="137"/>
      <c r="J366" s="137"/>
      <c r="K366" s="137"/>
      <c r="L366" s="137"/>
      <c r="M366" s="137"/>
      <c r="N366" s="137"/>
    </row>
    <row r="367" spans="1:14" ht="16.5" customHeight="1" x14ac:dyDescent="0.2">
      <c r="H367" s="138"/>
      <c r="I367" s="137"/>
      <c r="J367" s="137"/>
      <c r="K367" s="137"/>
      <c r="L367" s="137"/>
      <c r="M367" s="137"/>
      <c r="N367" s="137"/>
    </row>
    <row r="368" spans="1:14" ht="16.5" customHeight="1" x14ac:dyDescent="0.2">
      <c r="H368" s="138"/>
      <c r="I368" s="137"/>
      <c r="J368" s="137"/>
      <c r="K368" s="137"/>
      <c r="L368" s="137"/>
      <c r="M368" s="137"/>
      <c r="N368" s="137"/>
    </row>
    <row r="369" spans="8:8" s="137" customFormat="1" ht="16.5" customHeight="1" x14ac:dyDescent="0.2">
      <c r="H369" s="138"/>
    </row>
    <row r="370" spans="8:8" s="137" customFormat="1" ht="16.5" customHeight="1" x14ac:dyDescent="0.2">
      <c r="H370" s="138"/>
    </row>
    <row r="371" spans="8:8" s="137" customFormat="1" ht="16.5" customHeight="1" x14ac:dyDescent="0.2">
      <c r="H371" s="138"/>
    </row>
    <row r="372" spans="8:8" s="137" customFormat="1" ht="16.5" customHeight="1" x14ac:dyDescent="0.2">
      <c r="H372" s="138"/>
    </row>
    <row r="373" spans="8:8" s="137" customFormat="1" ht="16.5" customHeight="1" x14ac:dyDescent="0.2">
      <c r="H373" s="138"/>
    </row>
    <row r="374" spans="8:8" s="137" customFormat="1" ht="16.5" customHeight="1" x14ac:dyDescent="0.2">
      <c r="H374" s="138"/>
    </row>
    <row r="375" spans="8:8" s="137" customFormat="1" ht="16.5" customHeight="1" x14ac:dyDescent="0.2">
      <c r="H375" s="138"/>
    </row>
    <row r="376" spans="8:8" s="137" customFormat="1" ht="16.5" customHeight="1" x14ac:dyDescent="0.2">
      <c r="H376" s="138"/>
    </row>
    <row r="377" spans="8:8" s="137" customFormat="1" ht="16.5" customHeight="1" x14ac:dyDescent="0.2">
      <c r="H377" s="138"/>
    </row>
    <row r="378" spans="8:8" s="137" customFormat="1" ht="16.5" customHeight="1" x14ac:dyDescent="0.2">
      <c r="H378" s="138"/>
    </row>
    <row r="379" spans="8:8" s="137" customFormat="1" ht="16.5" customHeight="1" x14ac:dyDescent="0.2">
      <c r="H379" s="138"/>
    </row>
    <row r="380" spans="8:8" s="137" customFormat="1" ht="16.5" customHeight="1" x14ac:dyDescent="0.2">
      <c r="H380" s="138"/>
    </row>
    <row r="381" spans="8:8" s="137" customFormat="1" ht="16.5" customHeight="1" x14ac:dyDescent="0.2">
      <c r="H381" s="138"/>
    </row>
    <row r="382" spans="8:8" s="137" customFormat="1" ht="16.5" customHeight="1" x14ac:dyDescent="0.2">
      <c r="H382" s="138"/>
    </row>
    <row r="383" spans="8:8" s="137" customFormat="1" ht="16.5" customHeight="1" x14ac:dyDescent="0.2">
      <c r="H383" s="138"/>
    </row>
    <row r="384" spans="8:8" s="137" customFormat="1" ht="16.5" customHeight="1" x14ac:dyDescent="0.2">
      <c r="H384" s="138"/>
    </row>
    <row r="385" spans="8:8" s="137" customFormat="1" ht="16.5" customHeight="1" x14ac:dyDescent="0.2">
      <c r="H385" s="138"/>
    </row>
    <row r="386" spans="8:8" s="137" customFormat="1" ht="16.5" customHeight="1" x14ac:dyDescent="0.2">
      <c r="H386" s="138"/>
    </row>
    <row r="387" spans="8:8" s="137" customFormat="1" ht="16.5" customHeight="1" x14ac:dyDescent="0.2">
      <c r="H387" s="138"/>
    </row>
    <row r="388" spans="8:8" s="137" customFormat="1" ht="16.5" customHeight="1" x14ac:dyDescent="0.2">
      <c r="H388" s="138"/>
    </row>
    <row r="389" spans="8:8" s="137" customFormat="1" ht="16.5" customHeight="1" x14ac:dyDescent="0.2">
      <c r="H389" s="138"/>
    </row>
    <row r="390" spans="8:8" s="137" customFormat="1" ht="16.5" customHeight="1" x14ac:dyDescent="0.2">
      <c r="H390" s="138"/>
    </row>
    <row r="391" spans="8:8" s="137" customFormat="1" x14ac:dyDescent="0.2">
      <c r="H391" s="138"/>
    </row>
    <row r="392" spans="8:8" s="137" customFormat="1" x14ac:dyDescent="0.2">
      <c r="H392" s="138"/>
    </row>
    <row r="393" spans="8:8" s="137" customFormat="1" x14ac:dyDescent="0.2">
      <c r="H393" s="138"/>
    </row>
    <row r="394" spans="8:8" s="137" customFormat="1" x14ac:dyDescent="0.2">
      <c r="H394" s="138"/>
    </row>
    <row r="395" spans="8:8" s="137" customFormat="1" x14ac:dyDescent="0.2">
      <c r="H395" s="138"/>
    </row>
    <row r="396" spans="8:8" s="137" customFormat="1" x14ac:dyDescent="0.2">
      <c r="H396" s="138"/>
    </row>
    <row r="397" spans="8:8" s="137" customFormat="1" x14ac:dyDescent="0.2">
      <c r="H397" s="138"/>
    </row>
    <row r="398" spans="8:8" s="137" customFormat="1" x14ac:dyDescent="0.2">
      <c r="H398" s="138"/>
    </row>
    <row r="399" spans="8:8" s="137" customFormat="1" x14ac:dyDescent="0.2">
      <c r="H399" s="138"/>
    </row>
    <row r="400" spans="8:8" s="137" customFormat="1" x14ac:dyDescent="0.2">
      <c r="H400" s="138"/>
    </row>
    <row r="401" spans="8:8" s="137" customFormat="1" x14ac:dyDescent="0.2">
      <c r="H401" s="138"/>
    </row>
    <row r="402" spans="8:8" s="137" customFormat="1" x14ac:dyDescent="0.2">
      <c r="H402" s="138"/>
    </row>
    <row r="403" spans="8:8" s="137" customFormat="1" x14ac:dyDescent="0.2">
      <c r="H403" s="138"/>
    </row>
    <row r="404" spans="8:8" s="137" customFormat="1" x14ac:dyDescent="0.2">
      <c r="H404" s="138"/>
    </row>
    <row r="405" spans="8:8" s="137" customFormat="1" x14ac:dyDescent="0.2">
      <c r="H405" s="138"/>
    </row>
    <row r="406" spans="8:8" s="137" customFormat="1" x14ac:dyDescent="0.2">
      <c r="H406" s="138"/>
    </row>
    <row r="407" spans="8:8" s="137" customFormat="1" x14ac:dyDescent="0.2">
      <c r="H407" s="138"/>
    </row>
    <row r="408" spans="8:8" s="137" customFormat="1" x14ac:dyDescent="0.2">
      <c r="H408" s="138"/>
    </row>
    <row r="409" spans="8:8" s="137" customFormat="1" x14ac:dyDescent="0.2">
      <c r="H409" s="138"/>
    </row>
    <row r="410" spans="8:8" s="137" customFormat="1" x14ac:dyDescent="0.2">
      <c r="H410" s="138"/>
    </row>
    <row r="411" spans="8:8" s="137" customFormat="1" x14ac:dyDescent="0.2">
      <c r="H411" s="138"/>
    </row>
    <row r="412" spans="8:8" s="137" customFormat="1" x14ac:dyDescent="0.2">
      <c r="H412" s="138"/>
    </row>
    <row r="413" spans="8:8" s="137" customFormat="1" x14ac:dyDescent="0.2">
      <c r="H413" s="138"/>
    </row>
  </sheetData>
  <protectedRanges>
    <protectedRange sqref="B315:D318 F313:G318 D313:D314" name="Range12"/>
    <protectedRange sqref="B209:C215 F209:G215 B221:C227 B234:C238 B243:B284 C246:C284 C240:C244" name="Range10"/>
    <protectedRange sqref="B168:D172 F168:G172" name="Range8"/>
    <protectedRange sqref="B106:D110 F101:G110 F157:G162 F131:G136 B131:D136 B101:B105 D101:D105" name="Range6"/>
    <protectedRange sqref="B19:B25" name="Basic Facts 2"/>
    <protectedRange sqref="C14:C25" name="Basic facts"/>
    <protectedRange sqref="B31:C35 C27:C30 C45 C53:C57 C66 C70:C76 C78:C82 C89 C93:C99 C101:C105 C112:C129 C138:C155 C164:C166 C174:C178 C193:C207 C217:C219 C231:C233 C312:C314 D49:D50 C38:C41" name="Regulatory Sumary"/>
    <protectedRange sqref="C3 B19:B20 C51 F45:G51 B59:D64 F59:G64 F66:G76 F78:G87 B40:B43 B31:C35 B21:C25 B49:B51 C27:C30 C53:D57 B78:D87 C101:C105 C174:C178 C193:C207 C217:C219 C231:C233 C312:C314 F53:G57 C66:D66 C70:D76 C89:D89 C93:D99 C112:D129 C138:D155 C164:D166 C45:C48 D46:D51 C38:C43 C14:C20" name="HTT General"/>
    <protectedRange sqref="B157:D162" name="Range7"/>
    <protectedRange sqref="B180:D191 F180:G191" name="Range9"/>
    <protectedRange sqref="B321:G365" name="Range11"/>
    <protectedRange sqref="F45:G45 B49:B51 F54:F57 E46:G51 C46:D48 C51:D51" name="Range13"/>
  </protectedRanges>
  <dataValidations count="1">
    <dataValidation type="list" allowBlank="1" showInputMessage="1" showErrorMessage="1" sqref="C299" xr:uid="{E2F7940D-45D1-4D74-840C-54F15BDBF21A}">
      <formula1>J299:J302</formula1>
    </dataValidation>
  </dataValidations>
  <hyperlinks>
    <hyperlink ref="B6" location="'A. HTT General'!B13" display="1. Basic Facts" xr:uid="{C8050A98-DF04-4B32-A8BC-0AF1BF113C3A}"/>
    <hyperlink ref="B7" location="'A. HTT General'!B26" display="2. Regulatory Summary" xr:uid="{4CE1EDC2-C012-453A-9286-A8B86B0C5D58}"/>
    <hyperlink ref="B8" location="'A. HTT General'!B36" display="3. General Cover Pool / Covered Bond Information" xr:uid="{46A48F01-C306-4D8E-AFCE-90B4CA53A868}"/>
    <hyperlink ref="B9" location="'A. HTT General'!B285" display="4. References to Capital Requirements Regulation (CRR) 129(7)" xr:uid="{EF192A01-5CD9-446C-AD55-9F75A2250E03}"/>
    <hyperlink ref="B11" location="'A. HTT General'!B319" display="6. Other relevant information" xr:uid="{6EB7B2EF-E0BE-450E-B72E-D85F5D443191}"/>
    <hyperlink ref="C289" location="'A. HTT General'!A39" display="'A. HTT General'!A39" xr:uid="{A9030F8F-38D3-4060-8775-44F9503F4143}"/>
    <hyperlink ref="C291" location="'B1. HTT Mortgage Assets'!B43" display="'B1. HTT Mortgage Assets'!B43" xr:uid="{0DE2F673-11C2-4CB3-9EE5-9207F6CC20F0}"/>
    <hyperlink ref="C292" location="'A. HTT General'!A52" display="'A. HTT General'!A52" xr:uid="{99DEB67A-2097-4D00-8B36-CE9EFA9A076C}"/>
    <hyperlink ref="C297" location="'A. HTT General'!B163" display="'A. HTT General'!B163" xr:uid="{416066B9-ECF4-440A-8BA4-8634F9DBA8B0}"/>
    <hyperlink ref="C298" location="'A. HTT General'!B137" display="'A. HTT General'!B137" xr:uid="{6F160E0D-12CE-449A-8B01-18D6B5D53C3B}"/>
    <hyperlink ref="C302" location="'C. HTT Harmonised Glossary'!B18" display="'C. HTT Harmonised Glossary'!B18" xr:uid="{0E6F6AEF-6930-4DC8-9706-D17CD8B6808E}"/>
    <hyperlink ref="C303" location="'A. HTT General'!B65" display="'A. HTT General'!B65" xr:uid="{24365F76-7DB0-4149-8376-D88653EFA9FB}"/>
    <hyperlink ref="C304" location="'A. HTT General'!B88" display="'A. HTT General'!B88" xr:uid="{CB9C049F-7A36-46F8-A26C-2B9110001DBB}"/>
    <hyperlink ref="C307" location="'B1. HTT Mortgage Assets'!B179" display="'B1. HTT Mortgage Assets'!B179" xr:uid="{742BA233-9B46-430E-9B32-D86B7C7BD83E}"/>
    <hyperlink ref="B27" r:id="rId1" display="Basel Compliance (Y/N)" xr:uid="{76D776F9-53CD-4BF2-B263-6B6438AEA0C3}"/>
    <hyperlink ref="B29" r:id="rId2" xr:uid="{03743A8B-0E92-4A8D-AA41-0A282BF7F8DC}"/>
    <hyperlink ref="B30" r:id="rId3" xr:uid="{4E33954F-26F2-4ABE-8D25-E9B1511E52FD}"/>
    <hyperlink ref="B10" location="'A. HTT General'!B311" display="5. References to Capital Requirements Regulation (CRR) 129(1)" xr:uid="{FA25092C-87E7-4C27-8F95-BB1A3BD4157F}"/>
    <hyperlink ref="C293" location="'B1. HTT Mortgage Assets'!B186" display="'B1. HTT Mortgage Assets'!B186" xr:uid="{51C0707E-8133-469C-859C-71AA48306068}"/>
    <hyperlink ref="C288" location="'A. HTT General'!A38" display="'A. HTT General'!A38" xr:uid="{34742658-79B6-4C6B-AE16-57B321549447}"/>
    <hyperlink ref="C296" location="'A. HTT General'!B111" display="'A. HTT General'!B111" xr:uid="{5319100D-3C89-4089-8E17-A1D07F415B61}"/>
    <hyperlink ref="C295" location="'B1. HTT Mortgage Assets'!B149" display="'B1. HTT Mortgage Assets'!B149" xr:uid="{8E04F5D6-764B-4E58-BB41-8BE3A6C616F2}"/>
    <hyperlink ref="C294" location="'C. HTT Harmonised Glossary'!B20" display="link to Glossary HG.1.15" xr:uid="{4E0662E0-C804-41CB-8CAA-36B02EA9F860}"/>
    <hyperlink ref="C306" location="'A. HTT General'!B44" display="'A. HTT General'!B44" xr:uid="{16B152CE-7D7F-4438-927F-B54049E8298D}"/>
    <hyperlink ref="C300" location="'B1. HTT Mortgage Assets'!B215" display="215 LTV residential mortgage" xr:uid="{4638B3B9-442A-4F47-9E60-C87DA7D983F5}"/>
    <hyperlink ref="C301" location="'A. HTT General'!B230" display="230 Derivatives and Swaps" xr:uid="{D3F9CAD9-55F5-4EF9-A331-8E5BA405103F}"/>
    <hyperlink ref="B28" r:id="rId4" display="CBD Compliance (Y/N)" xr:uid="{CC1A2FD1-C4B2-4FA2-A000-8862CAA7099E}"/>
    <hyperlink ref="C305" location="'C. HTT Harmonised Glossary'!B12" display="link to Glossary HG 1.7" xr:uid="{8F9A2FA8-479A-4327-AC61-7B623326ACC5}"/>
    <hyperlink ref="B44" location="'C. HTT Harmonised Glossary'!B6" display="2. Over-collateralisation (OC) " xr:uid="{647A17CE-0A82-4EF3-AD99-A30CC7AD09C8}"/>
  </hyperlinks>
  <pageMargins left="0.7" right="0.7" top="0.75" bottom="0.75" header="0.3" footer="0.3"/>
  <pageSetup scale="33" orientation="portrait" r:id="rId5"/>
  <headerFooter>
    <oddFooter>&amp;R&amp;1#&amp;"Calibri"&amp;10&amp;K0078D7Classification : Internal</oddFooter>
  </headerFooter>
  <rowBreaks count="2" manualBreakCount="2">
    <brk id="136" max="16383" man="1"/>
    <brk id="238" max="16383" man="1"/>
  </rowBreaks>
  <colBreaks count="1" manualBreakCount="1">
    <brk id="7" max="1048575" man="1"/>
  </colBreaks>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0FC55-2C32-444A-BC5F-069BD541061B}">
  <sheetPr>
    <tabColor theme="9" tint="-0.249977111117893"/>
  </sheetPr>
  <dimension ref="A1:N423"/>
  <sheetViews>
    <sheetView view="pageBreakPreview" zoomScale="60" zoomScaleNormal="85" workbookViewId="0"/>
  </sheetViews>
  <sheetFormatPr defaultColWidth="8.85546875" defaultRowHeight="15" outlineLevelRow="1" x14ac:dyDescent="0.2"/>
  <cols>
    <col min="1" max="1" width="13.85546875" style="139" customWidth="1"/>
    <col min="2" max="2" width="62.85546875" style="139" customWidth="1"/>
    <col min="3" max="3" width="41" style="139" customWidth="1"/>
    <col min="4" max="4" width="40.85546875" style="139" customWidth="1"/>
    <col min="5" max="5" width="6.7109375" style="139" customWidth="1"/>
    <col min="6" max="6" width="41.5703125" style="139" customWidth="1"/>
    <col min="7" max="7" width="41.5703125" style="138" customWidth="1"/>
    <col min="8" max="16384" width="8.85546875" style="137"/>
  </cols>
  <sheetData>
    <row r="1" spans="1:7" ht="31.5" x14ac:dyDescent="0.2">
      <c r="A1" s="168" t="s">
        <v>833</v>
      </c>
      <c r="B1" s="168"/>
      <c r="C1" s="138"/>
      <c r="D1" s="138"/>
      <c r="E1" s="138"/>
      <c r="F1" s="170" t="s">
        <v>1275</v>
      </c>
    </row>
    <row r="2" spans="1:7" ht="15.75" thickBot="1" x14ac:dyDescent="0.25">
      <c r="A2" s="138"/>
      <c r="B2" s="138"/>
      <c r="C2" s="138"/>
      <c r="D2" s="138"/>
      <c r="E2" s="138"/>
      <c r="F2" s="138"/>
    </row>
    <row r="3" spans="1:7" ht="19.5" thickBot="1" x14ac:dyDescent="0.25">
      <c r="A3" s="164"/>
      <c r="B3" s="166" t="s">
        <v>1</v>
      </c>
      <c r="C3" s="298" t="s">
        <v>2</v>
      </c>
      <c r="D3" s="164"/>
      <c r="E3" s="164"/>
      <c r="F3" s="138"/>
      <c r="G3" s="164"/>
    </row>
    <row r="4" spans="1:7" ht="15.75" thickBot="1" x14ac:dyDescent="0.25"/>
    <row r="5" spans="1:7" ht="18.75" x14ac:dyDescent="0.2">
      <c r="A5" s="161"/>
      <c r="B5" s="162" t="s">
        <v>484</v>
      </c>
      <c r="C5" s="161"/>
      <c r="E5" s="150"/>
      <c r="F5" s="150"/>
    </row>
    <row r="6" spans="1:7" x14ac:dyDescent="0.2">
      <c r="B6" s="297" t="s">
        <v>485</v>
      </c>
    </row>
    <row r="7" spans="1:7" x14ac:dyDescent="0.2">
      <c r="B7" s="296" t="s">
        <v>486</v>
      </c>
    </row>
    <row r="8" spans="1:7" ht="15.75" thickBot="1" x14ac:dyDescent="0.25">
      <c r="B8" s="295" t="s">
        <v>487</v>
      </c>
    </row>
    <row r="9" spans="1:7" x14ac:dyDescent="0.2">
      <c r="B9" s="294"/>
    </row>
    <row r="10" spans="1:7" ht="37.5" x14ac:dyDescent="0.2">
      <c r="A10" s="146" t="s">
        <v>6</v>
      </c>
      <c r="B10" s="146" t="s">
        <v>485</v>
      </c>
      <c r="C10" s="145"/>
      <c r="D10" s="145"/>
      <c r="E10" s="145"/>
      <c r="F10" s="145"/>
      <c r="G10" s="222"/>
    </row>
    <row r="11" spans="1:7" ht="15" customHeight="1" x14ac:dyDescent="0.2">
      <c r="A11" s="142"/>
      <c r="B11" s="143" t="s">
        <v>488</v>
      </c>
      <c r="C11" s="142" t="s">
        <v>60</v>
      </c>
      <c r="D11" s="142"/>
      <c r="E11" s="142"/>
      <c r="F11" s="141" t="s">
        <v>489</v>
      </c>
      <c r="G11" s="141"/>
    </row>
    <row r="12" spans="1:7" x14ac:dyDescent="0.2">
      <c r="A12" s="139" t="s">
        <v>490</v>
      </c>
      <c r="B12" s="139" t="s">
        <v>491</v>
      </c>
      <c r="C12" s="242">
        <v>14930.733061029699</v>
      </c>
      <c r="F12" s="243">
        <f>IF($C$15=0,"",IF(C12="[for completion]","",C12/$C$15))</f>
        <v>1</v>
      </c>
    </row>
    <row r="13" spans="1:7" x14ac:dyDescent="0.2">
      <c r="A13" s="139" t="s">
        <v>492</v>
      </c>
      <c r="B13" s="139" t="s">
        <v>493</v>
      </c>
      <c r="C13" s="242">
        <v>0</v>
      </c>
      <c r="F13" s="243">
        <f>IF($C$15=0,"",IF(C13="[for completion]","",C13/$C$15))</f>
        <v>0</v>
      </c>
    </row>
    <row r="14" spans="1:7" x14ac:dyDescent="0.2">
      <c r="A14" s="139" t="s">
        <v>494</v>
      </c>
      <c r="B14" s="139" t="s">
        <v>71</v>
      </c>
      <c r="C14" s="242">
        <v>0</v>
      </c>
      <c r="F14" s="243">
        <f>IF($C$15=0,"",IF(C14="[for completion]","",C14/$C$15))</f>
        <v>0</v>
      </c>
    </row>
    <row r="15" spans="1:7" x14ac:dyDescent="0.2">
      <c r="A15" s="139" t="s">
        <v>495</v>
      </c>
      <c r="B15" s="293" t="s">
        <v>73</v>
      </c>
      <c r="C15" s="242">
        <f>SUM(C12:C14)</f>
        <v>14930.733061029699</v>
      </c>
      <c r="F15" s="278">
        <f>SUM(F12:F14)</f>
        <v>1</v>
      </c>
    </row>
    <row r="16" spans="1:7" outlineLevel="1" x14ac:dyDescent="0.2">
      <c r="A16" s="139" t="s">
        <v>496</v>
      </c>
      <c r="B16" s="221" t="s">
        <v>497</v>
      </c>
      <c r="C16" s="242"/>
      <c r="F16" s="243">
        <f>IF($C$15=0,"",IF(C16="[for completion]","",C16/$C$15))</f>
        <v>0</v>
      </c>
    </row>
    <row r="17" spans="1:7" outlineLevel="1" x14ac:dyDescent="0.2">
      <c r="A17" s="139" t="s">
        <v>498</v>
      </c>
      <c r="B17" s="221" t="s">
        <v>499</v>
      </c>
      <c r="C17" s="242"/>
      <c r="F17" s="243">
        <f>IF($C$15=0,"",IF(C17="[for completion]","",C17/$C$15))</f>
        <v>0</v>
      </c>
    </row>
    <row r="18" spans="1:7" outlineLevel="1" x14ac:dyDescent="0.2">
      <c r="A18" s="139" t="s">
        <v>500</v>
      </c>
      <c r="B18" s="221"/>
      <c r="C18" s="242"/>
      <c r="F18" s="243">
        <f>IF($C$15=0,"",IF(C18="[for completion]","",C18/$C$15))</f>
        <v>0</v>
      </c>
    </row>
    <row r="19" spans="1:7" outlineLevel="1" x14ac:dyDescent="0.2">
      <c r="A19" s="139" t="s">
        <v>501</v>
      </c>
      <c r="B19" s="221"/>
      <c r="C19" s="242"/>
      <c r="F19" s="243">
        <f>IF($C$15=0,"",IF(C19="[for completion]","",C19/$C$15))</f>
        <v>0</v>
      </c>
    </row>
    <row r="20" spans="1:7" outlineLevel="1" x14ac:dyDescent="0.2">
      <c r="A20" s="139" t="s">
        <v>502</v>
      </c>
      <c r="B20" s="221"/>
      <c r="C20" s="242"/>
      <c r="F20" s="243">
        <f>IF($C$15=0,"",IF(C20="[for completion]","",C20/$C$15))</f>
        <v>0</v>
      </c>
    </row>
    <row r="21" spans="1:7" outlineLevel="1" x14ac:dyDescent="0.2">
      <c r="A21" s="139" t="s">
        <v>503</v>
      </c>
      <c r="B21" s="221"/>
      <c r="C21" s="242"/>
      <c r="F21" s="243">
        <f>IF($C$15=0,"",IF(C21="[for completion]","",C21/$C$15))</f>
        <v>0</v>
      </c>
    </row>
    <row r="22" spans="1:7" outlineLevel="1" x14ac:dyDescent="0.2">
      <c r="A22" s="139" t="s">
        <v>504</v>
      </c>
      <c r="B22" s="221"/>
      <c r="C22" s="242"/>
      <c r="F22" s="243">
        <f>IF($C$15=0,"",IF(C22="[for completion]","",C22/$C$15))</f>
        <v>0</v>
      </c>
    </row>
    <row r="23" spans="1:7" outlineLevel="1" x14ac:dyDescent="0.2">
      <c r="A23" s="139" t="s">
        <v>505</v>
      </c>
      <c r="B23" s="221"/>
      <c r="C23" s="242"/>
      <c r="F23" s="243">
        <f>IF($C$15=0,"",IF(C23="[for completion]","",C23/$C$15))</f>
        <v>0</v>
      </c>
    </row>
    <row r="24" spans="1:7" outlineLevel="1" x14ac:dyDescent="0.2">
      <c r="A24" s="139" t="s">
        <v>506</v>
      </c>
      <c r="B24" s="221"/>
      <c r="C24" s="242"/>
      <c r="F24" s="243">
        <f>IF($C$15=0,"",IF(C24="[for completion]","",C24/$C$15))</f>
        <v>0</v>
      </c>
    </row>
    <row r="25" spans="1:7" outlineLevel="1" x14ac:dyDescent="0.2">
      <c r="A25" s="139" t="s">
        <v>507</v>
      </c>
      <c r="B25" s="221"/>
      <c r="C25" s="242"/>
      <c r="F25" s="243">
        <f>IF($C$15=0,"",IF(C25="[for completion]","",C25/$C$15))</f>
        <v>0</v>
      </c>
    </row>
    <row r="26" spans="1:7" outlineLevel="1" x14ac:dyDescent="0.2">
      <c r="A26" s="139" t="s">
        <v>1782</v>
      </c>
      <c r="B26" s="221"/>
      <c r="C26" s="267"/>
      <c r="D26" s="137"/>
      <c r="E26" s="137"/>
      <c r="F26" s="243">
        <f>IF($C$15=0,"",IF(C26="[for completion]","",C26/$C$15))</f>
        <v>0</v>
      </c>
    </row>
    <row r="27" spans="1:7" ht="15" customHeight="1" x14ac:dyDescent="0.2">
      <c r="A27" s="142"/>
      <c r="B27" s="143" t="s">
        <v>508</v>
      </c>
      <c r="C27" s="142" t="s">
        <v>509</v>
      </c>
      <c r="D27" s="142" t="s">
        <v>510</v>
      </c>
      <c r="E27" s="155"/>
      <c r="F27" s="142" t="s">
        <v>511</v>
      </c>
      <c r="G27" s="141"/>
    </row>
    <row r="28" spans="1:7" x14ac:dyDescent="0.2">
      <c r="A28" s="139" t="s">
        <v>512</v>
      </c>
      <c r="B28" s="139" t="s">
        <v>513</v>
      </c>
      <c r="C28" s="242">
        <v>228863</v>
      </c>
      <c r="D28" s="282"/>
      <c r="F28" s="282">
        <f>IF(AND(C28="[For completion]",D28="[For completion]"),"[For completion]",SUM(C28:D28))</f>
        <v>228863</v>
      </c>
    </row>
    <row r="29" spans="1:7" outlineLevel="1" x14ac:dyDescent="0.2">
      <c r="A29" s="139" t="s">
        <v>514</v>
      </c>
      <c r="B29" s="153" t="s">
        <v>1781</v>
      </c>
      <c r="C29" s="242">
        <v>105958</v>
      </c>
      <c r="D29" s="282"/>
      <c r="F29" s="282">
        <f>IF(AND(C29="[For completion]",D29="[For completion]"),"[For completion]",SUM(C29:D29))</f>
        <v>105958</v>
      </c>
    </row>
    <row r="30" spans="1:7" outlineLevel="1" x14ac:dyDescent="0.2">
      <c r="A30" s="139" t="s">
        <v>516</v>
      </c>
      <c r="B30" s="153" t="s">
        <v>517</v>
      </c>
      <c r="C30" s="282"/>
      <c r="D30" s="282"/>
      <c r="F30" s="282"/>
    </row>
    <row r="31" spans="1:7" outlineLevel="1" x14ac:dyDescent="0.2">
      <c r="A31" s="139" t="s">
        <v>518</v>
      </c>
      <c r="B31" s="153"/>
    </row>
    <row r="32" spans="1:7" outlineLevel="1" x14ac:dyDescent="0.2">
      <c r="A32" s="139" t="s">
        <v>519</v>
      </c>
      <c r="B32" s="153"/>
    </row>
    <row r="33" spans="1:7" outlineLevel="1" x14ac:dyDescent="0.2">
      <c r="A33" s="139" t="s">
        <v>520</v>
      </c>
      <c r="B33" s="153"/>
    </row>
    <row r="34" spans="1:7" outlineLevel="1" x14ac:dyDescent="0.2">
      <c r="A34" s="139" t="s">
        <v>521</v>
      </c>
      <c r="B34" s="153"/>
    </row>
    <row r="35" spans="1:7" ht="15" customHeight="1" x14ac:dyDescent="0.2">
      <c r="A35" s="142"/>
      <c r="B35" s="143" t="s">
        <v>522</v>
      </c>
      <c r="C35" s="142" t="s">
        <v>523</v>
      </c>
      <c r="D35" s="142" t="s">
        <v>524</v>
      </c>
      <c r="E35" s="155"/>
      <c r="F35" s="141" t="s">
        <v>489</v>
      </c>
      <c r="G35" s="141"/>
    </row>
    <row r="36" spans="1:7" x14ac:dyDescent="0.2">
      <c r="A36" s="139" t="s">
        <v>525</v>
      </c>
      <c r="B36" s="139" t="s">
        <v>526</v>
      </c>
      <c r="C36" s="279">
        <v>4.8608983633515604E-3</v>
      </c>
      <c r="D36" s="278"/>
      <c r="E36" s="276"/>
      <c r="F36" s="279">
        <v>4.8608983633515604E-3</v>
      </c>
    </row>
    <row r="37" spans="1:7" outlineLevel="1" x14ac:dyDescent="0.2">
      <c r="A37" s="139" t="s">
        <v>527</v>
      </c>
      <c r="C37" s="278"/>
      <c r="D37" s="278"/>
      <c r="E37" s="276"/>
      <c r="F37" s="278"/>
    </row>
    <row r="38" spans="1:7" outlineLevel="1" x14ac:dyDescent="0.2">
      <c r="A38" s="139" t="s">
        <v>528</v>
      </c>
      <c r="C38" s="278"/>
      <c r="D38" s="278"/>
      <c r="E38" s="276"/>
      <c r="F38" s="278"/>
    </row>
    <row r="39" spans="1:7" outlineLevel="1" x14ac:dyDescent="0.2">
      <c r="A39" s="139" t="s">
        <v>529</v>
      </c>
      <c r="C39" s="278"/>
      <c r="D39" s="278"/>
      <c r="E39" s="276"/>
      <c r="F39" s="278"/>
    </row>
    <row r="40" spans="1:7" outlineLevel="1" x14ac:dyDescent="0.2">
      <c r="A40" s="139" t="s">
        <v>530</v>
      </c>
      <c r="C40" s="278"/>
      <c r="D40" s="278"/>
      <c r="E40" s="276"/>
      <c r="F40" s="278"/>
    </row>
    <row r="41" spans="1:7" outlineLevel="1" x14ac:dyDescent="0.2">
      <c r="A41" s="139" t="s">
        <v>531</v>
      </c>
      <c r="C41" s="278"/>
      <c r="D41" s="278"/>
      <c r="E41" s="276"/>
      <c r="F41" s="278"/>
    </row>
    <row r="42" spans="1:7" outlineLevel="1" x14ac:dyDescent="0.2">
      <c r="A42" s="139" t="s">
        <v>532</v>
      </c>
      <c r="C42" s="278"/>
      <c r="D42" s="278"/>
      <c r="E42" s="276"/>
      <c r="F42" s="278"/>
    </row>
    <row r="43" spans="1:7" ht="15" customHeight="1" x14ac:dyDescent="0.2">
      <c r="A43" s="142"/>
      <c r="B43" s="143" t="s">
        <v>533</v>
      </c>
      <c r="C43" s="142" t="s">
        <v>523</v>
      </c>
      <c r="D43" s="142" t="s">
        <v>524</v>
      </c>
      <c r="E43" s="155"/>
      <c r="F43" s="141" t="s">
        <v>489</v>
      </c>
      <c r="G43" s="141"/>
    </row>
    <row r="44" spans="1:7" x14ac:dyDescent="0.2">
      <c r="A44" s="139" t="s">
        <v>534</v>
      </c>
      <c r="B44" s="291" t="s">
        <v>535</v>
      </c>
      <c r="C44" s="290">
        <f>SUM(C45:C71)</f>
        <v>1</v>
      </c>
      <c r="D44" s="290">
        <f>SUM(D45:D71)</f>
        <v>0</v>
      </c>
      <c r="E44" s="278"/>
      <c r="F44" s="290">
        <f>SUM(F45:F71)</f>
        <v>1</v>
      </c>
      <c r="G44" s="139"/>
    </row>
    <row r="45" spans="1:7" x14ac:dyDescent="0.2">
      <c r="A45" s="139" t="s">
        <v>536</v>
      </c>
      <c r="B45" s="139" t="s">
        <v>537</v>
      </c>
      <c r="C45" s="242"/>
      <c r="D45" s="278"/>
      <c r="E45" s="278"/>
      <c r="F45" s="242"/>
      <c r="G45" s="139"/>
    </row>
    <row r="46" spans="1:7" x14ac:dyDescent="0.2">
      <c r="A46" s="139" t="s">
        <v>538</v>
      </c>
      <c r="B46" s="139" t="s">
        <v>9</v>
      </c>
      <c r="C46" s="292">
        <v>1</v>
      </c>
      <c r="D46" s="278"/>
      <c r="E46" s="278"/>
      <c r="F46" s="292">
        <v>1</v>
      </c>
      <c r="G46" s="139"/>
    </row>
    <row r="47" spans="1:7" x14ac:dyDescent="0.2">
      <c r="A47" s="139" t="s">
        <v>539</v>
      </c>
      <c r="B47" s="139" t="s">
        <v>540</v>
      </c>
      <c r="C47" s="242"/>
      <c r="D47" s="278"/>
      <c r="E47" s="278"/>
      <c r="F47" s="242"/>
      <c r="G47" s="139"/>
    </row>
    <row r="48" spans="1:7" x14ac:dyDescent="0.2">
      <c r="A48" s="139" t="s">
        <v>541</v>
      </c>
      <c r="B48" s="139" t="s">
        <v>542</v>
      </c>
      <c r="C48" s="242"/>
      <c r="D48" s="278"/>
      <c r="E48" s="278"/>
      <c r="F48" s="242"/>
      <c r="G48" s="139"/>
    </row>
    <row r="49" spans="1:7" x14ac:dyDescent="0.2">
      <c r="A49" s="139" t="s">
        <v>543</v>
      </c>
      <c r="B49" s="139" t="s">
        <v>544</v>
      </c>
      <c r="C49" s="242"/>
      <c r="D49" s="278"/>
      <c r="E49" s="278"/>
      <c r="F49" s="242"/>
      <c r="G49" s="139"/>
    </row>
    <row r="50" spans="1:7" x14ac:dyDescent="0.2">
      <c r="A50" s="139" t="s">
        <v>545</v>
      </c>
      <c r="B50" s="139" t="s">
        <v>1780</v>
      </c>
      <c r="C50" s="242"/>
      <c r="D50" s="278"/>
      <c r="E50" s="278"/>
      <c r="F50" s="242"/>
      <c r="G50" s="139"/>
    </row>
    <row r="51" spans="1:7" x14ac:dyDescent="0.2">
      <c r="A51" s="139" t="s">
        <v>546</v>
      </c>
      <c r="B51" s="139" t="s">
        <v>547</v>
      </c>
      <c r="C51" s="242"/>
      <c r="D51" s="278"/>
      <c r="E51" s="278"/>
      <c r="F51" s="242"/>
      <c r="G51" s="139"/>
    </row>
    <row r="52" spans="1:7" x14ac:dyDescent="0.2">
      <c r="A52" s="139" t="s">
        <v>548</v>
      </c>
      <c r="B52" s="139" t="s">
        <v>549</v>
      </c>
      <c r="C52" s="242"/>
      <c r="D52" s="278"/>
      <c r="E52" s="278"/>
      <c r="F52" s="242"/>
      <c r="G52" s="139"/>
    </row>
    <row r="53" spans="1:7" x14ac:dyDescent="0.2">
      <c r="A53" s="139" t="s">
        <v>550</v>
      </c>
      <c r="B53" s="139" t="s">
        <v>551</v>
      </c>
      <c r="C53" s="242"/>
      <c r="D53" s="278"/>
      <c r="E53" s="278"/>
      <c r="F53" s="242"/>
      <c r="G53" s="139"/>
    </row>
    <row r="54" spans="1:7" x14ac:dyDescent="0.2">
      <c r="A54" s="139" t="s">
        <v>552</v>
      </c>
      <c r="B54" s="139" t="s">
        <v>553</v>
      </c>
      <c r="C54" s="242"/>
      <c r="D54" s="278"/>
      <c r="E54" s="278"/>
      <c r="F54" s="242"/>
      <c r="G54" s="139"/>
    </row>
    <row r="55" spans="1:7" x14ac:dyDescent="0.2">
      <c r="A55" s="139" t="s">
        <v>554</v>
      </c>
      <c r="B55" s="139" t="s">
        <v>555</v>
      </c>
      <c r="C55" s="242"/>
      <c r="D55" s="278"/>
      <c r="E55" s="278"/>
      <c r="F55" s="242"/>
      <c r="G55" s="139"/>
    </row>
    <row r="56" spans="1:7" x14ac:dyDescent="0.2">
      <c r="A56" s="139" t="s">
        <v>556</v>
      </c>
      <c r="B56" s="139" t="s">
        <v>557</v>
      </c>
      <c r="C56" s="242"/>
      <c r="D56" s="278"/>
      <c r="E56" s="278"/>
      <c r="F56" s="242"/>
      <c r="G56" s="139"/>
    </row>
    <row r="57" spans="1:7" x14ac:dyDescent="0.2">
      <c r="A57" s="139" t="s">
        <v>558</v>
      </c>
      <c r="B57" s="139" t="s">
        <v>559</v>
      </c>
      <c r="C57" s="242"/>
      <c r="D57" s="278"/>
      <c r="E57" s="278"/>
      <c r="F57" s="242"/>
      <c r="G57" s="139"/>
    </row>
    <row r="58" spans="1:7" x14ac:dyDescent="0.2">
      <c r="A58" s="139" t="s">
        <v>560</v>
      </c>
      <c r="B58" s="139" t="s">
        <v>561</v>
      </c>
      <c r="C58" s="242"/>
      <c r="D58" s="278"/>
      <c r="E58" s="278"/>
      <c r="F58" s="242"/>
      <c r="G58" s="139"/>
    </row>
    <row r="59" spans="1:7" x14ac:dyDescent="0.2">
      <c r="A59" s="139" t="s">
        <v>562</v>
      </c>
      <c r="B59" s="139" t="s">
        <v>563</v>
      </c>
      <c r="C59" s="242"/>
      <c r="D59" s="278"/>
      <c r="E59" s="278"/>
      <c r="F59" s="242"/>
      <c r="G59" s="139"/>
    </row>
    <row r="60" spans="1:7" x14ac:dyDescent="0.2">
      <c r="A60" s="139" t="s">
        <v>564</v>
      </c>
      <c r="B60" s="139" t="s">
        <v>565</v>
      </c>
      <c r="C60" s="242"/>
      <c r="D60" s="278"/>
      <c r="E60" s="278"/>
      <c r="F60" s="242"/>
      <c r="G60" s="139"/>
    </row>
    <row r="61" spans="1:7" x14ac:dyDescent="0.2">
      <c r="A61" s="139" t="s">
        <v>566</v>
      </c>
      <c r="B61" s="139" t="s">
        <v>567</v>
      </c>
      <c r="C61" s="242"/>
      <c r="D61" s="278"/>
      <c r="E61" s="278"/>
      <c r="F61" s="242"/>
      <c r="G61" s="139"/>
    </row>
    <row r="62" spans="1:7" x14ac:dyDescent="0.2">
      <c r="A62" s="139" t="s">
        <v>568</v>
      </c>
      <c r="B62" s="139" t="s">
        <v>569</v>
      </c>
      <c r="C62" s="242"/>
      <c r="D62" s="278"/>
      <c r="E62" s="278"/>
      <c r="F62" s="242"/>
      <c r="G62" s="139"/>
    </row>
    <row r="63" spans="1:7" x14ac:dyDescent="0.2">
      <c r="A63" s="139" t="s">
        <v>570</v>
      </c>
      <c r="B63" s="139" t="s">
        <v>571</v>
      </c>
      <c r="C63" s="242"/>
      <c r="D63" s="278"/>
      <c r="E63" s="278"/>
      <c r="F63" s="242"/>
      <c r="G63" s="139"/>
    </row>
    <row r="64" spans="1:7" x14ac:dyDescent="0.2">
      <c r="A64" s="139" t="s">
        <v>572</v>
      </c>
      <c r="B64" s="139" t="s">
        <v>573</v>
      </c>
      <c r="C64" s="242"/>
      <c r="D64" s="278"/>
      <c r="E64" s="278"/>
      <c r="F64" s="242"/>
      <c r="G64" s="139"/>
    </row>
    <row r="65" spans="1:7" x14ac:dyDescent="0.2">
      <c r="A65" s="139" t="s">
        <v>574</v>
      </c>
      <c r="B65" s="139" t="s">
        <v>575</v>
      </c>
      <c r="C65" s="242"/>
      <c r="D65" s="278"/>
      <c r="E65" s="278"/>
      <c r="F65" s="242"/>
      <c r="G65" s="139"/>
    </row>
    <row r="66" spans="1:7" x14ac:dyDescent="0.2">
      <c r="A66" s="139" t="s">
        <v>576</v>
      </c>
      <c r="B66" s="139" t="s">
        <v>577</v>
      </c>
      <c r="C66" s="242"/>
      <c r="D66" s="278"/>
      <c r="E66" s="278"/>
      <c r="F66" s="242"/>
      <c r="G66" s="139"/>
    </row>
    <row r="67" spans="1:7" x14ac:dyDescent="0.2">
      <c r="A67" s="139" t="s">
        <v>578</v>
      </c>
      <c r="B67" s="139" t="s">
        <v>579</v>
      </c>
      <c r="C67" s="242"/>
      <c r="D67" s="278"/>
      <c r="E67" s="278"/>
      <c r="F67" s="242"/>
      <c r="G67" s="139"/>
    </row>
    <row r="68" spans="1:7" x14ac:dyDescent="0.2">
      <c r="A68" s="139" t="s">
        <v>580</v>
      </c>
      <c r="B68" s="139" t="s">
        <v>581</v>
      </c>
      <c r="C68" s="242"/>
      <c r="D68" s="278"/>
      <c r="E68" s="278"/>
      <c r="F68" s="242"/>
      <c r="G68" s="139"/>
    </row>
    <row r="69" spans="1:7" x14ac:dyDescent="0.2">
      <c r="A69" s="139" t="s">
        <v>582</v>
      </c>
      <c r="B69" s="139" t="s">
        <v>583</v>
      </c>
      <c r="C69" s="242"/>
      <c r="D69" s="278"/>
      <c r="E69" s="278"/>
      <c r="F69" s="242"/>
      <c r="G69" s="139"/>
    </row>
    <row r="70" spans="1:7" x14ac:dyDescent="0.2">
      <c r="A70" s="139" t="s">
        <v>584</v>
      </c>
      <c r="B70" s="139" t="s">
        <v>585</v>
      </c>
      <c r="C70" s="242"/>
      <c r="D70" s="278"/>
      <c r="E70" s="278"/>
      <c r="F70" s="242"/>
      <c r="G70" s="139"/>
    </row>
    <row r="71" spans="1:7" x14ac:dyDescent="0.2">
      <c r="A71" s="139" t="s">
        <v>586</v>
      </c>
      <c r="B71" s="139" t="s">
        <v>587</v>
      </c>
      <c r="C71" s="242"/>
      <c r="D71" s="278"/>
      <c r="E71" s="278"/>
      <c r="F71" s="242"/>
      <c r="G71" s="139"/>
    </row>
    <row r="72" spans="1:7" x14ac:dyDescent="0.2">
      <c r="A72" s="139" t="s">
        <v>588</v>
      </c>
      <c r="B72" s="291" t="s">
        <v>262</v>
      </c>
      <c r="C72" s="290">
        <f>SUM(C73:C75)</f>
        <v>0</v>
      </c>
      <c r="D72" s="290">
        <f>SUM(D73:D75)</f>
        <v>0</v>
      </c>
      <c r="E72" s="278"/>
      <c r="F72" s="290">
        <f>SUM(F73:F75)</f>
        <v>0</v>
      </c>
      <c r="G72" s="139"/>
    </row>
    <row r="73" spans="1:7" x14ac:dyDescent="0.2">
      <c r="A73" s="139" t="s">
        <v>589</v>
      </c>
      <c r="B73" s="139" t="s">
        <v>590</v>
      </c>
      <c r="C73" s="242"/>
      <c r="D73" s="278"/>
      <c r="E73" s="278"/>
      <c r="F73" s="242"/>
      <c r="G73" s="139"/>
    </row>
    <row r="74" spans="1:7" x14ac:dyDescent="0.2">
      <c r="A74" s="139" t="s">
        <v>591</v>
      </c>
      <c r="B74" s="139" t="s">
        <v>592</v>
      </c>
      <c r="C74" s="242"/>
      <c r="D74" s="278"/>
      <c r="E74" s="278"/>
      <c r="F74" s="242"/>
      <c r="G74" s="139"/>
    </row>
    <row r="75" spans="1:7" x14ac:dyDescent="0.2">
      <c r="A75" s="139" t="s">
        <v>593</v>
      </c>
      <c r="B75" s="139" t="s">
        <v>594</v>
      </c>
      <c r="C75" s="242"/>
      <c r="D75" s="278"/>
      <c r="E75" s="278"/>
      <c r="F75" s="242"/>
      <c r="G75" s="139"/>
    </row>
    <row r="76" spans="1:7" x14ac:dyDescent="0.2">
      <c r="A76" s="139" t="s">
        <v>595</v>
      </c>
      <c r="B76" s="291" t="s">
        <v>71</v>
      </c>
      <c r="C76" s="290">
        <f>SUM(C77:C87)</f>
        <v>0</v>
      </c>
      <c r="D76" s="290">
        <f>SUM(D77:D87)</f>
        <v>0</v>
      </c>
      <c r="E76" s="278"/>
      <c r="F76" s="290">
        <f>SUM(F77:F87)</f>
        <v>0</v>
      </c>
      <c r="G76" s="139"/>
    </row>
    <row r="77" spans="1:7" x14ac:dyDescent="0.2">
      <c r="A77" s="139" t="s">
        <v>596</v>
      </c>
      <c r="B77" s="147" t="s">
        <v>264</v>
      </c>
      <c r="C77" s="242"/>
      <c r="D77" s="278"/>
      <c r="E77" s="278"/>
      <c r="F77" s="242"/>
      <c r="G77" s="139"/>
    </row>
    <row r="78" spans="1:7" x14ac:dyDescent="0.2">
      <c r="A78" s="139" t="s">
        <v>597</v>
      </c>
      <c r="B78" s="139" t="s">
        <v>598</v>
      </c>
      <c r="C78" s="242"/>
      <c r="D78" s="278"/>
      <c r="E78" s="278"/>
      <c r="F78" s="242"/>
      <c r="G78" s="139"/>
    </row>
    <row r="79" spans="1:7" x14ac:dyDescent="0.2">
      <c r="A79" s="139" t="s">
        <v>599</v>
      </c>
      <c r="B79" s="147" t="s">
        <v>266</v>
      </c>
      <c r="C79" s="242"/>
      <c r="D79" s="278"/>
      <c r="E79" s="278"/>
      <c r="F79" s="242"/>
      <c r="G79" s="139"/>
    </row>
    <row r="80" spans="1:7" x14ac:dyDescent="0.2">
      <c r="A80" s="139" t="s">
        <v>600</v>
      </c>
      <c r="B80" s="147" t="s">
        <v>268</v>
      </c>
      <c r="C80" s="242"/>
      <c r="D80" s="278"/>
      <c r="E80" s="278"/>
      <c r="F80" s="242"/>
      <c r="G80" s="139"/>
    </row>
    <row r="81" spans="1:7" x14ac:dyDescent="0.2">
      <c r="A81" s="139" t="s">
        <v>601</v>
      </c>
      <c r="B81" s="147" t="s">
        <v>270</v>
      </c>
      <c r="C81" s="242"/>
      <c r="D81" s="278"/>
      <c r="E81" s="278"/>
      <c r="F81" s="242"/>
      <c r="G81" s="139"/>
    </row>
    <row r="82" spans="1:7" x14ac:dyDescent="0.2">
      <c r="A82" s="139" t="s">
        <v>602</v>
      </c>
      <c r="B82" s="147" t="s">
        <v>272</v>
      </c>
      <c r="C82" s="242"/>
      <c r="D82" s="278"/>
      <c r="E82" s="278"/>
      <c r="F82" s="242"/>
      <c r="G82" s="139"/>
    </row>
    <row r="83" spans="1:7" x14ac:dyDescent="0.2">
      <c r="A83" s="139" t="s">
        <v>603</v>
      </c>
      <c r="B83" s="147" t="s">
        <v>274</v>
      </c>
      <c r="C83" s="242"/>
      <c r="D83" s="278"/>
      <c r="E83" s="278"/>
      <c r="F83" s="242"/>
      <c r="G83" s="139"/>
    </row>
    <row r="84" spans="1:7" x14ac:dyDescent="0.2">
      <c r="A84" s="139" t="s">
        <v>604</v>
      </c>
      <c r="B84" s="147" t="s">
        <v>276</v>
      </c>
      <c r="C84" s="242"/>
      <c r="D84" s="278"/>
      <c r="E84" s="278"/>
      <c r="F84" s="242"/>
      <c r="G84" s="139"/>
    </row>
    <row r="85" spans="1:7" x14ac:dyDescent="0.2">
      <c r="A85" s="139" t="s">
        <v>605</v>
      </c>
      <c r="B85" s="147" t="s">
        <v>278</v>
      </c>
      <c r="C85" s="242"/>
      <c r="D85" s="278"/>
      <c r="E85" s="278"/>
      <c r="F85" s="242"/>
      <c r="G85" s="139"/>
    </row>
    <row r="86" spans="1:7" x14ac:dyDescent="0.2">
      <c r="A86" s="139" t="s">
        <v>606</v>
      </c>
      <c r="B86" s="147" t="s">
        <v>280</v>
      </c>
      <c r="C86" s="242"/>
      <c r="D86" s="278"/>
      <c r="E86" s="278"/>
      <c r="F86" s="242"/>
      <c r="G86" s="139"/>
    </row>
    <row r="87" spans="1:7" x14ac:dyDescent="0.2">
      <c r="A87" s="139" t="s">
        <v>607</v>
      </c>
      <c r="B87" s="147" t="s">
        <v>71</v>
      </c>
      <c r="C87" s="242"/>
      <c r="D87" s="278"/>
      <c r="E87" s="278"/>
      <c r="F87" s="242"/>
      <c r="G87" s="139"/>
    </row>
    <row r="88" spans="1:7" outlineLevel="1" x14ac:dyDescent="0.2">
      <c r="A88" s="139" t="s">
        <v>608</v>
      </c>
      <c r="B88" s="221" t="s">
        <v>178</v>
      </c>
      <c r="C88" s="278"/>
      <c r="D88" s="278"/>
      <c r="E88" s="278"/>
      <c r="F88" s="278"/>
      <c r="G88" s="139"/>
    </row>
    <row r="89" spans="1:7" outlineLevel="1" x14ac:dyDescent="0.2">
      <c r="A89" s="139" t="s">
        <v>609</v>
      </c>
      <c r="B89" s="221" t="s">
        <v>178</v>
      </c>
      <c r="C89" s="278"/>
      <c r="D89" s="278"/>
      <c r="E89" s="278"/>
      <c r="F89" s="278"/>
      <c r="G89" s="139"/>
    </row>
    <row r="90" spans="1:7" outlineLevel="1" x14ac:dyDescent="0.2">
      <c r="A90" s="139" t="s">
        <v>610</v>
      </c>
      <c r="B90" s="221" t="s">
        <v>178</v>
      </c>
      <c r="C90" s="278"/>
      <c r="D90" s="278"/>
      <c r="E90" s="278"/>
      <c r="F90" s="278"/>
      <c r="G90" s="139"/>
    </row>
    <row r="91" spans="1:7" outlineLevel="1" x14ac:dyDescent="0.2">
      <c r="A91" s="139" t="s">
        <v>611</v>
      </c>
      <c r="B91" s="221" t="s">
        <v>178</v>
      </c>
      <c r="C91" s="278"/>
      <c r="D91" s="278"/>
      <c r="E91" s="278"/>
      <c r="F91" s="278"/>
      <c r="G91" s="139"/>
    </row>
    <row r="92" spans="1:7" outlineLevel="1" x14ac:dyDescent="0.2">
      <c r="A92" s="139" t="s">
        <v>612</v>
      </c>
      <c r="B92" s="221" t="s">
        <v>178</v>
      </c>
      <c r="C92" s="278"/>
      <c r="D92" s="278"/>
      <c r="E92" s="278"/>
      <c r="F92" s="278"/>
      <c r="G92" s="139"/>
    </row>
    <row r="93" spans="1:7" outlineLevel="1" x14ac:dyDescent="0.2">
      <c r="A93" s="139" t="s">
        <v>613</v>
      </c>
      <c r="B93" s="221" t="s">
        <v>178</v>
      </c>
      <c r="C93" s="278"/>
      <c r="D93" s="278"/>
      <c r="E93" s="278"/>
      <c r="F93" s="278"/>
      <c r="G93" s="139"/>
    </row>
    <row r="94" spans="1:7" outlineLevel="1" x14ac:dyDescent="0.2">
      <c r="A94" s="139" t="s">
        <v>614</v>
      </c>
      <c r="B94" s="221" t="s">
        <v>178</v>
      </c>
      <c r="C94" s="278"/>
      <c r="D94" s="278"/>
      <c r="E94" s="278"/>
      <c r="F94" s="278"/>
      <c r="G94" s="139"/>
    </row>
    <row r="95" spans="1:7" outlineLevel="1" x14ac:dyDescent="0.2">
      <c r="A95" s="139" t="s">
        <v>615</v>
      </c>
      <c r="B95" s="221" t="s">
        <v>178</v>
      </c>
      <c r="C95" s="278"/>
      <c r="D95" s="278"/>
      <c r="E95" s="278"/>
      <c r="F95" s="278"/>
      <c r="G95" s="139"/>
    </row>
    <row r="96" spans="1:7" outlineLevel="1" x14ac:dyDescent="0.2">
      <c r="A96" s="139" t="s">
        <v>616</v>
      </c>
      <c r="B96" s="221" t="s">
        <v>178</v>
      </c>
      <c r="C96" s="278"/>
      <c r="D96" s="278"/>
      <c r="E96" s="278"/>
      <c r="F96" s="278"/>
      <c r="G96" s="139"/>
    </row>
    <row r="97" spans="1:7" outlineLevel="1" x14ac:dyDescent="0.2">
      <c r="A97" s="139" t="s">
        <v>617</v>
      </c>
      <c r="B97" s="221" t="s">
        <v>178</v>
      </c>
      <c r="C97" s="278"/>
      <c r="D97" s="278"/>
      <c r="E97" s="278"/>
      <c r="F97" s="278"/>
      <c r="G97" s="139"/>
    </row>
    <row r="98" spans="1:7" ht="15" customHeight="1" x14ac:dyDescent="0.2">
      <c r="A98" s="142"/>
      <c r="B98" s="259" t="s">
        <v>1779</v>
      </c>
      <c r="C98" s="142" t="s">
        <v>523</v>
      </c>
      <c r="D98" s="142" t="s">
        <v>524</v>
      </c>
      <c r="E98" s="155"/>
      <c r="F98" s="141" t="s">
        <v>489</v>
      </c>
      <c r="G98" s="141"/>
    </row>
    <row r="99" spans="1:7" x14ac:dyDescent="0.2">
      <c r="A99" s="139" t="s">
        <v>618</v>
      </c>
      <c r="B99" s="279" t="s">
        <v>619</v>
      </c>
      <c r="C99" s="279">
        <v>0.15681730748714301</v>
      </c>
      <c r="D99" s="278"/>
      <c r="E99" s="278"/>
      <c r="F99" s="279">
        <v>0.15681730748714301</v>
      </c>
      <c r="G99" s="139"/>
    </row>
    <row r="100" spans="1:7" x14ac:dyDescent="0.2">
      <c r="A100" s="139" t="s">
        <v>620</v>
      </c>
      <c r="B100" s="279" t="s">
        <v>621</v>
      </c>
      <c r="C100" s="279">
        <v>0.146981773809747</v>
      </c>
      <c r="D100" s="278"/>
      <c r="E100" s="278"/>
      <c r="F100" s="279">
        <v>0.146981773809747</v>
      </c>
      <c r="G100" s="139"/>
    </row>
    <row r="101" spans="1:7" x14ac:dyDescent="0.2">
      <c r="A101" s="139" t="s">
        <v>622</v>
      </c>
      <c r="B101" s="279" t="s">
        <v>623</v>
      </c>
      <c r="C101" s="279">
        <v>0.151988056756099</v>
      </c>
      <c r="D101" s="278"/>
      <c r="E101" s="278"/>
      <c r="F101" s="279">
        <v>0.151988056756099</v>
      </c>
      <c r="G101" s="139"/>
    </row>
    <row r="102" spans="1:7" x14ac:dyDescent="0.2">
      <c r="A102" s="139" t="s">
        <v>624</v>
      </c>
      <c r="B102" s="279" t="s">
        <v>625</v>
      </c>
      <c r="C102" s="279">
        <v>8.3285359700497802E-2</v>
      </c>
      <c r="D102" s="278"/>
      <c r="E102" s="278"/>
      <c r="F102" s="279">
        <v>8.3285359700497802E-2</v>
      </c>
      <c r="G102" s="139"/>
    </row>
    <row r="103" spans="1:7" x14ac:dyDescent="0.2">
      <c r="A103" s="139" t="s">
        <v>626</v>
      </c>
      <c r="B103" s="279" t="s">
        <v>627</v>
      </c>
      <c r="C103" s="279">
        <v>0.107086858111688</v>
      </c>
      <c r="D103" s="278"/>
      <c r="E103" s="278"/>
      <c r="F103" s="279">
        <v>0.107086858111688</v>
      </c>
      <c r="G103" s="139"/>
    </row>
    <row r="104" spans="1:7" x14ac:dyDescent="0.2">
      <c r="A104" s="139" t="s">
        <v>628</v>
      </c>
      <c r="B104" s="279" t="s">
        <v>629</v>
      </c>
      <c r="C104" s="279">
        <v>8.0901393725451298E-2</v>
      </c>
      <c r="D104" s="278"/>
      <c r="E104" s="278"/>
      <c r="F104" s="279">
        <v>8.0901393725451298E-2</v>
      </c>
      <c r="G104" s="139"/>
    </row>
    <row r="105" spans="1:7" x14ac:dyDescent="0.2">
      <c r="A105" s="139" t="s">
        <v>630</v>
      </c>
      <c r="B105" s="279" t="s">
        <v>631</v>
      </c>
      <c r="C105" s="279">
        <v>7.4829156243244904E-2</v>
      </c>
      <c r="D105" s="278"/>
      <c r="E105" s="278"/>
      <c r="F105" s="279">
        <v>7.4829156243244904E-2</v>
      </c>
      <c r="G105" s="139"/>
    </row>
    <row r="106" spans="1:7" x14ac:dyDescent="0.2">
      <c r="A106" s="139" t="s">
        <v>632</v>
      </c>
      <c r="B106" s="279" t="s">
        <v>633</v>
      </c>
      <c r="C106" s="279">
        <v>6.9332935575809301E-2</v>
      </c>
      <c r="D106" s="278"/>
      <c r="E106" s="278"/>
      <c r="F106" s="279">
        <v>6.9332935575809301E-2</v>
      </c>
      <c r="G106" s="139"/>
    </row>
    <row r="107" spans="1:7" x14ac:dyDescent="0.2">
      <c r="A107" s="139" t="s">
        <v>634</v>
      </c>
      <c r="B107" s="279" t="s">
        <v>635</v>
      </c>
      <c r="C107" s="279">
        <v>5.2352856379851397E-2</v>
      </c>
      <c r="D107" s="278"/>
      <c r="E107" s="278"/>
      <c r="F107" s="279">
        <v>5.2352856379851397E-2</v>
      </c>
      <c r="G107" s="139"/>
    </row>
    <row r="108" spans="1:7" x14ac:dyDescent="0.2">
      <c r="A108" s="139" t="s">
        <v>636</v>
      </c>
      <c r="B108" s="279" t="s">
        <v>637</v>
      </c>
      <c r="C108" s="279">
        <v>4.4228810690052099E-2</v>
      </c>
      <c r="D108" s="278"/>
      <c r="E108" s="278"/>
      <c r="F108" s="279">
        <v>4.4228810690052099E-2</v>
      </c>
      <c r="G108" s="139"/>
    </row>
    <row r="109" spans="1:7" x14ac:dyDescent="0.2">
      <c r="A109" s="139" t="s">
        <v>638</v>
      </c>
      <c r="B109" s="279" t="s">
        <v>571</v>
      </c>
      <c r="C109" s="279">
        <v>2.9823819623581299E-2</v>
      </c>
      <c r="D109" s="278"/>
      <c r="E109" s="278"/>
      <c r="F109" s="279">
        <v>2.9823819623581299E-2</v>
      </c>
      <c r="G109" s="139"/>
    </row>
    <row r="110" spans="1:7" x14ac:dyDescent="0.2">
      <c r="A110" s="139" t="s">
        <v>639</v>
      </c>
      <c r="B110" s="279" t="s">
        <v>71</v>
      </c>
      <c r="C110" s="279">
        <v>2.3716718968356701E-3</v>
      </c>
      <c r="D110" s="278"/>
      <c r="E110" s="278"/>
      <c r="F110" s="279">
        <v>2.3716718968356701E-3</v>
      </c>
      <c r="G110" s="139"/>
    </row>
    <row r="111" spans="1:7" hidden="1" x14ac:dyDescent="0.2">
      <c r="A111" s="139" t="s">
        <v>640</v>
      </c>
      <c r="B111" s="147"/>
      <c r="C111" s="279"/>
      <c r="D111" s="278"/>
      <c r="E111" s="278"/>
      <c r="F111" s="278"/>
      <c r="G111" s="139"/>
    </row>
    <row r="112" spans="1:7" hidden="1" x14ac:dyDescent="0.2">
      <c r="A112" s="139" t="s">
        <v>641</v>
      </c>
      <c r="B112" s="147"/>
      <c r="C112" s="279"/>
      <c r="D112" s="278"/>
      <c r="E112" s="278"/>
      <c r="F112" s="278"/>
      <c r="G112" s="139"/>
    </row>
    <row r="113" spans="1:7" hidden="1" x14ac:dyDescent="0.2">
      <c r="A113" s="139" t="s">
        <v>642</v>
      </c>
      <c r="B113" s="147"/>
      <c r="C113" s="278"/>
      <c r="D113" s="278"/>
      <c r="E113" s="278"/>
      <c r="F113" s="278"/>
      <c r="G113" s="139"/>
    </row>
    <row r="114" spans="1:7" hidden="1" x14ac:dyDescent="0.2">
      <c r="A114" s="139" t="s">
        <v>643</v>
      </c>
      <c r="B114" s="147"/>
      <c r="C114" s="278"/>
      <c r="D114" s="278"/>
      <c r="E114" s="278"/>
      <c r="F114" s="278"/>
      <c r="G114" s="139"/>
    </row>
    <row r="115" spans="1:7" hidden="1" x14ac:dyDescent="0.2">
      <c r="A115" s="139" t="s">
        <v>644</v>
      </c>
      <c r="B115" s="147"/>
      <c r="C115" s="278"/>
      <c r="D115" s="278"/>
      <c r="E115" s="278"/>
      <c r="F115" s="278"/>
      <c r="G115" s="139"/>
    </row>
    <row r="116" spans="1:7" hidden="1" x14ac:dyDescent="0.2">
      <c r="A116" s="139" t="s">
        <v>645</v>
      </c>
      <c r="B116" s="147"/>
      <c r="C116" s="278"/>
      <c r="D116" s="278"/>
      <c r="E116" s="278"/>
      <c r="F116" s="278"/>
      <c r="G116" s="139"/>
    </row>
    <row r="117" spans="1:7" hidden="1" x14ac:dyDescent="0.2">
      <c r="A117" s="139" t="s">
        <v>646</v>
      </c>
      <c r="B117" s="147"/>
      <c r="C117" s="278"/>
      <c r="D117" s="278"/>
      <c r="E117" s="278"/>
      <c r="F117" s="278"/>
      <c r="G117" s="139"/>
    </row>
    <row r="118" spans="1:7" hidden="1" x14ac:dyDescent="0.2">
      <c r="A118" s="139" t="s">
        <v>647</v>
      </c>
      <c r="B118" s="147"/>
      <c r="C118" s="278"/>
      <c r="D118" s="278"/>
      <c r="E118" s="278"/>
      <c r="F118" s="278"/>
      <c r="G118" s="139"/>
    </row>
    <row r="119" spans="1:7" hidden="1" x14ac:dyDescent="0.2">
      <c r="A119" s="139" t="s">
        <v>648</v>
      </c>
      <c r="B119" s="147"/>
      <c r="C119" s="278"/>
      <c r="D119" s="278"/>
      <c r="E119" s="278"/>
      <c r="F119" s="278"/>
      <c r="G119" s="139"/>
    </row>
    <row r="120" spans="1:7" hidden="1" x14ac:dyDescent="0.2">
      <c r="A120" s="139" t="s">
        <v>649</v>
      </c>
      <c r="B120" s="147"/>
      <c r="C120" s="278"/>
      <c r="D120" s="278"/>
      <c r="E120" s="278"/>
      <c r="F120" s="278"/>
      <c r="G120" s="139"/>
    </row>
    <row r="121" spans="1:7" hidden="1" x14ac:dyDescent="0.2">
      <c r="A121" s="139" t="s">
        <v>650</v>
      </c>
      <c r="B121" s="147"/>
      <c r="C121" s="278"/>
      <c r="D121" s="278"/>
      <c r="E121" s="278"/>
      <c r="F121" s="278"/>
      <c r="G121" s="139"/>
    </row>
    <row r="122" spans="1:7" hidden="1" x14ac:dyDescent="0.2">
      <c r="A122" s="139" t="s">
        <v>651</v>
      </c>
      <c r="B122" s="147"/>
      <c r="C122" s="278"/>
      <c r="D122" s="278"/>
      <c r="E122" s="278"/>
      <c r="F122" s="278"/>
      <c r="G122" s="139"/>
    </row>
    <row r="123" spans="1:7" hidden="1" x14ac:dyDescent="0.2">
      <c r="A123" s="139" t="s">
        <v>652</v>
      </c>
      <c r="B123" s="147"/>
      <c r="C123" s="278"/>
      <c r="D123" s="278"/>
      <c r="E123" s="278"/>
      <c r="F123" s="278"/>
      <c r="G123" s="139"/>
    </row>
    <row r="124" spans="1:7" hidden="1" x14ac:dyDescent="0.2">
      <c r="A124" s="139" t="s">
        <v>653</v>
      </c>
      <c r="B124" s="147"/>
      <c r="C124" s="278"/>
      <c r="D124" s="278"/>
      <c r="E124" s="278"/>
      <c r="F124" s="278"/>
      <c r="G124" s="139"/>
    </row>
    <row r="125" spans="1:7" hidden="1" x14ac:dyDescent="0.2">
      <c r="A125" s="139" t="s">
        <v>654</v>
      </c>
      <c r="B125" s="147"/>
      <c r="C125" s="278"/>
      <c r="D125" s="278"/>
      <c r="E125" s="278"/>
      <c r="F125" s="278"/>
      <c r="G125" s="139"/>
    </row>
    <row r="126" spans="1:7" hidden="1" x14ac:dyDescent="0.2">
      <c r="A126" s="139" t="s">
        <v>655</v>
      </c>
      <c r="B126" s="147"/>
      <c r="C126" s="278"/>
      <c r="D126" s="278"/>
      <c r="E126" s="278"/>
      <c r="F126" s="278"/>
      <c r="G126" s="139"/>
    </row>
    <row r="127" spans="1:7" hidden="1" x14ac:dyDescent="0.2">
      <c r="A127" s="139" t="s">
        <v>656</v>
      </c>
      <c r="B127" s="147"/>
      <c r="C127" s="278"/>
      <c r="D127" s="278"/>
      <c r="E127" s="278"/>
      <c r="F127" s="278"/>
      <c r="G127" s="139"/>
    </row>
    <row r="128" spans="1:7" hidden="1" x14ac:dyDescent="0.2">
      <c r="A128" s="139" t="s">
        <v>657</v>
      </c>
      <c r="B128" s="147"/>
      <c r="C128" s="278"/>
      <c r="D128" s="278"/>
      <c r="E128" s="278"/>
      <c r="F128" s="278"/>
      <c r="G128" s="139"/>
    </row>
    <row r="129" spans="1:7" hidden="1" x14ac:dyDescent="0.2">
      <c r="A129" s="139" t="s">
        <v>658</v>
      </c>
      <c r="B129" s="147"/>
      <c r="C129" s="278"/>
      <c r="D129" s="278"/>
      <c r="E129" s="278"/>
      <c r="F129" s="278"/>
      <c r="G129" s="139"/>
    </row>
    <row r="130" spans="1:7" hidden="1" x14ac:dyDescent="0.2">
      <c r="A130" s="139" t="s">
        <v>1778</v>
      </c>
      <c r="B130" s="147"/>
      <c r="C130" s="278"/>
      <c r="D130" s="278"/>
      <c r="E130" s="278"/>
      <c r="F130" s="278"/>
      <c r="G130" s="139"/>
    </row>
    <row r="131" spans="1:7" hidden="1" x14ac:dyDescent="0.2">
      <c r="A131" s="139" t="s">
        <v>1777</v>
      </c>
      <c r="B131" s="147"/>
      <c r="C131" s="278"/>
      <c r="D131" s="278"/>
      <c r="E131" s="278"/>
      <c r="F131" s="278"/>
      <c r="G131" s="139"/>
    </row>
    <row r="132" spans="1:7" hidden="1" x14ac:dyDescent="0.2">
      <c r="A132" s="139" t="s">
        <v>1776</v>
      </c>
      <c r="B132" s="147"/>
      <c r="C132" s="278"/>
      <c r="D132" s="278"/>
      <c r="E132" s="278"/>
      <c r="F132" s="278"/>
      <c r="G132" s="139"/>
    </row>
    <row r="133" spans="1:7" hidden="1" x14ac:dyDescent="0.2">
      <c r="A133" s="139" t="s">
        <v>1775</v>
      </c>
      <c r="B133" s="147"/>
      <c r="C133" s="278"/>
      <c r="D133" s="278"/>
      <c r="E133" s="278"/>
      <c r="F133" s="278"/>
      <c r="G133" s="139"/>
    </row>
    <row r="134" spans="1:7" hidden="1" x14ac:dyDescent="0.2">
      <c r="A134" s="139" t="s">
        <v>1774</v>
      </c>
      <c r="B134" s="147"/>
      <c r="C134" s="278"/>
      <c r="D134" s="278"/>
      <c r="E134" s="278"/>
      <c r="F134" s="278"/>
      <c r="G134" s="139"/>
    </row>
    <row r="135" spans="1:7" hidden="1" x14ac:dyDescent="0.2">
      <c r="A135" s="139" t="s">
        <v>1773</v>
      </c>
      <c r="B135" s="147"/>
      <c r="C135" s="278"/>
      <c r="D135" s="278"/>
      <c r="E135" s="278"/>
      <c r="F135" s="278"/>
      <c r="G135" s="139"/>
    </row>
    <row r="136" spans="1:7" hidden="1" x14ac:dyDescent="0.2">
      <c r="A136" s="139" t="s">
        <v>1772</v>
      </c>
      <c r="B136" s="147"/>
      <c r="C136" s="278"/>
      <c r="D136" s="278"/>
      <c r="E136" s="278"/>
      <c r="F136" s="278"/>
      <c r="G136" s="139"/>
    </row>
    <row r="137" spans="1:7" hidden="1" x14ac:dyDescent="0.2">
      <c r="A137" s="139" t="s">
        <v>1771</v>
      </c>
      <c r="B137" s="147"/>
      <c r="C137" s="278"/>
      <c r="D137" s="278"/>
      <c r="E137" s="278"/>
      <c r="F137" s="278"/>
      <c r="G137" s="139"/>
    </row>
    <row r="138" spans="1:7" hidden="1" x14ac:dyDescent="0.2">
      <c r="A138" s="139" t="s">
        <v>1770</v>
      </c>
      <c r="B138" s="147"/>
      <c r="C138" s="278"/>
      <c r="D138" s="278"/>
      <c r="E138" s="278"/>
      <c r="F138" s="278"/>
      <c r="G138" s="139"/>
    </row>
    <row r="139" spans="1:7" hidden="1" x14ac:dyDescent="0.2">
      <c r="A139" s="139" t="s">
        <v>1769</v>
      </c>
      <c r="B139" s="147"/>
      <c r="C139" s="278"/>
      <c r="D139" s="278"/>
      <c r="E139" s="278"/>
      <c r="F139" s="278"/>
      <c r="G139" s="139"/>
    </row>
    <row r="140" spans="1:7" hidden="1" x14ac:dyDescent="0.2">
      <c r="A140" s="139" t="s">
        <v>1768</v>
      </c>
      <c r="B140" s="147"/>
      <c r="C140" s="278"/>
      <c r="D140" s="278"/>
      <c r="E140" s="278"/>
      <c r="F140" s="278"/>
      <c r="G140" s="139"/>
    </row>
    <row r="141" spans="1:7" hidden="1" x14ac:dyDescent="0.2">
      <c r="A141" s="139" t="s">
        <v>1767</v>
      </c>
      <c r="B141" s="147"/>
      <c r="C141" s="278"/>
      <c r="D141" s="278"/>
      <c r="E141" s="278"/>
      <c r="F141" s="278"/>
      <c r="G141" s="139"/>
    </row>
    <row r="142" spans="1:7" hidden="1" x14ac:dyDescent="0.2">
      <c r="A142" s="139" t="s">
        <v>1766</v>
      </c>
      <c r="B142" s="147"/>
      <c r="C142" s="278"/>
      <c r="D142" s="278"/>
      <c r="E142" s="278"/>
      <c r="F142" s="278"/>
      <c r="G142" s="139"/>
    </row>
    <row r="143" spans="1:7" hidden="1" x14ac:dyDescent="0.2">
      <c r="A143" s="139" t="s">
        <v>1765</v>
      </c>
      <c r="B143" s="147"/>
      <c r="C143" s="278"/>
      <c r="D143" s="278"/>
      <c r="E143" s="278"/>
      <c r="F143" s="278"/>
      <c r="G143" s="139"/>
    </row>
    <row r="144" spans="1:7" hidden="1" x14ac:dyDescent="0.2">
      <c r="A144" s="139" t="s">
        <v>1764</v>
      </c>
      <c r="B144" s="147"/>
      <c r="C144" s="278"/>
      <c r="D144" s="278"/>
      <c r="E144" s="278"/>
      <c r="F144" s="278"/>
      <c r="G144" s="139"/>
    </row>
    <row r="145" spans="1:7" hidden="1" x14ac:dyDescent="0.2">
      <c r="A145" s="139" t="s">
        <v>1763</v>
      </c>
      <c r="B145" s="147"/>
      <c r="C145" s="278"/>
      <c r="D145" s="278"/>
      <c r="E145" s="278"/>
      <c r="F145" s="278"/>
      <c r="G145" s="139"/>
    </row>
    <row r="146" spans="1:7" hidden="1" x14ac:dyDescent="0.2">
      <c r="A146" s="139" t="s">
        <v>1762</v>
      </c>
      <c r="B146" s="147"/>
      <c r="C146" s="278"/>
      <c r="D146" s="278"/>
      <c r="E146" s="278"/>
      <c r="F146" s="278"/>
      <c r="G146" s="139"/>
    </row>
    <row r="147" spans="1:7" hidden="1" x14ac:dyDescent="0.2">
      <c r="A147" s="139" t="s">
        <v>1761</v>
      </c>
      <c r="B147" s="147"/>
      <c r="C147" s="278"/>
      <c r="D147" s="278"/>
      <c r="E147" s="278"/>
      <c r="F147" s="278"/>
      <c r="G147" s="139"/>
    </row>
    <row r="148" spans="1:7" hidden="1" x14ac:dyDescent="0.2">
      <c r="A148" s="139" t="s">
        <v>1760</v>
      </c>
      <c r="B148" s="147"/>
      <c r="C148" s="278"/>
      <c r="D148" s="278"/>
      <c r="E148" s="278"/>
      <c r="F148" s="278"/>
      <c r="G148" s="139"/>
    </row>
    <row r="149" spans="1:7" ht="15" customHeight="1" x14ac:dyDescent="0.2">
      <c r="A149" s="142"/>
      <c r="B149" s="143" t="s">
        <v>659</v>
      </c>
      <c r="C149" s="142" t="s">
        <v>523</v>
      </c>
      <c r="D149" s="142" t="s">
        <v>524</v>
      </c>
      <c r="E149" s="155"/>
      <c r="F149" s="141" t="s">
        <v>489</v>
      </c>
      <c r="G149" s="141"/>
    </row>
    <row r="150" spans="1:7" x14ac:dyDescent="0.2">
      <c r="A150" s="139" t="s">
        <v>660</v>
      </c>
      <c r="B150" s="139" t="s">
        <v>661</v>
      </c>
      <c r="C150" s="279">
        <v>0.84804587133823905</v>
      </c>
      <c r="D150" s="278"/>
      <c r="E150" s="288"/>
      <c r="F150" s="279">
        <v>0.84804587133823905</v>
      </c>
    </row>
    <row r="151" spans="1:7" x14ac:dyDescent="0.2">
      <c r="A151" s="139" t="s">
        <v>662</v>
      </c>
      <c r="B151" s="139" t="s">
        <v>663</v>
      </c>
      <c r="C151" s="279">
        <v>0</v>
      </c>
      <c r="D151" s="278"/>
      <c r="E151" s="288"/>
      <c r="F151" s="279">
        <v>0</v>
      </c>
    </row>
    <row r="152" spans="1:7" x14ac:dyDescent="0.2">
      <c r="A152" s="139" t="s">
        <v>664</v>
      </c>
      <c r="B152" s="139" t="s">
        <v>71</v>
      </c>
      <c r="C152" s="279">
        <v>0.15195412866175201</v>
      </c>
      <c r="D152" s="278"/>
      <c r="E152" s="288"/>
      <c r="F152" s="279">
        <v>0.15195412866175201</v>
      </c>
    </row>
    <row r="153" spans="1:7" outlineLevel="1" x14ac:dyDescent="0.2">
      <c r="A153" s="139" t="s">
        <v>665</v>
      </c>
      <c r="C153" s="278"/>
      <c r="D153" s="278"/>
      <c r="E153" s="288"/>
      <c r="F153" s="278"/>
    </row>
    <row r="154" spans="1:7" outlineLevel="1" x14ac:dyDescent="0.2">
      <c r="A154" s="139" t="s">
        <v>666</v>
      </c>
      <c r="C154" s="278"/>
      <c r="D154" s="278"/>
      <c r="E154" s="288"/>
      <c r="F154" s="278"/>
    </row>
    <row r="155" spans="1:7" outlineLevel="1" x14ac:dyDescent="0.2">
      <c r="A155" s="139" t="s">
        <v>667</v>
      </c>
      <c r="C155" s="278"/>
      <c r="D155" s="278"/>
      <c r="E155" s="288"/>
      <c r="F155" s="278"/>
    </row>
    <row r="156" spans="1:7" outlineLevel="1" x14ac:dyDescent="0.2">
      <c r="A156" s="139" t="s">
        <v>668</v>
      </c>
      <c r="C156" s="278"/>
      <c r="D156" s="278"/>
      <c r="E156" s="288"/>
      <c r="F156" s="278"/>
    </row>
    <row r="157" spans="1:7" outlineLevel="1" x14ac:dyDescent="0.2">
      <c r="A157" s="139" t="s">
        <v>669</v>
      </c>
      <c r="C157" s="278"/>
      <c r="D157" s="278"/>
      <c r="E157" s="288"/>
      <c r="F157" s="278"/>
    </row>
    <row r="158" spans="1:7" outlineLevel="1" x14ac:dyDescent="0.2">
      <c r="A158" s="139" t="s">
        <v>670</v>
      </c>
      <c r="C158" s="278"/>
      <c r="D158" s="278"/>
      <c r="E158" s="288"/>
      <c r="F158" s="278"/>
    </row>
    <row r="159" spans="1:7" ht="15" customHeight="1" x14ac:dyDescent="0.2">
      <c r="A159" s="142"/>
      <c r="B159" s="143" t="s">
        <v>671</v>
      </c>
      <c r="C159" s="142" t="s">
        <v>523</v>
      </c>
      <c r="D159" s="142" t="s">
        <v>524</v>
      </c>
      <c r="E159" s="155"/>
      <c r="F159" s="141" t="s">
        <v>489</v>
      </c>
      <c r="G159" s="141"/>
    </row>
    <row r="160" spans="1:7" x14ac:dyDescent="0.2">
      <c r="A160" s="139" t="s">
        <v>672</v>
      </c>
      <c r="B160" s="139" t="s">
        <v>673</v>
      </c>
      <c r="C160" s="279">
        <v>4.4640998351224502E-2</v>
      </c>
      <c r="D160" s="278"/>
      <c r="E160" s="288"/>
      <c r="F160" s="279">
        <v>4.4640998351224502E-2</v>
      </c>
    </row>
    <row r="161" spans="1:7" x14ac:dyDescent="0.2">
      <c r="A161" s="139" t="s">
        <v>674</v>
      </c>
      <c r="B161" s="139" t="s">
        <v>675</v>
      </c>
      <c r="C161" s="279">
        <v>0.95535900164877496</v>
      </c>
      <c r="D161" s="278"/>
      <c r="E161" s="288"/>
      <c r="F161" s="279">
        <v>0.95535900164877496</v>
      </c>
    </row>
    <row r="162" spans="1:7" x14ac:dyDescent="0.2">
      <c r="A162" s="139" t="s">
        <v>676</v>
      </c>
      <c r="B162" s="139" t="s">
        <v>71</v>
      </c>
      <c r="C162" s="279">
        <v>0</v>
      </c>
      <c r="D162" s="278"/>
      <c r="E162" s="288"/>
      <c r="F162" s="279">
        <v>0</v>
      </c>
    </row>
    <row r="163" spans="1:7" outlineLevel="1" x14ac:dyDescent="0.2">
      <c r="A163" s="139" t="s">
        <v>677</v>
      </c>
      <c r="E163" s="138"/>
    </row>
    <row r="164" spans="1:7" outlineLevel="1" x14ac:dyDescent="0.2">
      <c r="A164" s="139" t="s">
        <v>678</v>
      </c>
      <c r="E164" s="138"/>
    </row>
    <row r="165" spans="1:7" outlineLevel="1" x14ac:dyDescent="0.2">
      <c r="A165" s="139" t="s">
        <v>679</v>
      </c>
      <c r="E165" s="138"/>
    </row>
    <row r="166" spans="1:7" outlineLevel="1" x14ac:dyDescent="0.2">
      <c r="A166" s="139" t="s">
        <v>680</v>
      </c>
      <c r="E166" s="138"/>
    </row>
    <row r="167" spans="1:7" outlineLevel="1" x14ac:dyDescent="0.2">
      <c r="A167" s="139" t="s">
        <v>681</v>
      </c>
      <c r="E167" s="138"/>
    </row>
    <row r="168" spans="1:7" outlineLevel="1" x14ac:dyDescent="0.2">
      <c r="A168" s="139" t="s">
        <v>682</v>
      </c>
      <c r="E168" s="138"/>
    </row>
    <row r="169" spans="1:7" ht="15" customHeight="1" x14ac:dyDescent="0.2">
      <c r="A169" s="142"/>
      <c r="B169" s="143" t="s">
        <v>683</v>
      </c>
      <c r="C169" s="142" t="s">
        <v>523</v>
      </c>
      <c r="D169" s="142" t="s">
        <v>524</v>
      </c>
      <c r="E169" s="155"/>
      <c r="F169" s="141" t="s">
        <v>489</v>
      </c>
      <c r="G169" s="141"/>
    </row>
    <row r="170" spans="1:7" x14ac:dyDescent="0.2">
      <c r="A170" s="139" t="s">
        <v>684</v>
      </c>
      <c r="B170" s="177" t="s">
        <v>685</v>
      </c>
      <c r="C170" s="279">
        <v>1.7212092907263402E-2</v>
      </c>
      <c r="D170" s="279"/>
      <c r="E170" s="288"/>
      <c r="F170" s="279">
        <v>1.7212092907263402E-2</v>
      </c>
    </row>
    <row r="171" spans="1:7" x14ac:dyDescent="0.2">
      <c r="A171" s="139" t="s">
        <v>686</v>
      </c>
      <c r="B171" s="177" t="s">
        <v>1759</v>
      </c>
      <c r="C171" s="279">
        <v>4.9724065795385498E-2</v>
      </c>
      <c r="D171" s="278"/>
      <c r="E171" s="288"/>
      <c r="F171" s="279">
        <v>4.9724065795385498E-2</v>
      </c>
    </row>
    <row r="172" spans="1:7" x14ac:dyDescent="0.2">
      <c r="A172" s="139" t="s">
        <v>687</v>
      </c>
      <c r="B172" s="177" t="s">
        <v>1758</v>
      </c>
      <c r="C172" s="279">
        <v>0.118930648816213</v>
      </c>
      <c r="D172" s="278"/>
      <c r="E172" s="278"/>
      <c r="F172" s="279">
        <v>0.118930648816213</v>
      </c>
    </row>
    <row r="173" spans="1:7" x14ac:dyDescent="0.2">
      <c r="A173" s="139" t="s">
        <v>688</v>
      </c>
      <c r="B173" s="177" t="s">
        <v>1757</v>
      </c>
      <c r="C173" s="279">
        <v>0.14209331338106701</v>
      </c>
      <c r="D173" s="278"/>
      <c r="E173" s="278"/>
      <c r="F173" s="279">
        <v>0.14209331338106701</v>
      </c>
    </row>
    <row r="174" spans="1:7" x14ac:dyDescent="0.2">
      <c r="A174" s="139" t="s">
        <v>689</v>
      </c>
      <c r="B174" s="177" t="s">
        <v>1756</v>
      </c>
      <c r="C174" s="279">
        <v>0.67203987910007101</v>
      </c>
      <c r="D174" s="278"/>
      <c r="E174" s="278"/>
      <c r="F174" s="279">
        <v>0.67203987910007101</v>
      </c>
    </row>
    <row r="175" spans="1:7" outlineLevel="1" x14ac:dyDescent="0.2">
      <c r="A175" s="139" t="s">
        <v>690</v>
      </c>
      <c r="B175" s="153"/>
      <c r="C175" s="278"/>
      <c r="D175" s="278"/>
      <c r="E175" s="278"/>
      <c r="F175" s="278"/>
    </row>
    <row r="176" spans="1:7" outlineLevel="1" x14ac:dyDescent="0.2">
      <c r="A176" s="139" t="s">
        <v>691</v>
      </c>
      <c r="B176" s="153"/>
      <c r="C176" s="278"/>
      <c r="D176" s="278"/>
      <c r="E176" s="278"/>
      <c r="F176" s="278"/>
    </row>
    <row r="177" spans="1:7" outlineLevel="1" x14ac:dyDescent="0.2">
      <c r="A177" s="139" t="s">
        <v>692</v>
      </c>
      <c r="B177" s="177"/>
      <c r="C177" s="278"/>
      <c r="D177" s="278"/>
      <c r="E177" s="278"/>
      <c r="F177" s="278"/>
    </row>
    <row r="178" spans="1:7" outlineLevel="1" x14ac:dyDescent="0.2">
      <c r="A178" s="139" t="s">
        <v>693</v>
      </c>
      <c r="B178" s="177"/>
      <c r="C178" s="278"/>
      <c r="D178" s="278"/>
      <c r="E178" s="278"/>
      <c r="F178" s="278"/>
    </row>
    <row r="179" spans="1:7" ht="15" customHeight="1" x14ac:dyDescent="0.2">
      <c r="A179" s="142"/>
      <c r="B179" s="259" t="s">
        <v>694</v>
      </c>
      <c r="C179" s="142" t="s">
        <v>523</v>
      </c>
      <c r="D179" s="142" t="s">
        <v>524</v>
      </c>
      <c r="E179" s="142"/>
      <c r="F179" s="142" t="s">
        <v>489</v>
      </c>
      <c r="G179" s="141"/>
    </row>
    <row r="180" spans="1:7" x14ac:dyDescent="0.2">
      <c r="A180" s="139" t="s">
        <v>695</v>
      </c>
      <c r="B180" s="139" t="s">
        <v>1755</v>
      </c>
      <c r="C180" s="268">
        <v>2.54301231190723E-4</v>
      </c>
      <c r="D180" s="268"/>
      <c r="E180" s="288"/>
      <c r="F180" s="268">
        <v>2.54301231190723E-4</v>
      </c>
    </row>
    <row r="181" spans="1:7" outlineLevel="1" x14ac:dyDescent="0.2">
      <c r="A181" s="139" t="s">
        <v>696</v>
      </c>
      <c r="B181" s="139" t="s">
        <v>697</v>
      </c>
      <c r="C181" s="268">
        <v>6.6975947926499405E-20</v>
      </c>
      <c r="D181" s="268"/>
      <c r="E181" s="288"/>
      <c r="F181" s="268">
        <v>6.6975947926499405E-20</v>
      </c>
      <c r="G181" s="278"/>
    </row>
    <row r="182" spans="1:7" outlineLevel="1" x14ac:dyDescent="0.2">
      <c r="A182" s="139" t="s">
        <v>698</v>
      </c>
      <c r="B182" s="289"/>
      <c r="C182" s="278"/>
      <c r="D182" s="278"/>
      <c r="E182" s="288"/>
      <c r="F182" s="278"/>
    </row>
    <row r="183" spans="1:7" outlineLevel="1" x14ac:dyDescent="0.2">
      <c r="A183" s="139" t="s">
        <v>699</v>
      </c>
      <c r="B183" s="289"/>
      <c r="D183" s="278"/>
      <c r="E183" s="288"/>
      <c r="F183" s="278"/>
    </row>
    <row r="184" spans="1:7" outlineLevel="1" x14ac:dyDescent="0.2">
      <c r="A184" s="139" t="s">
        <v>700</v>
      </c>
      <c r="B184" s="289"/>
      <c r="C184" s="278"/>
      <c r="D184" s="278"/>
      <c r="E184" s="288"/>
      <c r="F184" s="278"/>
    </row>
    <row r="185" spans="1:7" ht="18.75" x14ac:dyDescent="0.2">
      <c r="A185" s="286"/>
      <c r="B185" s="287" t="s">
        <v>486</v>
      </c>
      <c r="C185" s="286"/>
      <c r="D185" s="286"/>
      <c r="E185" s="286"/>
      <c r="F185" s="285"/>
      <c r="G185" s="285"/>
    </row>
    <row r="186" spans="1:7" ht="15" customHeight="1" x14ac:dyDescent="0.2">
      <c r="A186" s="142"/>
      <c r="B186" s="143" t="s">
        <v>701</v>
      </c>
      <c r="C186" s="142" t="s">
        <v>702</v>
      </c>
      <c r="D186" s="142" t="s">
        <v>703</v>
      </c>
      <c r="E186" s="155"/>
      <c r="F186" s="142" t="s">
        <v>523</v>
      </c>
      <c r="G186" s="142" t="s">
        <v>704</v>
      </c>
    </row>
    <row r="187" spans="1:7" x14ac:dyDescent="0.2">
      <c r="A187" s="139" t="s">
        <v>705</v>
      </c>
      <c r="B187" s="147" t="s">
        <v>706</v>
      </c>
      <c r="C187" s="283">
        <v>65.238736978149305</v>
      </c>
      <c r="E187" s="174"/>
      <c r="F187" s="169"/>
      <c r="G187" s="169"/>
    </row>
    <row r="188" spans="1:7" x14ac:dyDescent="0.2">
      <c r="A188" s="174"/>
      <c r="B188" s="183"/>
      <c r="C188" s="174"/>
      <c r="D188" s="174"/>
      <c r="E188" s="174"/>
      <c r="F188" s="169"/>
      <c r="G188" s="169"/>
    </row>
    <row r="189" spans="1:7" x14ac:dyDescent="0.2">
      <c r="B189" s="147" t="s">
        <v>707</v>
      </c>
      <c r="C189" s="174"/>
      <c r="D189" s="174"/>
      <c r="E189" s="174"/>
      <c r="F189" s="169"/>
      <c r="G189" s="169"/>
    </row>
    <row r="190" spans="1:7" x14ac:dyDescent="0.2">
      <c r="A190" s="139" t="s">
        <v>708</v>
      </c>
      <c r="B190" s="283" t="s">
        <v>709</v>
      </c>
      <c r="C190" s="283">
        <v>7019.3618401900503</v>
      </c>
      <c r="D190" s="283">
        <v>182311</v>
      </c>
      <c r="E190" s="174"/>
      <c r="F190" s="243">
        <f>IF($C$214=0,"",IF(C190="[for completion]","",IF(C190="","",C190/$C$214)))</f>
        <v>0.47012841308581943</v>
      </c>
      <c r="G190" s="243">
        <f>IF($D$214=0,"",IF(D190="[for completion]","",IF(D190="","",D190/$D$214)))</f>
        <v>0.7965944691802519</v>
      </c>
    </row>
    <row r="191" spans="1:7" x14ac:dyDescent="0.2">
      <c r="A191" s="139" t="s">
        <v>710</v>
      </c>
      <c r="B191" s="283" t="s">
        <v>711</v>
      </c>
      <c r="C191" s="283">
        <v>5061.87762200003</v>
      </c>
      <c r="D191" s="283">
        <v>37080</v>
      </c>
      <c r="E191" s="174"/>
      <c r="F191" s="243">
        <f>IF($C$214=0,"",IF(C191="[for completion]","",IF(C191="","",C191/$C$214)))</f>
        <v>0.33902405202138203</v>
      </c>
      <c r="G191" s="243">
        <f>IF($D$214=0,"",IF(D191="[for completion]","",IF(D191="","",D191/$D$214)))</f>
        <v>0.16201832537369518</v>
      </c>
    </row>
    <row r="192" spans="1:7" x14ac:dyDescent="0.2">
      <c r="A192" s="139" t="s">
        <v>712</v>
      </c>
      <c r="B192" s="283" t="s">
        <v>713</v>
      </c>
      <c r="C192" s="283">
        <v>1619.68824539</v>
      </c>
      <c r="D192" s="283">
        <v>6749</v>
      </c>
      <c r="E192" s="174"/>
      <c r="F192" s="243">
        <f>IF($C$214=0,"",IF(C192="[for completion]","",IF(C192="","",C192/$C$214)))</f>
        <v>0.10848015558040235</v>
      </c>
      <c r="G192" s="243">
        <f>IF($D$214=0,"",IF(D192="[for completion]","",IF(D192="","",D192/$D$214)))</f>
        <v>2.9489257765562805E-2</v>
      </c>
    </row>
    <row r="193" spans="1:7" x14ac:dyDescent="0.2">
      <c r="A193" s="139" t="s">
        <v>714</v>
      </c>
      <c r="B193" s="283" t="s">
        <v>715</v>
      </c>
      <c r="C193" s="283">
        <v>570.46047786999895</v>
      </c>
      <c r="D193" s="283">
        <v>1674</v>
      </c>
      <c r="E193" s="174"/>
      <c r="F193" s="243">
        <f>IF($C$214=0,"",IF(C193="[for completion]","",IF(C193="","",C193/$C$214)))</f>
        <v>3.8207131259946493E-2</v>
      </c>
      <c r="G193" s="243">
        <f>IF($D$214=0,"",IF(D193="[for completion]","",IF(D193="","",D193/$D$214)))</f>
        <v>7.3144195435697335E-3</v>
      </c>
    </row>
    <row r="194" spans="1:7" x14ac:dyDescent="0.2">
      <c r="A194" s="139" t="s">
        <v>716</v>
      </c>
      <c r="B194" s="283" t="s">
        <v>717</v>
      </c>
      <c r="C194" s="283">
        <v>659.34487558000001</v>
      </c>
      <c r="D194" s="283">
        <v>1049</v>
      </c>
      <c r="E194" s="174"/>
      <c r="F194" s="243">
        <f>IF($C$214=0,"",IF(C194="[for completion]","",IF(C194="","",C194/$C$214)))</f>
        <v>4.4160248052449703E-2</v>
      </c>
      <c r="G194" s="243">
        <f>IF($D$214=0,"",IF(D194="[for completion]","",IF(D194="","",D194/$D$214)))</f>
        <v>4.5835281369203413E-3</v>
      </c>
    </row>
    <row r="195" spans="1:7" hidden="1" x14ac:dyDescent="0.2">
      <c r="A195" s="139" t="s">
        <v>718</v>
      </c>
      <c r="B195" s="147"/>
      <c r="C195" s="283"/>
      <c r="D195" s="282"/>
      <c r="E195" s="174"/>
      <c r="F195" s="243" t="str">
        <f>IF($C$214=0,"",IF(C195="[for completion]","",IF(C195="","",C195/$C$214)))</f>
        <v/>
      </c>
      <c r="G195" s="243" t="str">
        <f>IF($D$214=0,"",IF(D195="[for completion]","",IF(D195="","",D195/$D$214)))</f>
        <v/>
      </c>
    </row>
    <row r="196" spans="1:7" hidden="1" x14ac:dyDescent="0.2">
      <c r="A196" s="139" t="s">
        <v>719</v>
      </c>
      <c r="B196" s="147"/>
      <c r="C196" s="283"/>
      <c r="D196" s="282"/>
      <c r="E196" s="174"/>
      <c r="F196" s="243" t="str">
        <f>IF($C$214=0,"",IF(C196="[for completion]","",IF(C196="","",C196/$C$214)))</f>
        <v/>
      </c>
      <c r="G196" s="243" t="str">
        <f>IF($D$214=0,"",IF(D196="[for completion]","",IF(D196="","",D196/$D$214)))</f>
        <v/>
      </c>
    </row>
    <row r="197" spans="1:7" hidden="1" x14ac:dyDescent="0.2">
      <c r="A197" s="139" t="s">
        <v>720</v>
      </c>
      <c r="B197" s="147"/>
      <c r="C197" s="283"/>
      <c r="D197" s="282"/>
      <c r="E197" s="174"/>
      <c r="F197" s="243" t="str">
        <f>IF($C$214=0,"",IF(C197="[for completion]","",IF(C197="","",C197/$C$214)))</f>
        <v/>
      </c>
      <c r="G197" s="243" t="str">
        <f>IF($D$214=0,"",IF(D197="[for completion]","",IF(D197="","",D197/$D$214)))</f>
        <v/>
      </c>
    </row>
    <row r="198" spans="1:7" hidden="1" x14ac:dyDescent="0.2">
      <c r="A198" s="139" t="s">
        <v>721</v>
      </c>
      <c r="B198" s="147"/>
      <c r="C198" s="242"/>
      <c r="D198" s="282"/>
      <c r="E198" s="174"/>
      <c r="F198" s="243" t="str">
        <f>IF($C$214=0,"",IF(C198="[for completion]","",IF(C198="","",C198/$C$214)))</f>
        <v/>
      </c>
      <c r="G198" s="243" t="str">
        <f>IF($D$214=0,"",IF(D198="[for completion]","",IF(D198="","",D198/$D$214)))</f>
        <v/>
      </c>
    </row>
    <row r="199" spans="1:7" hidden="1" x14ac:dyDescent="0.2">
      <c r="A199" s="139" t="s">
        <v>722</v>
      </c>
      <c r="B199" s="147"/>
      <c r="C199" s="242"/>
      <c r="D199" s="282"/>
      <c r="E199" s="147"/>
      <c r="F199" s="243" t="str">
        <f>IF($C$214=0,"",IF(C199="[for completion]","",IF(C199="","",C199/$C$214)))</f>
        <v/>
      </c>
      <c r="G199" s="243" t="str">
        <f>IF($D$214=0,"",IF(D199="[for completion]","",IF(D199="","",D199/$D$214)))</f>
        <v/>
      </c>
    </row>
    <row r="200" spans="1:7" hidden="1" x14ac:dyDescent="0.2">
      <c r="A200" s="139" t="s">
        <v>723</v>
      </c>
      <c r="B200" s="147"/>
      <c r="C200" s="242"/>
      <c r="D200" s="282"/>
      <c r="E200" s="147"/>
      <c r="F200" s="243" t="str">
        <f>IF($C$214=0,"",IF(C200="[for completion]","",IF(C200="","",C200/$C$214)))</f>
        <v/>
      </c>
      <c r="G200" s="243" t="str">
        <f>IF($D$214=0,"",IF(D200="[for completion]","",IF(D200="","",D200/$D$214)))</f>
        <v/>
      </c>
    </row>
    <row r="201" spans="1:7" hidden="1" x14ac:dyDescent="0.2">
      <c r="A201" s="139" t="s">
        <v>724</v>
      </c>
      <c r="B201" s="147"/>
      <c r="C201" s="242"/>
      <c r="D201" s="282"/>
      <c r="E201" s="147"/>
      <c r="F201" s="243" t="str">
        <f>IF($C$214=0,"",IF(C201="[for completion]","",IF(C201="","",C201/$C$214)))</f>
        <v/>
      </c>
      <c r="G201" s="243" t="str">
        <f>IF($D$214=0,"",IF(D201="[for completion]","",IF(D201="","",D201/$D$214)))</f>
        <v/>
      </c>
    </row>
    <row r="202" spans="1:7" hidden="1" x14ac:dyDescent="0.2">
      <c r="A202" s="139" t="s">
        <v>725</v>
      </c>
      <c r="B202" s="147"/>
      <c r="C202" s="242"/>
      <c r="D202" s="282"/>
      <c r="E202" s="147"/>
      <c r="F202" s="243" t="str">
        <f>IF($C$214=0,"",IF(C202="[for completion]","",IF(C202="","",C202/$C$214)))</f>
        <v/>
      </c>
      <c r="G202" s="243" t="str">
        <f>IF($D$214=0,"",IF(D202="[for completion]","",IF(D202="","",D202/$D$214)))</f>
        <v/>
      </c>
    </row>
    <row r="203" spans="1:7" hidden="1" x14ac:dyDescent="0.2">
      <c r="A203" s="139" t="s">
        <v>726</v>
      </c>
      <c r="B203" s="147"/>
      <c r="C203" s="242"/>
      <c r="D203" s="282"/>
      <c r="E203" s="147"/>
      <c r="F203" s="243" t="str">
        <f>IF($C$214=0,"",IF(C203="[for completion]","",IF(C203="","",C203/$C$214)))</f>
        <v/>
      </c>
      <c r="G203" s="243" t="str">
        <f>IF($D$214=0,"",IF(D203="[for completion]","",IF(D203="","",D203/$D$214)))</f>
        <v/>
      </c>
    </row>
    <row r="204" spans="1:7" hidden="1" x14ac:dyDescent="0.2">
      <c r="A204" s="139" t="s">
        <v>727</v>
      </c>
      <c r="B204" s="147"/>
      <c r="C204" s="242"/>
      <c r="D204" s="282"/>
      <c r="E204" s="147"/>
      <c r="F204" s="243" t="str">
        <f>IF($C$214=0,"",IF(C204="[for completion]","",IF(C204="","",C204/$C$214)))</f>
        <v/>
      </c>
      <c r="G204" s="243" t="str">
        <f>IF($D$214=0,"",IF(D204="[for completion]","",IF(D204="","",D204/$D$214)))</f>
        <v/>
      </c>
    </row>
    <row r="205" spans="1:7" hidden="1" x14ac:dyDescent="0.2">
      <c r="A205" s="139" t="s">
        <v>728</v>
      </c>
      <c r="B205" s="147"/>
      <c r="C205" s="242"/>
      <c r="D205" s="282"/>
      <c r="F205" s="243" t="str">
        <f>IF($C$214=0,"",IF(C205="[for completion]","",IF(C205="","",C205/$C$214)))</f>
        <v/>
      </c>
      <c r="G205" s="243" t="str">
        <f>IF($D$214=0,"",IF(D205="[for completion]","",IF(D205="","",D205/$D$214)))</f>
        <v/>
      </c>
    </row>
    <row r="206" spans="1:7" hidden="1" x14ac:dyDescent="0.2">
      <c r="A206" s="139" t="s">
        <v>729</v>
      </c>
      <c r="B206" s="147"/>
      <c r="C206" s="242"/>
      <c r="D206" s="282"/>
      <c r="E206" s="280"/>
      <c r="F206" s="243" t="str">
        <f>IF($C$214=0,"",IF(C206="[for completion]","",IF(C206="","",C206/$C$214)))</f>
        <v/>
      </c>
      <c r="G206" s="243" t="str">
        <f>IF($D$214=0,"",IF(D206="[for completion]","",IF(D206="","",D206/$D$214)))</f>
        <v/>
      </c>
    </row>
    <row r="207" spans="1:7" hidden="1" x14ac:dyDescent="0.2">
      <c r="A207" s="139" t="s">
        <v>730</v>
      </c>
      <c r="B207" s="147"/>
      <c r="C207" s="242"/>
      <c r="D207" s="282"/>
      <c r="E207" s="280"/>
      <c r="F207" s="243" t="str">
        <f>IF($C$214=0,"",IF(C207="[for completion]","",IF(C207="","",C207/$C$214)))</f>
        <v/>
      </c>
      <c r="G207" s="243" t="str">
        <f>IF($D$214=0,"",IF(D207="[for completion]","",IF(D207="","",D207/$D$214)))</f>
        <v/>
      </c>
    </row>
    <row r="208" spans="1:7" hidden="1" x14ac:dyDescent="0.2">
      <c r="A208" s="139" t="s">
        <v>731</v>
      </c>
      <c r="B208" s="147"/>
      <c r="C208" s="242"/>
      <c r="D208" s="282"/>
      <c r="E208" s="280"/>
      <c r="F208" s="243" t="str">
        <f>IF($C$214=0,"",IF(C208="[for completion]","",IF(C208="","",C208/$C$214)))</f>
        <v/>
      </c>
      <c r="G208" s="243" t="str">
        <f>IF($D$214=0,"",IF(D208="[for completion]","",IF(D208="","",D208/$D$214)))</f>
        <v/>
      </c>
    </row>
    <row r="209" spans="1:7" hidden="1" x14ac:dyDescent="0.2">
      <c r="A209" s="139" t="s">
        <v>732</v>
      </c>
      <c r="B209" s="147"/>
      <c r="C209" s="242"/>
      <c r="D209" s="282"/>
      <c r="E209" s="280"/>
      <c r="F209" s="243" t="str">
        <f>IF($C$214=0,"",IF(C209="[for completion]","",IF(C209="","",C209/$C$214)))</f>
        <v/>
      </c>
      <c r="G209" s="243" t="str">
        <f>IF($D$214=0,"",IF(D209="[for completion]","",IF(D209="","",D209/$D$214)))</f>
        <v/>
      </c>
    </row>
    <row r="210" spans="1:7" hidden="1" x14ac:dyDescent="0.2">
      <c r="A210" s="139" t="s">
        <v>733</v>
      </c>
      <c r="B210" s="147"/>
      <c r="C210" s="242"/>
      <c r="D210" s="282"/>
      <c r="E210" s="280"/>
      <c r="F210" s="243" t="str">
        <f>IF($C$214=0,"",IF(C210="[for completion]","",IF(C210="","",C210/$C$214)))</f>
        <v/>
      </c>
      <c r="G210" s="243" t="str">
        <f>IF($D$214=0,"",IF(D210="[for completion]","",IF(D210="","",D210/$D$214)))</f>
        <v/>
      </c>
    </row>
    <row r="211" spans="1:7" hidden="1" x14ac:dyDescent="0.2">
      <c r="A211" s="139" t="s">
        <v>734</v>
      </c>
      <c r="B211" s="147"/>
      <c r="C211" s="242"/>
      <c r="D211" s="282"/>
      <c r="E211" s="280"/>
      <c r="F211" s="243" t="str">
        <f>IF($C$214=0,"",IF(C211="[for completion]","",IF(C211="","",C211/$C$214)))</f>
        <v/>
      </c>
      <c r="G211" s="243" t="str">
        <f>IF($D$214=0,"",IF(D211="[for completion]","",IF(D211="","",D211/$D$214)))</f>
        <v/>
      </c>
    </row>
    <row r="212" spans="1:7" hidden="1" x14ac:dyDescent="0.2">
      <c r="A212" s="139" t="s">
        <v>735</v>
      </c>
      <c r="B212" s="147"/>
      <c r="C212" s="242"/>
      <c r="D212" s="282"/>
      <c r="E212" s="280"/>
      <c r="F212" s="243" t="str">
        <f>IF($C$214=0,"",IF(C212="[for completion]","",IF(C212="","",C212/$C$214)))</f>
        <v/>
      </c>
      <c r="G212" s="243" t="str">
        <f>IF($D$214=0,"",IF(D212="[for completion]","",IF(D212="","",D212/$D$214)))</f>
        <v/>
      </c>
    </row>
    <row r="213" spans="1:7" hidden="1" x14ac:dyDescent="0.2">
      <c r="A213" s="139" t="s">
        <v>736</v>
      </c>
      <c r="B213" s="147"/>
      <c r="C213" s="242"/>
      <c r="D213" s="282"/>
      <c r="E213" s="280"/>
      <c r="F213" s="243" t="str">
        <f>IF($C$214=0,"",IF(C213="[for completion]","",IF(C213="","",C213/$C$214)))</f>
        <v/>
      </c>
      <c r="G213" s="243" t="str">
        <f>IF($D$214=0,"",IF(D213="[for completion]","",IF(D213="","",D213/$D$214)))</f>
        <v/>
      </c>
    </row>
    <row r="214" spans="1:7" x14ac:dyDescent="0.2">
      <c r="A214" s="139" t="s">
        <v>737</v>
      </c>
      <c r="B214" s="249" t="s">
        <v>73</v>
      </c>
      <c r="C214" s="241">
        <f>SUM(C190:C213)</f>
        <v>14930.73306103008</v>
      </c>
      <c r="D214" s="251">
        <f>SUM(D190:D213)</f>
        <v>228863</v>
      </c>
      <c r="E214" s="280"/>
      <c r="F214" s="284">
        <f>SUM(F190:F213)</f>
        <v>1</v>
      </c>
      <c r="G214" s="284">
        <f>SUM(G190:G213)</f>
        <v>0.99999999999999989</v>
      </c>
    </row>
    <row r="215" spans="1:7" ht="15" customHeight="1" x14ac:dyDescent="0.2">
      <c r="A215" s="142"/>
      <c r="B215" s="142" t="s">
        <v>738</v>
      </c>
      <c r="C215" s="142" t="s">
        <v>702</v>
      </c>
      <c r="D215" s="142" t="s">
        <v>703</v>
      </c>
      <c r="E215" s="155"/>
      <c r="F215" s="142" t="s">
        <v>523</v>
      </c>
      <c r="G215" s="142" t="s">
        <v>704</v>
      </c>
    </row>
    <row r="216" spans="1:7" x14ac:dyDescent="0.2">
      <c r="A216" s="139" t="s">
        <v>739</v>
      </c>
      <c r="B216" s="139" t="s">
        <v>740</v>
      </c>
      <c r="C216" s="279">
        <v>0.58925694239696202</v>
      </c>
      <c r="D216" s="283"/>
      <c r="F216" s="276"/>
      <c r="G216" s="276"/>
    </row>
    <row r="217" spans="1:7" x14ac:dyDescent="0.2">
      <c r="F217" s="276"/>
      <c r="G217" s="276"/>
    </row>
    <row r="218" spans="1:7" x14ac:dyDescent="0.2">
      <c r="B218" s="147" t="s">
        <v>741</v>
      </c>
      <c r="F218" s="276"/>
      <c r="G218" s="276"/>
    </row>
    <row r="219" spans="1:7" x14ac:dyDescent="0.2">
      <c r="A219" s="139" t="s">
        <v>742</v>
      </c>
      <c r="B219" s="139" t="s">
        <v>743</v>
      </c>
      <c r="C219" s="283">
        <v>4322.7793406999599</v>
      </c>
      <c r="D219" s="283">
        <v>103025</v>
      </c>
      <c r="F219" s="243">
        <f>IF($C$227=0,"",IF(C219="[for completion]","",C219/$C$227))</f>
        <v>0.289522244020466</v>
      </c>
      <c r="G219" s="243">
        <f>IF($D$227=0,"",IF(D219="[for completion]","",D219/$D$227))</f>
        <v>0.45016013947208594</v>
      </c>
    </row>
    <row r="220" spans="1:7" x14ac:dyDescent="0.2">
      <c r="A220" s="139" t="s">
        <v>744</v>
      </c>
      <c r="B220" s="139" t="s">
        <v>745</v>
      </c>
      <c r="C220" s="283">
        <v>1719.60187794999</v>
      </c>
      <c r="D220" s="283">
        <v>27514</v>
      </c>
      <c r="F220" s="243">
        <f>IF($C$227=0,"",IF(C220="[for completion]","",C220/$C$227))</f>
        <v>0.11517196583188834</v>
      </c>
      <c r="G220" s="243">
        <f>IF($D$227=0,"",IF(D220="[for completion]","",D220/$D$227))</f>
        <v>0.12022039386008224</v>
      </c>
    </row>
    <row r="221" spans="1:7" x14ac:dyDescent="0.2">
      <c r="A221" s="139" t="s">
        <v>746</v>
      </c>
      <c r="B221" s="139" t="s">
        <v>747</v>
      </c>
      <c r="C221" s="283">
        <v>1914.17112576</v>
      </c>
      <c r="D221" s="283">
        <v>26804</v>
      </c>
      <c r="F221" s="243">
        <f>IF($C$227=0,"",IF(C221="[for completion]","",C221/$C$227))</f>
        <v>0.12820342564130965</v>
      </c>
      <c r="G221" s="243">
        <f>IF($D$227=0,"",IF(D221="[for completion]","",D221/$D$227))</f>
        <v>0.11711810122212853</v>
      </c>
    </row>
    <row r="222" spans="1:7" x14ac:dyDescent="0.2">
      <c r="A222" s="139" t="s">
        <v>748</v>
      </c>
      <c r="B222" s="139" t="s">
        <v>749</v>
      </c>
      <c r="C222" s="283">
        <v>2187.7713372800099</v>
      </c>
      <c r="D222" s="283">
        <v>26612</v>
      </c>
      <c r="F222" s="243">
        <f>IF($C$227=0,"",IF(C222="[for completion]","",C222/$C$227))</f>
        <v>0.14652805916075293</v>
      </c>
      <c r="G222" s="243">
        <f>IF($D$227=0,"",IF(D222="[for completion]","",D222/$D$227))</f>
        <v>0.11627917138200583</v>
      </c>
    </row>
    <row r="223" spans="1:7" x14ac:dyDescent="0.2">
      <c r="A223" s="139" t="s">
        <v>750</v>
      </c>
      <c r="B223" s="139" t="s">
        <v>751</v>
      </c>
      <c r="C223" s="283">
        <v>2333.03992651001</v>
      </c>
      <c r="D223" s="283">
        <v>24125</v>
      </c>
      <c r="F223" s="243">
        <f>IF($C$227=0,"",IF(C223="[for completion]","",C223/$C$227))</f>
        <v>0.15625756062837737</v>
      </c>
      <c r="G223" s="243">
        <f>IF($D$227=0,"",IF(D223="[for completion]","",D223/$D$227))</f>
        <v>0.10541240829666657</v>
      </c>
    </row>
    <row r="224" spans="1:7" x14ac:dyDescent="0.2">
      <c r="A224" s="139" t="s">
        <v>752</v>
      </c>
      <c r="B224" s="139" t="s">
        <v>753</v>
      </c>
      <c r="C224" s="283">
        <v>1637.29158594001</v>
      </c>
      <c r="D224" s="283">
        <v>13750</v>
      </c>
      <c r="F224" s="243">
        <f>IF($C$227=0,"",IF(C224="[for completion]","",C224/$C$227))</f>
        <v>0.109659156000413</v>
      </c>
      <c r="G224" s="243">
        <f>IF($D$227=0,"",IF(D224="[for completion]","",D224/$D$227))</f>
        <v>6.0079610946286645E-2</v>
      </c>
    </row>
    <row r="225" spans="1:7" x14ac:dyDescent="0.2">
      <c r="A225" s="139" t="s">
        <v>754</v>
      </c>
      <c r="B225" s="139" t="s">
        <v>755</v>
      </c>
      <c r="C225" s="283">
        <v>305.09010740999997</v>
      </c>
      <c r="D225" s="283">
        <v>2523</v>
      </c>
      <c r="F225" s="243">
        <f>IF($C$227=0,"",IF(C225="[for completion]","",C225/$C$227))</f>
        <v>2.0433699146782131E-2</v>
      </c>
      <c r="G225" s="243">
        <f>IF($D$227=0,"",IF(D225="[for completion]","",D225/$D$227))</f>
        <v>1.102406243036227E-2</v>
      </c>
    </row>
    <row r="226" spans="1:7" x14ac:dyDescent="0.2">
      <c r="A226" s="139" t="s">
        <v>756</v>
      </c>
      <c r="B226" s="139" t="s">
        <v>757</v>
      </c>
      <c r="C226" s="283">
        <v>510.98775947999798</v>
      </c>
      <c r="D226" s="283">
        <v>4510</v>
      </c>
      <c r="F226" s="243">
        <f>IF($C$227=0,"",IF(C226="[for completion]","",C226/$C$227))</f>
        <v>3.422388957001072E-2</v>
      </c>
      <c r="G226" s="243">
        <f>IF($D$227=0,"",IF(D226="[for completion]","",D226/$D$227))</f>
        <v>1.970611239038202E-2</v>
      </c>
    </row>
    <row r="227" spans="1:7" x14ac:dyDescent="0.2">
      <c r="A227" s="139" t="s">
        <v>758</v>
      </c>
      <c r="B227" s="249" t="s">
        <v>73</v>
      </c>
      <c r="C227" s="242">
        <f>SUM(C219:C226)</f>
        <v>14930.733061029976</v>
      </c>
      <c r="D227" s="282">
        <f>SUM(D219:D226)</f>
        <v>228863</v>
      </c>
      <c r="F227" s="278">
        <f>SUM(F219:F226)</f>
        <v>1.0000000000000002</v>
      </c>
      <c r="G227" s="278">
        <f>SUM(G219:G226)</f>
        <v>1</v>
      </c>
    </row>
    <row r="228" spans="1:7" outlineLevel="1" x14ac:dyDescent="0.2">
      <c r="A228" s="139" t="s">
        <v>759</v>
      </c>
      <c r="B228" s="221" t="s">
        <v>760</v>
      </c>
      <c r="C228" s="283">
        <v>104.13786877</v>
      </c>
      <c r="D228" s="283">
        <v>0</v>
      </c>
      <c r="F228" s="243">
        <f>IF($C$227=0,"",IF(C228="[for completion]","",C228/$C$227))</f>
        <v>6.9747324759161016E-3</v>
      </c>
      <c r="G228" s="243">
        <f>IF($D$227=0,"",IF(D228="[for completion]","",D228/$D$227))</f>
        <v>0</v>
      </c>
    </row>
    <row r="229" spans="1:7" outlineLevel="1" x14ac:dyDescent="0.2">
      <c r="A229" s="139" t="s">
        <v>761</v>
      </c>
      <c r="B229" s="221" t="s">
        <v>762</v>
      </c>
      <c r="C229" s="283">
        <v>58.914255449999999</v>
      </c>
      <c r="D229" s="283">
        <v>0</v>
      </c>
      <c r="F229" s="243">
        <f>IF($C$227=0,"",IF(C229="[for completion]","",C229/$C$227))</f>
        <v>3.9458381051476572E-3</v>
      </c>
      <c r="G229" s="243">
        <f>IF($D$227=0,"",IF(D229="[for completion]","",D229/$D$227))</f>
        <v>0</v>
      </c>
    </row>
    <row r="230" spans="1:7" outlineLevel="1" x14ac:dyDescent="0.2">
      <c r="A230" s="139" t="s">
        <v>763</v>
      </c>
      <c r="B230" s="221" t="s">
        <v>764</v>
      </c>
      <c r="C230" s="283">
        <v>46.901101670000003</v>
      </c>
      <c r="D230" s="283">
        <v>0</v>
      </c>
      <c r="F230" s="243">
        <f>IF($C$227=0,"",IF(C230="[for completion]","",C230/$C$227))</f>
        <v>3.1412457431453534E-3</v>
      </c>
      <c r="G230" s="243">
        <f>IF($D$227=0,"",IF(D230="[for completion]","",D230/$D$227))</f>
        <v>0</v>
      </c>
    </row>
    <row r="231" spans="1:7" outlineLevel="1" x14ac:dyDescent="0.2">
      <c r="A231" s="139" t="s">
        <v>765</v>
      </c>
      <c r="B231" s="221" t="s">
        <v>766</v>
      </c>
      <c r="C231" s="283">
        <v>34.067667460000003</v>
      </c>
      <c r="D231" s="283">
        <v>0</v>
      </c>
      <c r="F231" s="243">
        <f>IF($C$227=0,"",IF(C231="[for completion]","",C231/$C$227))</f>
        <v>2.2817143217782432E-3</v>
      </c>
      <c r="G231" s="243">
        <f>IF($D$227=0,"",IF(D231="[for completion]","",D231/$D$227))</f>
        <v>0</v>
      </c>
    </row>
    <row r="232" spans="1:7" outlineLevel="1" x14ac:dyDescent="0.2">
      <c r="A232" s="139" t="s">
        <v>767</v>
      </c>
      <c r="B232" s="221" t="s">
        <v>768</v>
      </c>
      <c r="C232" s="283">
        <v>39.7480434</v>
      </c>
      <c r="D232" s="283">
        <v>0</v>
      </c>
      <c r="F232" s="243">
        <f>IF($C$227=0,"",IF(C232="[for completion]","",C232/$C$227))</f>
        <v>2.6621628849386202E-3</v>
      </c>
      <c r="G232" s="243">
        <f>IF($D$227=0,"",IF(D232="[for completion]","",D232/$D$227))</f>
        <v>0</v>
      </c>
    </row>
    <row r="233" spans="1:7" outlineLevel="1" x14ac:dyDescent="0.2">
      <c r="A233" s="139" t="s">
        <v>769</v>
      </c>
      <c r="B233" s="221" t="s">
        <v>770</v>
      </c>
      <c r="C233" s="283">
        <v>227.21882273</v>
      </c>
      <c r="D233" s="283">
        <v>0</v>
      </c>
      <c r="F233" s="243">
        <f>IF($C$227=0,"",IF(C233="[for completion]","",C233/$C$227))</f>
        <v>1.5218196039084878E-2</v>
      </c>
      <c r="G233" s="243">
        <f>IF($D$227=0,"",IF(D233="[for completion]","",D233/$D$227))</f>
        <v>0</v>
      </c>
    </row>
    <row r="234" spans="1:7" outlineLevel="1" x14ac:dyDescent="0.2">
      <c r="A234" s="139" t="s">
        <v>771</v>
      </c>
      <c r="B234" s="221"/>
      <c r="F234" s="243"/>
      <c r="G234" s="243"/>
    </row>
    <row r="235" spans="1:7" outlineLevel="1" x14ac:dyDescent="0.2">
      <c r="A235" s="139" t="s">
        <v>772</v>
      </c>
      <c r="B235" s="221"/>
      <c r="F235" s="243"/>
      <c r="G235" s="243"/>
    </row>
    <row r="236" spans="1:7" outlineLevel="1" x14ac:dyDescent="0.2">
      <c r="A236" s="139" t="s">
        <v>773</v>
      </c>
      <c r="B236" s="221"/>
      <c r="F236" s="243"/>
      <c r="G236" s="243"/>
    </row>
    <row r="237" spans="1:7" ht="15" customHeight="1" x14ac:dyDescent="0.2">
      <c r="A237" s="142"/>
      <c r="B237" s="142" t="s">
        <v>774</v>
      </c>
      <c r="C237" s="142" t="s">
        <v>702</v>
      </c>
      <c r="D237" s="142" t="s">
        <v>703</v>
      </c>
      <c r="E237" s="155"/>
      <c r="F237" s="142" t="s">
        <v>523</v>
      </c>
      <c r="G237" s="142" t="s">
        <v>704</v>
      </c>
    </row>
    <row r="238" spans="1:7" x14ac:dyDescent="0.2">
      <c r="A238" s="139" t="s">
        <v>775</v>
      </c>
      <c r="B238" s="139" t="s">
        <v>740</v>
      </c>
      <c r="C238" s="279">
        <v>0.50189381214316198</v>
      </c>
      <c r="F238" s="276"/>
      <c r="G238" s="276"/>
    </row>
    <row r="239" spans="1:7" x14ac:dyDescent="0.2">
      <c r="F239" s="276"/>
      <c r="G239" s="276"/>
    </row>
    <row r="240" spans="1:7" x14ac:dyDescent="0.2">
      <c r="B240" s="147" t="s">
        <v>741</v>
      </c>
      <c r="F240" s="276"/>
      <c r="G240" s="276"/>
    </row>
    <row r="241" spans="1:7" x14ac:dyDescent="0.2">
      <c r="A241" s="139" t="s">
        <v>776</v>
      </c>
      <c r="B241" s="139" t="s">
        <v>743</v>
      </c>
      <c r="C241" s="283">
        <v>5836.3746364299705</v>
      </c>
      <c r="D241" s="282" t="s">
        <v>1754</v>
      </c>
      <c r="F241" s="243">
        <f>IF($C$249=0,"",IF(C241="[Mark as ND1 if not relevant]","",C241/$C$249))</f>
        <v>0.39089672372907286</v>
      </c>
      <c r="G241" s="243" t="str">
        <f>IF($D$249=0,"",IF(D241="[Mark as ND1 if not relevant]","",D241/$D$249))</f>
        <v/>
      </c>
    </row>
    <row r="242" spans="1:7" x14ac:dyDescent="0.2">
      <c r="A242" s="139" t="s">
        <v>777</v>
      </c>
      <c r="B242" s="139" t="s">
        <v>745</v>
      </c>
      <c r="C242" s="283">
        <v>1988.23204749001</v>
      </c>
      <c r="D242" s="282" t="s">
        <v>1754</v>
      </c>
      <c r="F242" s="243">
        <f>IF($C$249=0,"",IF(C242="[Mark as ND1 if not relevant]","",C242/$C$249))</f>
        <v>0.13316372607848728</v>
      </c>
      <c r="G242" s="243" t="str">
        <f>IF($D$249=0,"",IF(D242="[Mark as ND1 if not relevant]","",D242/$D$249))</f>
        <v/>
      </c>
    </row>
    <row r="243" spans="1:7" x14ac:dyDescent="0.2">
      <c r="A243" s="139" t="s">
        <v>778</v>
      </c>
      <c r="B243" s="139" t="s">
        <v>747</v>
      </c>
      <c r="C243" s="283">
        <v>2030.4871721100101</v>
      </c>
      <c r="D243" s="282" t="s">
        <v>1754</v>
      </c>
      <c r="F243" s="243">
        <f>IF($C$249=0,"",IF(C243="[Mark as ND1 if not relevant]","",C243/$C$249))</f>
        <v>0.13599380310466413</v>
      </c>
      <c r="G243" s="243" t="str">
        <f>IF($D$249=0,"",IF(D243="[Mark as ND1 if not relevant]","",D243/$D$249))</f>
        <v/>
      </c>
    </row>
    <row r="244" spans="1:7" x14ac:dyDescent="0.2">
      <c r="A244" s="139" t="s">
        <v>779</v>
      </c>
      <c r="B244" s="139" t="s">
        <v>749</v>
      </c>
      <c r="C244" s="283">
        <v>1974.8513223699899</v>
      </c>
      <c r="D244" s="282" t="s">
        <v>1754</v>
      </c>
      <c r="F244" s="243">
        <f>IF($C$249=0,"",IF(C244="[Mark as ND1 if not relevant]","",C244/$C$249))</f>
        <v>0.13226753932963001</v>
      </c>
      <c r="G244" s="243" t="str">
        <f>IF($D$249=0,"",IF(D244="[Mark as ND1 if not relevant]","",D244/$D$249))</f>
        <v/>
      </c>
    </row>
    <row r="245" spans="1:7" x14ac:dyDescent="0.2">
      <c r="A245" s="139" t="s">
        <v>780</v>
      </c>
      <c r="B245" s="139" t="s">
        <v>751</v>
      </c>
      <c r="C245" s="283">
        <v>1732.1090914599999</v>
      </c>
      <c r="D245" s="282" t="s">
        <v>1754</v>
      </c>
      <c r="F245" s="243">
        <f>IF($C$249=0,"",IF(C245="[Mark as ND1 if not relevant]","",C245/$C$249))</f>
        <v>0.11600964831264034</v>
      </c>
      <c r="G245" s="243" t="str">
        <f>IF($D$249=0,"",IF(D245="[Mark as ND1 if not relevant]","",D245/$D$249))</f>
        <v/>
      </c>
    </row>
    <row r="246" spans="1:7" x14ac:dyDescent="0.2">
      <c r="A246" s="139" t="s">
        <v>781</v>
      </c>
      <c r="B246" s="139" t="s">
        <v>753</v>
      </c>
      <c r="C246" s="283">
        <v>794.17437040999903</v>
      </c>
      <c r="D246" s="282" t="s">
        <v>1754</v>
      </c>
      <c r="F246" s="243">
        <f>IF($C$249=0,"",IF(C246="[Mark as ND1 if not relevant]","",C246/$C$249))</f>
        <v>5.3190581277140173E-2</v>
      </c>
      <c r="G246" s="243" t="str">
        <f>IF($D$249=0,"",IF(D246="[Mark as ND1 if not relevant]","",D246/$D$249))</f>
        <v/>
      </c>
    </row>
    <row r="247" spans="1:7" x14ac:dyDescent="0.2">
      <c r="A247" s="139" t="s">
        <v>782</v>
      </c>
      <c r="B247" s="139" t="s">
        <v>755</v>
      </c>
      <c r="C247" s="283">
        <v>224.84971938000001</v>
      </c>
      <c r="D247" s="282" t="s">
        <v>1754</v>
      </c>
      <c r="F247" s="243">
        <f>IF($C$249=0,"",IF(C247="[Mark as ND1 if not relevant]","",C247/$C$249))</f>
        <v>1.505952309648278E-2</v>
      </c>
      <c r="G247" s="243" t="str">
        <f>IF($D$249=0,"",IF(D247="[Mark as ND1 if not relevant]","",D247/$D$249))</f>
        <v/>
      </c>
    </row>
    <row r="248" spans="1:7" x14ac:dyDescent="0.2">
      <c r="A248" s="139" t="s">
        <v>783</v>
      </c>
      <c r="B248" s="139" t="s">
        <v>757</v>
      </c>
      <c r="C248" s="283">
        <v>349.65470138000001</v>
      </c>
      <c r="D248" s="282" t="s">
        <v>1754</v>
      </c>
      <c r="F248" s="243">
        <f>IF($C$249=0,"",IF(C248="[Mark as ND1 if not relevant]","",C248/$C$249))</f>
        <v>2.3418455071882418E-2</v>
      </c>
      <c r="G248" s="243" t="str">
        <f>IF($D$249=0,"",IF(D248="[Mark as ND1 if not relevant]","",D248/$D$249))</f>
        <v/>
      </c>
    </row>
    <row r="249" spans="1:7" x14ac:dyDescent="0.2">
      <c r="A249" s="139" t="s">
        <v>784</v>
      </c>
      <c r="B249" s="249" t="s">
        <v>73</v>
      </c>
      <c r="C249" s="242">
        <f>SUM(C241:C248)</f>
        <v>14930.73306102998</v>
      </c>
      <c r="D249" s="282">
        <f>SUM(D241:D248)</f>
        <v>0</v>
      </c>
      <c r="F249" s="278">
        <f>SUM(F241:F248)</f>
        <v>1</v>
      </c>
      <c r="G249" s="278">
        <f>SUM(G241:G248)</f>
        <v>0</v>
      </c>
    </row>
    <row r="250" spans="1:7" outlineLevel="1" x14ac:dyDescent="0.2">
      <c r="A250" s="139" t="s">
        <v>785</v>
      </c>
      <c r="B250" s="221" t="s">
        <v>760</v>
      </c>
      <c r="C250" s="283">
        <v>66.270431830000007</v>
      </c>
      <c r="D250" s="282"/>
      <c r="F250" s="243">
        <f>IF($C$249=0,"",IF(C250="[for completion]","",C250/$C$249))</f>
        <v>4.4385249913126779E-3</v>
      </c>
      <c r="G250" s="243" t="str">
        <f>IF($D$249=0,"",IF(D250="[for completion]","",D250/$D$249))</f>
        <v/>
      </c>
    </row>
    <row r="251" spans="1:7" outlineLevel="1" x14ac:dyDescent="0.2">
      <c r="A251" s="139" t="s">
        <v>786</v>
      </c>
      <c r="B251" s="221" t="s">
        <v>762</v>
      </c>
      <c r="C251" s="283">
        <v>48.945737489999999</v>
      </c>
      <c r="D251" s="282"/>
      <c r="F251" s="243">
        <f>IF($C$249=0,"",IF(C251="[for completion]","",C251/$C$249))</f>
        <v>3.2781871653543267E-3</v>
      </c>
      <c r="G251" s="243" t="str">
        <f>IF($D$249=0,"",IF(D251="[for completion]","",D251/$D$249))</f>
        <v/>
      </c>
    </row>
    <row r="252" spans="1:7" outlineLevel="1" x14ac:dyDescent="0.2">
      <c r="A252" s="139" t="s">
        <v>787</v>
      </c>
      <c r="B252" s="221" t="s">
        <v>764</v>
      </c>
      <c r="C252" s="283">
        <v>37.603178290000002</v>
      </c>
      <c r="D252" s="282"/>
      <c r="F252" s="243">
        <f>IF($C$249=0,"",IF(C252="[for completion]","",C252/$C$249))</f>
        <v>2.5185085110218954E-3</v>
      </c>
      <c r="G252" s="243" t="str">
        <f>IF($D$249=0,"",IF(D252="[for completion]","",D252/$D$249))</f>
        <v/>
      </c>
    </row>
    <row r="253" spans="1:7" outlineLevel="1" x14ac:dyDescent="0.2">
      <c r="A253" s="139" t="s">
        <v>788</v>
      </c>
      <c r="B253" s="221" t="s">
        <v>766</v>
      </c>
      <c r="C253" s="283">
        <v>19.891776570000001</v>
      </c>
      <c r="D253" s="282"/>
      <c r="F253" s="243">
        <f>IF($C$249=0,"",IF(C253="[for completion]","",C253/$C$249))</f>
        <v>1.3322705917178717E-3</v>
      </c>
      <c r="G253" s="243" t="str">
        <f>IF($D$249=0,"",IF(D253="[for completion]","",D253/$D$249))</f>
        <v/>
      </c>
    </row>
    <row r="254" spans="1:7" outlineLevel="1" x14ac:dyDescent="0.2">
      <c r="A254" s="139" t="s">
        <v>789</v>
      </c>
      <c r="B254" s="221" t="s">
        <v>768</v>
      </c>
      <c r="C254" s="283">
        <v>18.417786580000001</v>
      </c>
      <c r="D254" s="282"/>
      <c r="F254" s="243">
        <f>IF($C$249=0,"",IF(C254="[for completion]","",C254/$C$249))</f>
        <v>1.233548714903451E-3</v>
      </c>
      <c r="G254" s="243" t="str">
        <f>IF($D$249=0,"",IF(D254="[for completion]","",D254/$D$249))</f>
        <v/>
      </c>
    </row>
    <row r="255" spans="1:7" outlineLevel="1" x14ac:dyDescent="0.2">
      <c r="A255" s="139" t="s">
        <v>790</v>
      </c>
      <c r="B255" s="221" t="s">
        <v>770</v>
      </c>
      <c r="C255" s="283">
        <v>158.52579062000001</v>
      </c>
      <c r="D255" s="282"/>
      <c r="F255" s="243">
        <f>IF($C$249=0,"",IF(C255="[for completion]","",C255/$C$249))</f>
        <v>1.0617415097572195E-2</v>
      </c>
      <c r="G255" s="243" t="str">
        <f>IF($D$249=0,"",IF(D255="[for completion]","",D255/$D$249))</f>
        <v/>
      </c>
    </row>
    <row r="256" spans="1:7" outlineLevel="1" x14ac:dyDescent="0.2">
      <c r="A256" s="139" t="s">
        <v>791</v>
      </c>
      <c r="B256" s="221"/>
      <c r="F256" s="250"/>
      <c r="G256" s="250"/>
    </row>
    <row r="257" spans="1:14" outlineLevel="1" x14ac:dyDescent="0.2">
      <c r="A257" s="139" t="s">
        <v>792</v>
      </c>
      <c r="B257" s="221"/>
      <c r="F257" s="250"/>
      <c r="G257" s="250"/>
    </row>
    <row r="258" spans="1:14" outlineLevel="1" x14ac:dyDescent="0.2">
      <c r="A258" s="139" t="s">
        <v>793</v>
      </c>
      <c r="B258" s="221"/>
      <c r="F258" s="250"/>
      <c r="G258" s="250"/>
    </row>
    <row r="259" spans="1:14" ht="15" customHeight="1" x14ac:dyDescent="0.2">
      <c r="A259" s="142"/>
      <c r="B259" s="257" t="s">
        <v>794</v>
      </c>
      <c r="C259" s="142" t="s">
        <v>523</v>
      </c>
      <c r="D259" s="142"/>
      <c r="E259" s="155"/>
      <c r="F259" s="142"/>
      <c r="G259" s="142"/>
    </row>
    <row r="260" spans="1:14" x14ac:dyDescent="0.2">
      <c r="A260" s="139" t="s">
        <v>795</v>
      </c>
      <c r="B260" s="139" t="s">
        <v>1753</v>
      </c>
      <c r="C260" s="279">
        <v>0.81312830440966499</v>
      </c>
      <c r="E260" s="280"/>
      <c r="F260" s="280"/>
      <c r="G260" s="280"/>
    </row>
    <row r="261" spans="1:14" x14ac:dyDescent="0.2">
      <c r="A261" s="139" t="s">
        <v>797</v>
      </c>
      <c r="B261" s="139" t="s">
        <v>798</v>
      </c>
      <c r="C261" s="279"/>
      <c r="E261" s="280"/>
      <c r="F261" s="280"/>
    </row>
    <row r="262" spans="1:14" x14ac:dyDescent="0.2">
      <c r="A262" s="139" t="s">
        <v>799</v>
      </c>
      <c r="B262" s="139" t="s">
        <v>800</v>
      </c>
      <c r="C262" s="279"/>
      <c r="E262" s="280"/>
      <c r="F262" s="280"/>
    </row>
    <row r="263" spans="1:14" x14ac:dyDescent="0.2">
      <c r="A263" s="139" t="s">
        <v>801</v>
      </c>
      <c r="B263" s="139" t="s">
        <v>802</v>
      </c>
      <c r="C263" s="279"/>
      <c r="E263" s="280"/>
      <c r="F263" s="280"/>
    </row>
    <row r="264" spans="1:14" x14ac:dyDescent="0.2">
      <c r="A264" s="139" t="s">
        <v>803</v>
      </c>
      <c r="B264" s="147" t="s">
        <v>804</v>
      </c>
      <c r="C264" s="279"/>
      <c r="D264" s="174"/>
      <c r="E264" s="174"/>
      <c r="F264" s="169"/>
      <c r="G264" s="169"/>
      <c r="H264" s="138"/>
      <c r="I264" s="139"/>
      <c r="J264" s="139"/>
      <c r="K264" s="139"/>
      <c r="L264" s="138"/>
      <c r="M264" s="138"/>
      <c r="N264" s="138"/>
    </row>
    <row r="265" spans="1:14" x14ac:dyDescent="0.2">
      <c r="A265" s="139" t="s">
        <v>805</v>
      </c>
      <c r="B265" s="139" t="s">
        <v>71</v>
      </c>
      <c r="C265" s="279">
        <v>0.18687169559033501</v>
      </c>
      <c r="E265" s="280"/>
      <c r="F265" s="280"/>
    </row>
    <row r="266" spans="1:14" outlineLevel="1" x14ac:dyDescent="0.2">
      <c r="A266" s="139" t="s">
        <v>807</v>
      </c>
      <c r="B266" s="221" t="s">
        <v>809</v>
      </c>
      <c r="C266" s="281"/>
      <c r="E266" s="280"/>
      <c r="F266" s="280"/>
    </row>
    <row r="267" spans="1:14" outlineLevel="1" x14ac:dyDescent="0.2">
      <c r="A267" s="139" t="s">
        <v>808</v>
      </c>
      <c r="B267" s="221" t="s">
        <v>811</v>
      </c>
      <c r="C267" s="278"/>
      <c r="E267" s="280"/>
      <c r="F267" s="280"/>
    </row>
    <row r="268" spans="1:14" outlineLevel="1" x14ac:dyDescent="0.2">
      <c r="A268" s="139" t="s">
        <v>810</v>
      </c>
      <c r="B268" s="221" t="s">
        <v>813</v>
      </c>
      <c r="C268" s="278"/>
      <c r="E268" s="280"/>
      <c r="F268" s="280"/>
    </row>
    <row r="269" spans="1:14" outlineLevel="1" x14ac:dyDescent="0.2">
      <c r="A269" s="139" t="s">
        <v>812</v>
      </c>
      <c r="B269" s="221" t="s">
        <v>815</v>
      </c>
      <c r="C269" s="278"/>
      <c r="E269" s="280"/>
      <c r="F269" s="280"/>
    </row>
    <row r="270" spans="1:14" outlineLevel="1" x14ac:dyDescent="0.2">
      <c r="A270" s="139" t="s">
        <v>814</v>
      </c>
      <c r="B270" s="221" t="s">
        <v>178</v>
      </c>
      <c r="C270" s="278"/>
      <c r="E270" s="280"/>
      <c r="F270" s="280"/>
    </row>
    <row r="271" spans="1:14" outlineLevel="1" x14ac:dyDescent="0.2">
      <c r="A271" s="139" t="s">
        <v>816</v>
      </c>
      <c r="B271" s="221" t="s">
        <v>178</v>
      </c>
      <c r="C271" s="278"/>
      <c r="E271" s="280"/>
      <c r="F271" s="280"/>
    </row>
    <row r="272" spans="1:14" outlineLevel="1" x14ac:dyDescent="0.2">
      <c r="A272" s="139" t="s">
        <v>817</v>
      </c>
      <c r="B272" s="221" t="s">
        <v>178</v>
      </c>
      <c r="C272" s="278"/>
      <c r="E272" s="280"/>
      <c r="F272" s="280"/>
    </row>
    <row r="273" spans="1:7" outlineLevel="1" x14ac:dyDescent="0.2">
      <c r="A273" s="139" t="s">
        <v>818</v>
      </c>
      <c r="B273" s="221" t="s">
        <v>178</v>
      </c>
      <c r="C273" s="278"/>
      <c r="E273" s="280"/>
      <c r="F273" s="280"/>
    </row>
    <row r="274" spans="1:7" outlineLevel="1" x14ac:dyDescent="0.2">
      <c r="A274" s="139" t="s">
        <v>819</v>
      </c>
      <c r="B274" s="221" t="s">
        <v>178</v>
      </c>
      <c r="C274" s="278"/>
      <c r="E274" s="280"/>
      <c r="F274" s="280"/>
    </row>
    <row r="275" spans="1:7" outlineLevel="1" x14ac:dyDescent="0.2">
      <c r="A275" s="139" t="s">
        <v>820</v>
      </c>
      <c r="B275" s="221" t="s">
        <v>178</v>
      </c>
      <c r="C275" s="278"/>
      <c r="E275" s="280"/>
      <c r="F275" s="280"/>
    </row>
    <row r="276" spans="1:7" ht="15" customHeight="1" x14ac:dyDescent="0.2">
      <c r="A276" s="142"/>
      <c r="B276" s="257" t="s">
        <v>821</v>
      </c>
      <c r="C276" s="142" t="s">
        <v>523</v>
      </c>
      <c r="D276" s="142"/>
      <c r="E276" s="155"/>
      <c r="F276" s="142"/>
      <c r="G276" s="141"/>
    </row>
    <row r="277" spans="1:7" x14ac:dyDescent="0.2">
      <c r="A277" s="139" t="s">
        <v>822</v>
      </c>
      <c r="B277" s="139" t="s">
        <v>823</v>
      </c>
      <c r="C277" s="279">
        <v>1</v>
      </c>
      <c r="E277" s="138"/>
      <c r="F277" s="138"/>
    </row>
    <row r="278" spans="1:7" x14ac:dyDescent="0.2">
      <c r="A278" s="139" t="s">
        <v>824</v>
      </c>
      <c r="B278" s="139" t="s">
        <v>825</v>
      </c>
      <c r="C278" s="278"/>
      <c r="E278" s="138"/>
      <c r="F278" s="138"/>
    </row>
    <row r="279" spans="1:7" x14ac:dyDescent="0.2">
      <c r="A279" s="139" t="s">
        <v>826</v>
      </c>
      <c r="B279" s="139" t="s">
        <v>71</v>
      </c>
      <c r="C279" s="278"/>
      <c r="E279" s="138"/>
      <c r="F279" s="138"/>
    </row>
    <row r="280" spans="1:7" outlineLevel="1" x14ac:dyDescent="0.2">
      <c r="A280" s="139" t="s">
        <v>827</v>
      </c>
      <c r="C280" s="278"/>
      <c r="E280" s="138"/>
      <c r="F280" s="138"/>
    </row>
    <row r="281" spans="1:7" outlineLevel="1" x14ac:dyDescent="0.2">
      <c r="A281" s="139" t="s">
        <v>828</v>
      </c>
      <c r="C281" s="278"/>
      <c r="E281" s="138"/>
      <c r="F281" s="138"/>
    </row>
    <row r="282" spans="1:7" outlineLevel="1" x14ac:dyDescent="0.2">
      <c r="A282" s="139" t="s">
        <v>829</v>
      </c>
      <c r="C282" s="278"/>
      <c r="E282" s="138"/>
      <c r="F282" s="138"/>
    </row>
    <row r="283" spans="1:7" outlineLevel="1" x14ac:dyDescent="0.2">
      <c r="A283" s="139" t="s">
        <v>830</v>
      </c>
      <c r="C283" s="278"/>
      <c r="E283" s="138"/>
      <c r="F283" s="138"/>
    </row>
    <row r="284" spans="1:7" outlineLevel="1" x14ac:dyDescent="0.2">
      <c r="A284" s="139" t="s">
        <v>831</v>
      </c>
      <c r="C284" s="278"/>
      <c r="E284" s="138"/>
      <c r="F284" s="138"/>
    </row>
    <row r="285" spans="1:7" outlineLevel="1" x14ac:dyDescent="0.2">
      <c r="A285" s="139" t="s">
        <v>832</v>
      </c>
      <c r="C285" s="278"/>
      <c r="E285" s="138"/>
      <c r="F285" s="138"/>
    </row>
    <row r="286" spans="1:7" ht="15" customHeight="1" x14ac:dyDescent="0.2">
      <c r="A286" s="142"/>
      <c r="B286" s="257" t="s">
        <v>1752</v>
      </c>
      <c r="C286" s="142" t="s">
        <v>60</v>
      </c>
      <c r="D286" s="142" t="s">
        <v>1658</v>
      </c>
      <c r="E286" s="155"/>
      <c r="F286" s="142" t="s">
        <v>523</v>
      </c>
      <c r="G286" s="142" t="s">
        <v>1657</v>
      </c>
    </row>
    <row r="287" spans="1:7" s="172" customFormat="1" x14ac:dyDescent="0.25">
      <c r="A287" s="139" t="s">
        <v>1751</v>
      </c>
      <c r="B287" s="147"/>
      <c r="C287" s="242"/>
      <c r="D287" s="139"/>
      <c r="E287" s="150"/>
      <c r="F287" s="243" t="str">
        <f>IF($C$305=0,"",IF(C287="[For completion]","",C287/$C$305))</f>
        <v/>
      </c>
      <c r="G287" s="243" t="str">
        <f>IF($D$305=0,"",IF(D287="[For completion]","",D287/$D$305))</f>
        <v/>
      </c>
    </row>
    <row r="288" spans="1:7" s="172" customFormat="1" x14ac:dyDescent="0.25">
      <c r="A288" s="139" t="s">
        <v>1750</v>
      </c>
      <c r="B288" s="147"/>
      <c r="C288" s="242"/>
      <c r="D288" s="139"/>
      <c r="E288" s="150"/>
      <c r="F288" s="243" t="str">
        <f>IF($C$305=0,"",IF(C288="[For completion]","",C288/$C$305))</f>
        <v/>
      </c>
      <c r="G288" s="243" t="str">
        <f>IF($D$305=0,"",IF(D288="[For completion]","",D288/$D$305))</f>
        <v/>
      </c>
    </row>
    <row r="289" spans="1:7" s="172" customFormat="1" x14ac:dyDescent="0.25">
      <c r="A289" s="139" t="s">
        <v>1749</v>
      </c>
      <c r="B289" s="147"/>
      <c r="C289" s="242"/>
      <c r="D289" s="139"/>
      <c r="E289" s="150"/>
      <c r="F289" s="243" t="str">
        <f>IF($C$305=0,"",IF(C289="[For completion]","",C289/$C$305))</f>
        <v/>
      </c>
      <c r="G289" s="243" t="str">
        <f>IF($D$305=0,"",IF(D289="[For completion]","",D289/$D$305))</f>
        <v/>
      </c>
    </row>
    <row r="290" spans="1:7" s="172" customFormat="1" x14ac:dyDescent="0.25">
      <c r="A290" s="139" t="s">
        <v>1748</v>
      </c>
      <c r="B290" s="147"/>
      <c r="C290" s="242"/>
      <c r="D290" s="139"/>
      <c r="E290" s="150"/>
      <c r="F290" s="243" t="str">
        <f>IF($C$305=0,"",IF(C290="[For completion]","",C290/$C$305))</f>
        <v/>
      </c>
      <c r="G290" s="243" t="str">
        <f>IF($D$305=0,"",IF(D290="[For completion]","",D290/$D$305))</f>
        <v/>
      </c>
    </row>
    <row r="291" spans="1:7" s="172" customFormat="1" x14ac:dyDescent="0.25">
      <c r="A291" s="139" t="s">
        <v>1747</v>
      </c>
      <c r="B291" s="147"/>
      <c r="C291" s="242"/>
      <c r="D291" s="139"/>
      <c r="E291" s="150"/>
      <c r="F291" s="243" t="str">
        <f>IF($C$305=0,"",IF(C291="[For completion]","",C291/$C$305))</f>
        <v/>
      </c>
      <c r="G291" s="243" t="str">
        <f>IF($D$305=0,"",IF(D291="[For completion]","",D291/$D$305))</f>
        <v/>
      </c>
    </row>
    <row r="292" spans="1:7" s="172" customFormat="1" x14ac:dyDescent="0.25">
      <c r="A292" s="139" t="s">
        <v>1746</v>
      </c>
      <c r="B292" s="147"/>
      <c r="C292" s="242"/>
      <c r="D292" s="139"/>
      <c r="E292" s="150"/>
      <c r="F292" s="243" t="str">
        <f>IF($C$305=0,"",IF(C292="[For completion]","",C292/$C$305))</f>
        <v/>
      </c>
      <c r="G292" s="243" t="str">
        <f>IF($D$305=0,"",IF(D292="[For completion]","",D292/$D$305))</f>
        <v/>
      </c>
    </row>
    <row r="293" spans="1:7" s="172" customFormat="1" x14ac:dyDescent="0.25">
      <c r="A293" s="139" t="s">
        <v>1745</v>
      </c>
      <c r="B293" s="147"/>
      <c r="C293" s="242"/>
      <c r="D293" s="139"/>
      <c r="E293" s="150"/>
      <c r="F293" s="243" t="str">
        <f>IF($C$305=0,"",IF(C293="[For completion]","",C293/$C$305))</f>
        <v/>
      </c>
      <c r="G293" s="243" t="str">
        <f>IF($D$305=0,"",IF(D293="[For completion]","",D293/$D$305))</f>
        <v/>
      </c>
    </row>
    <row r="294" spans="1:7" s="172" customFormat="1" x14ac:dyDescent="0.25">
      <c r="A294" s="139" t="s">
        <v>1744</v>
      </c>
      <c r="B294" s="147"/>
      <c r="C294" s="242"/>
      <c r="D294" s="139"/>
      <c r="E294" s="150"/>
      <c r="F294" s="243" t="str">
        <f>IF($C$305=0,"",IF(C294="[For completion]","",C294/$C$305))</f>
        <v/>
      </c>
      <c r="G294" s="243" t="str">
        <f>IF($D$305=0,"",IF(D294="[For completion]","",D294/$D$305))</f>
        <v/>
      </c>
    </row>
    <row r="295" spans="1:7" s="172" customFormat="1" x14ac:dyDescent="0.25">
      <c r="A295" s="139" t="s">
        <v>1743</v>
      </c>
      <c r="B295" s="147"/>
      <c r="C295" s="242"/>
      <c r="D295" s="139"/>
      <c r="E295" s="150"/>
      <c r="F295" s="243" t="str">
        <f>IF($C$305=0,"",IF(C295="[For completion]","",C295/$C$305))</f>
        <v/>
      </c>
      <c r="G295" s="243" t="str">
        <f>IF($D$305=0,"",IF(D295="[For completion]","",D295/$D$305))</f>
        <v/>
      </c>
    </row>
    <row r="296" spans="1:7" s="172" customFormat="1" x14ac:dyDescent="0.25">
      <c r="A296" s="139" t="s">
        <v>1742</v>
      </c>
      <c r="B296" s="147"/>
      <c r="C296" s="242"/>
      <c r="D296" s="139"/>
      <c r="E296" s="150"/>
      <c r="F296" s="243" t="str">
        <f>IF($C$305=0,"",IF(C296="[For completion]","",C296/$C$305))</f>
        <v/>
      </c>
      <c r="G296" s="243" t="str">
        <f>IF($D$305=0,"",IF(D296="[For completion]","",D296/$D$305))</f>
        <v/>
      </c>
    </row>
    <row r="297" spans="1:7" s="172" customFormat="1" x14ac:dyDescent="0.25">
      <c r="A297" s="139" t="s">
        <v>1741</v>
      </c>
      <c r="B297" s="147"/>
      <c r="C297" s="242"/>
      <c r="D297" s="139"/>
      <c r="E297" s="150"/>
      <c r="F297" s="243" t="str">
        <f>IF($C$305=0,"",IF(C297="[For completion]","",C297/$C$305))</f>
        <v/>
      </c>
      <c r="G297" s="243" t="str">
        <f>IF($D$305=0,"",IF(D297="[For completion]","",D297/$D$305))</f>
        <v/>
      </c>
    </row>
    <row r="298" spans="1:7" s="172" customFormat="1" x14ac:dyDescent="0.25">
      <c r="A298" s="139" t="s">
        <v>1740</v>
      </c>
      <c r="B298" s="147"/>
      <c r="C298" s="242"/>
      <c r="D298" s="139"/>
      <c r="E298" s="150"/>
      <c r="F298" s="243" t="str">
        <f>IF($C$305=0,"",IF(C298="[For completion]","",C298/$C$305))</f>
        <v/>
      </c>
      <c r="G298" s="243" t="str">
        <f>IF($D$305=0,"",IF(D298="[For completion]","",D298/$D$305))</f>
        <v/>
      </c>
    </row>
    <row r="299" spans="1:7" s="172" customFormat="1" x14ac:dyDescent="0.25">
      <c r="A299" s="139" t="s">
        <v>1739</v>
      </c>
      <c r="B299" s="147"/>
      <c r="C299" s="242"/>
      <c r="D299" s="139"/>
      <c r="E299" s="150"/>
      <c r="F299" s="243" t="str">
        <f>IF($C$305=0,"",IF(C299="[For completion]","",C299/$C$305))</f>
        <v/>
      </c>
      <c r="G299" s="243" t="str">
        <f>IF($D$305=0,"",IF(D299="[For completion]","",D299/$D$305))</f>
        <v/>
      </c>
    </row>
    <row r="300" spans="1:7" s="172" customFormat="1" x14ac:dyDescent="0.25">
      <c r="A300" s="139" t="s">
        <v>1738</v>
      </c>
      <c r="B300" s="147"/>
      <c r="C300" s="242"/>
      <c r="D300" s="139"/>
      <c r="E300" s="150"/>
      <c r="F300" s="243" t="str">
        <f>IF($C$305=0,"",IF(C300="[For completion]","",C300/$C$305))</f>
        <v/>
      </c>
      <c r="G300" s="243" t="str">
        <f>IF($D$305=0,"",IF(D300="[For completion]","",D300/$D$305))</f>
        <v/>
      </c>
    </row>
    <row r="301" spans="1:7" s="172" customFormat="1" x14ac:dyDescent="0.25">
      <c r="A301" s="139" t="s">
        <v>1737</v>
      </c>
      <c r="B301" s="147"/>
      <c r="C301" s="242"/>
      <c r="D301" s="139"/>
      <c r="E301" s="150"/>
      <c r="F301" s="243" t="str">
        <f>IF($C$305=0,"",IF(C301="[For completion]","",C301/$C$305))</f>
        <v/>
      </c>
      <c r="G301" s="243" t="str">
        <f>IF($D$305=0,"",IF(D301="[For completion]","",D301/$D$305))</f>
        <v/>
      </c>
    </row>
    <row r="302" spans="1:7" s="172" customFormat="1" x14ac:dyDescent="0.25">
      <c r="A302" s="139" t="s">
        <v>1736</v>
      </c>
      <c r="B302" s="147"/>
      <c r="C302" s="242"/>
      <c r="D302" s="139"/>
      <c r="E302" s="150"/>
      <c r="F302" s="243" t="str">
        <f>IF($C$305=0,"",IF(C302="[For completion]","",C302/$C$305))</f>
        <v/>
      </c>
      <c r="G302" s="243" t="str">
        <f>IF($D$305=0,"",IF(D302="[For completion]","",D302/$D$305))</f>
        <v/>
      </c>
    </row>
    <row r="303" spans="1:7" s="172" customFormat="1" x14ac:dyDescent="0.25">
      <c r="A303" s="139" t="s">
        <v>1735</v>
      </c>
      <c r="B303" s="147"/>
      <c r="C303" s="242"/>
      <c r="D303" s="139"/>
      <c r="E303" s="150"/>
      <c r="F303" s="243" t="str">
        <f>IF($C$305=0,"",IF(C303="[For completion]","",C303/$C$305))</f>
        <v/>
      </c>
      <c r="G303" s="243" t="str">
        <f>IF($D$305=0,"",IF(D303="[For completion]","",D303/$D$305))</f>
        <v/>
      </c>
    </row>
    <row r="304" spans="1:7" s="172" customFormat="1" x14ac:dyDescent="0.25">
      <c r="A304" s="139" t="s">
        <v>1734</v>
      </c>
      <c r="B304" s="147" t="s">
        <v>1629</v>
      </c>
      <c r="C304" s="242"/>
      <c r="D304" s="139"/>
      <c r="E304" s="150"/>
      <c r="F304" s="243"/>
      <c r="G304" s="243"/>
    </row>
    <row r="305" spans="1:7" s="172" customFormat="1" x14ac:dyDescent="0.25">
      <c r="A305" s="139" t="s">
        <v>1733</v>
      </c>
      <c r="B305" s="147" t="s">
        <v>73</v>
      </c>
      <c r="C305" s="242">
        <f>SUM(C287:C304)</f>
        <v>0</v>
      </c>
      <c r="D305" s="139">
        <f>SUM(D287:D304)</f>
        <v>0</v>
      </c>
      <c r="E305" s="150"/>
      <c r="F305" s="276">
        <f>SUM(F287:F304)</f>
        <v>0</v>
      </c>
      <c r="G305" s="276">
        <f>SUM(G287:G304)</f>
        <v>0</v>
      </c>
    </row>
    <row r="306" spans="1:7" s="172" customFormat="1" x14ac:dyDescent="0.25">
      <c r="A306" s="139" t="s">
        <v>1732</v>
      </c>
      <c r="B306" s="147"/>
      <c r="C306" s="139"/>
      <c r="D306" s="139"/>
      <c r="E306" s="150"/>
      <c r="F306" s="150"/>
      <c r="G306" s="150"/>
    </row>
    <row r="307" spans="1:7" s="172" customFormat="1" x14ac:dyDescent="0.25">
      <c r="A307" s="139" t="s">
        <v>1731</v>
      </c>
      <c r="B307" s="147"/>
      <c r="C307" s="139"/>
      <c r="D307" s="139"/>
      <c r="E307" s="150"/>
      <c r="F307" s="150"/>
      <c r="G307" s="150"/>
    </row>
    <row r="308" spans="1:7" s="172" customFormat="1" x14ac:dyDescent="0.25">
      <c r="A308" s="139" t="s">
        <v>1730</v>
      </c>
      <c r="B308" s="147"/>
      <c r="C308" s="139"/>
      <c r="D308" s="139"/>
      <c r="E308" s="150"/>
      <c r="F308" s="150"/>
      <c r="G308" s="150"/>
    </row>
    <row r="309" spans="1:7" ht="15" customHeight="1" x14ac:dyDescent="0.2">
      <c r="A309" s="142"/>
      <c r="B309" s="257" t="s">
        <v>1729</v>
      </c>
      <c r="C309" s="142" t="s">
        <v>60</v>
      </c>
      <c r="D309" s="142" t="s">
        <v>1658</v>
      </c>
      <c r="E309" s="155"/>
      <c r="F309" s="142" t="s">
        <v>523</v>
      </c>
      <c r="G309" s="142" t="s">
        <v>1657</v>
      </c>
    </row>
    <row r="310" spans="1:7" s="172" customFormat="1" x14ac:dyDescent="0.25">
      <c r="A310" s="139" t="s">
        <v>1728</v>
      </c>
      <c r="B310" s="147"/>
      <c r="C310" s="242"/>
      <c r="D310" s="139"/>
      <c r="E310" s="150"/>
      <c r="F310" s="243" t="str">
        <f>IF($C$328=0,"",IF(C310="[For completion]","",C310/$C$328))</f>
        <v/>
      </c>
      <c r="G310" s="243" t="str">
        <f>IF($D$328=0,"",IF(D310="[For completion]","",D310/$D$328))</f>
        <v/>
      </c>
    </row>
    <row r="311" spans="1:7" s="172" customFormat="1" x14ac:dyDescent="0.25">
      <c r="A311" s="139" t="s">
        <v>1727</v>
      </c>
      <c r="B311" s="147"/>
      <c r="C311" s="242"/>
      <c r="D311" s="139"/>
      <c r="E311" s="150"/>
      <c r="F311" s="243" t="str">
        <f>IF($C$328=0,"",IF(C311="[For completion]","",C311/$C$328))</f>
        <v/>
      </c>
      <c r="G311" s="243" t="str">
        <f>IF($D$328=0,"",IF(D311="[For completion]","",D311/$D$328))</f>
        <v/>
      </c>
    </row>
    <row r="312" spans="1:7" s="172" customFormat="1" x14ac:dyDescent="0.25">
      <c r="A312" s="139" t="s">
        <v>1726</v>
      </c>
      <c r="B312" s="147"/>
      <c r="C312" s="242"/>
      <c r="D312" s="139"/>
      <c r="E312" s="150"/>
      <c r="F312" s="243" t="str">
        <f>IF($C$328=0,"",IF(C312="[For completion]","",C312/$C$328))</f>
        <v/>
      </c>
      <c r="G312" s="243" t="str">
        <f>IF($D$328=0,"",IF(D312="[For completion]","",D312/$D$328))</f>
        <v/>
      </c>
    </row>
    <row r="313" spans="1:7" s="172" customFormat="1" x14ac:dyDescent="0.25">
      <c r="A313" s="139" t="s">
        <v>1725</v>
      </c>
      <c r="B313" s="147"/>
      <c r="C313" s="242"/>
      <c r="D313" s="139"/>
      <c r="E313" s="150"/>
      <c r="F313" s="243" t="str">
        <f>IF($C$328=0,"",IF(C313="[For completion]","",C313/$C$328))</f>
        <v/>
      </c>
      <c r="G313" s="243" t="str">
        <f>IF($D$328=0,"",IF(D313="[For completion]","",D313/$D$328))</f>
        <v/>
      </c>
    </row>
    <row r="314" spans="1:7" s="172" customFormat="1" x14ac:dyDescent="0.25">
      <c r="A314" s="139" t="s">
        <v>1724</v>
      </c>
      <c r="B314" s="147"/>
      <c r="C314" s="242"/>
      <c r="D314" s="139"/>
      <c r="E314" s="150"/>
      <c r="F314" s="243" t="str">
        <f>IF($C$328=0,"",IF(C314="[For completion]","",C314/$C$328))</f>
        <v/>
      </c>
      <c r="G314" s="243" t="str">
        <f>IF($D$328=0,"",IF(D314="[For completion]","",D314/$D$328))</f>
        <v/>
      </c>
    </row>
    <row r="315" spans="1:7" s="172" customFormat="1" x14ac:dyDescent="0.25">
      <c r="A315" s="139" t="s">
        <v>1723</v>
      </c>
      <c r="B315" s="147"/>
      <c r="C315" s="242"/>
      <c r="D315" s="139"/>
      <c r="E315" s="150"/>
      <c r="F315" s="243" t="str">
        <f>IF($C$328=0,"",IF(C315="[For completion]","",C315/$C$328))</f>
        <v/>
      </c>
      <c r="G315" s="243" t="str">
        <f>IF($D$328=0,"",IF(D315="[For completion]","",D315/$D$328))</f>
        <v/>
      </c>
    </row>
    <row r="316" spans="1:7" s="172" customFormat="1" x14ac:dyDescent="0.25">
      <c r="A316" s="139" t="s">
        <v>1722</v>
      </c>
      <c r="B316" s="147"/>
      <c r="C316" s="242"/>
      <c r="D316" s="139"/>
      <c r="E316" s="150"/>
      <c r="F316" s="243" t="str">
        <f>IF($C$328=0,"",IF(C316="[For completion]","",C316/$C$328))</f>
        <v/>
      </c>
      <c r="G316" s="243" t="str">
        <f>IF($D$328=0,"",IF(D316="[For completion]","",D316/$D$328))</f>
        <v/>
      </c>
    </row>
    <row r="317" spans="1:7" s="172" customFormat="1" x14ac:dyDescent="0.25">
      <c r="A317" s="139" t="s">
        <v>1721</v>
      </c>
      <c r="B317" s="147"/>
      <c r="C317" s="242"/>
      <c r="D317" s="139"/>
      <c r="E317" s="150"/>
      <c r="F317" s="243" t="str">
        <f>IF($C$328=0,"",IF(C317="[For completion]","",C317/$C$328))</f>
        <v/>
      </c>
      <c r="G317" s="243" t="str">
        <f>IF($D$328=0,"",IF(D317="[For completion]","",D317/$D$328))</f>
        <v/>
      </c>
    </row>
    <row r="318" spans="1:7" s="172" customFormat="1" x14ac:dyDescent="0.25">
      <c r="A318" s="139" t="s">
        <v>1720</v>
      </c>
      <c r="B318" s="147"/>
      <c r="C318" s="242"/>
      <c r="D318" s="139"/>
      <c r="E318" s="150"/>
      <c r="F318" s="243" t="str">
        <f>IF($C$328=0,"",IF(C318="[For completion]","",C318/$C$328))</f>
        <v/>
      </c>
      <c r="G318" s="243" t="str">
        <f>IF($D$328=0,"",IF(D318="[For completion]","",D318/$D$328))</f>
        <v/>
      </c>
    </row>
    <row r="319" spans="1:7" s="172" customFormat="1" x14ac:dyDescent="0.25">
      <c r="A319" s="139" t="s">
        <v>1719</v>
      </c>
      <c r="B319" s="147"/>
      <c r="C319" s="242"/>
      <c r="D319" s="139"/>
      <c r="E319" s="150"/>
      <c r="F319" s="243" t="str">
        <f>IF($C$328=0,"",IF(C319="[For completion]","",C319/$C$328))</f>
        <v/>
      </c>
      <c r="G319" s="243" t="str">
        <f>IF($D$328=0,"",IF(D319="[For completion]","",D319/$D$328))</f>
        <v/>
      </c>
    </row>
    <row r="320" spans="1:7" s="172" customFormat="1" x14ac:dyDescent="0.25">
      <c r="A320" s="139" t="s">
        <v>1718</v>
      </c>
      <c r="B320" s="147"/>
      <c r="C320" s="242"/>
      <c r="D320" s="139"/>
      <c r="E320" s="150"/>
      <c r="F320" s="243" t="str">
        <f>IF($C$328=0,"",IF(C320="[For completion]","",C320/$C$328))</f>
        <v/>
      </c>
      <c r="G320" s="243" t="str">
        <f>IF($D$328=0,"",IF(D320="[For completion]","",D320/$D$328))</f>
        <v/>
      </c>
    </row>
    <row r="321" spans="1:7" s="172" customFormat="1" x14ac:dyDescent="0.25">
      <c r="A321" s="139" t="s">
        <v>1717</v>
      </c>
      <c r="B321" s="147"/>
      <c r="C321" s="242"/>
      <c r="D321" s="139"/>
      <c r="E321" s="150"/>
      <c r="F321" s="243" t="str">
        <f>IF($C$328=0,"",IF(C321="[For completion]","",C321/$C$328))</f>
        <v/>
      </c>
      <c r="G321" s="243" t="str">
        <f>IF($D$328=0,"",IF(D321="[For completion]","",D321/$D$328))</f>
        <v/>
      </c>
    </row>
    <row r="322" spans="1:7" s="172" customFormat="1" x14ac:dyDescent="0.25">
      <c r="A322" s="139" t="s">
        <v>1716</v>
      </c>
      <c r="B322" s="147"/>
      <c r="C322" s="242"/>
      <c r="D322" s="139"/>
      <c r="E322" s="150"/>
      <c r="F322" s="243" t="str">
        <f>IF($C$328=0,"",IF(C322="[For completion]","",C322/$C$328))</f>
        <v/>
      </c>
      <c r="G322" s="243" t="str">
        <f>IF($D$328=0,"",IF(D322="[For completion]","",D322/$D$328))</f>
        <v/>
      </c>
    </row>
    <row r="323" spans="1:7" s="172" customFormat="1" x14ac:dyDescent="0.25">
      <c r="A323" s="139" t="s">
        <v>1715</v>
      </c>
      <c r="B323" s="147"/>
      <c r="C323" s="242"/>
      <c r="D323" s="139"/>
      <c r="E323" s="150"/>
      <c r="F323" s="243" t="str">
        <f>IF($C$328=0,"",IF(C323="[For completion]","",C323/$C$328))</f>
        <v/>
      </c>
      <c r="G323" s="243" t="str">
        <f>IF($D$328=0,"",IF(D323="[For completion]","",D323/$D$328))</f>
        <v/>
      </c>
    </row>
    <row r="324" spans="1:7" s="172" customFormat="1" x14ac:dyDescent="0.25">
      <c r="A324" s="139" t="s">
        <v>1714</v>
      </c>
      <c r="B324" s="147"/>
      <c r="C324" s="242"/>
      <c r="D324" s="139"/>
      <c r="E324" s="150"/>
      <c r="F324" s="243" t="str">
        <f>IF($C$328=0,"",IF(C324="[For completion]","",C324/$C$328))</f>
        <v/>
      </c>
      <c r="G324" s="243" t="str">
        <f>IF($D$328=0,"",IF(D324="[For completion]","",D324/$D$328))</f>
        <v/>
      </c>
    </row>
    <row r="325" spans="1:7" s="172" customFormat="1" x14ac:dyDescent="0.25">
      <c r="A325" s="139" t="s">
        <v>1713</v>
      </c>
      <c r="B325" s="147"/>
      <c r="C325" s="242"/>
      <c r="D325" s="139"/>
      <c r="E325" s="150"/>
      <c r="F325" s="243" t="str">
        <f>IF($C$328=0,"",IF(C325="[For completion]","",C325/$C$328))</f>
        <v/>
      </c>
      <c r="G325" s="243" t="str">
        <f>IF($D$328=0,"",IF(D325="[For completion]","",D325/$D$328))</f>
        <v/>
      </c>
    </row>
    <row r="326" spans="1:7" s="172" customFormat="1" x14ac:dyDescent="0.25">
      <c r="A326" s="139" t="s">
        <v>1712</v>
      </c>
      <c r="B326" s="147"/>
      <c r="C326" s="242"/>
      <c r="D326" s="139"/>
      <c r="E326" s="150"/>
      <c r="F326" s="243" t="str">
        <f>IF($C$328=0,"",IF(C326="[For completion]","",C326/$C$328))</f>
        <v/>
      </c>
      <c r="G326" s="243" t="str">
        <f>IF($D$328=0,"",IF(D326="[For completion]","",D326/$D$328))</f>
        <v/>
      </c>
    </row>
    <row r="327" spans="1:7" s="172" customFormat="1" x14ac:dyDescent="0.25">
      <c r="A327" s="139" t="s">
        <v>1711</v>
      </c>
      <c r="B327" s="147" t="s">
        <v>1629</v>
      </c>
      <c r="C327" s="242"/>
      <c r="D327" s="139"/>
      <c r="E327" s="150"/>
      <c r="F327" s="243"/>
      <c r="G327" s="243" t="str">
        <f>IF($D$328=0,"",IF(D327="[For completion]","",D327/$D$328))</f>
        <v/>
      </c>
    </row>
    <row r="328" spans="1:7" s="172" customFormat="1" x14ac:dyDescent="0.25">
      <c r="A328" s="139" t="s">
        <v>1710</v>
      </c>
      <c r="B328" s="147" t="s">
        <v>73</v>
      </c>
      <c r="C328" s="242">
        <f>SUM(C310:C327)</f>
        <v>0</v>
      </c>
      <c r="D328" s="139">
        <f>SUM(D310:D327)</f>
        <v>0</v>
      </c>
      <c r="E328" s="150"/>
      <c r="F328" s="276">
        <f>SUM(F310:F327)</f>
        <v>0</v>
      </c>
      <c r="G328" s="276">
        <f>SUM(G310:G327)</f>
        <v>0</v>
      </c>
    </row>
    <row r="329" spans="1:7" s="172" customFormat="1" x14ac:dyDescent="0.25">
      <c r="A329" s="139" t="s">
        <v>1709</v>
      </c>
      <c r="B329" s="147"/>
      <c r="C329" s="139"/>
      <c r="D329" s="139"/>
      <c r="E329" s="150"/>
      <c r="F329" s="150"/>
      <c r="G329" s="150"/>
    </row>
    <row r="330" spans="1:7" s="172" customFormat="1" x14ac:dyDescent="0.25">
      <c r="A330" s="139" t="s">
        <v>1708</v>
      </c>
      <c r="B330" s="147"/>
      <c r="C330" s="139"/>
      <c r="D330" s="139"/>
      <c r="E330" s="150"/>
      <c r="F330" s="150"/>
      <c r="G330" s="150"/>
    </row>
    <row r="331" spans="1:7" s="172" customFormat="1" x14ac:dyDescent="0.25">
      <c r="A331" s="139" t="s">
        <v>1707</v>
      </c>
      <c r="B331" s="147"/>
      <c r="C331" s="139"/>
      <c r="D331" s="139"/>
      <c r="E331" s="150"/>
      <c r="F331" s="150"/>
      <c r="G331" s="150"/>
    </row>
    <row r="332" spans="1:7" ht="15" customHeight="1" x14ac:dyDescent="0.2">
      <c r="A332" s="142"/>
      <c r="B332" s="257" t="s">
        <v>1706</v>
      </c>
      <c r="C332" s="142" t="s">
        <v>60</v>
      </c>
      <c r="D332" s="142" t="s">
        <v>1658</v>
      </c>
      <c r="E332" s="155"/>
      <c r="F332" s="142" t="s">
        <v>523</v>
      </c>
      <c r="G332" s="142" t="s">
        <v>1657</v>
      </c>
    </row>
    <row r="333" spans="1:7" s="172" customFormat="1" x14ac:dyDescent="0.25">
      <c r="A333" s="139" t="s">
        <v>1705</v>
      </c>
      <c r="B333" s="147" t="s">
        <v>1704</v>
      </c>
      <c r="C333" s="242"/>
      <c r="D333" s="139"/>
      <c r="E333" s="150"/>
      <c r="F333" s="243" t="str">
        <f>IF($C$346=0,"",IF(C333="[For completion]","",C333/$C$346))</f>
        <v/>
      </c>
      <c r="G333" s="243" t="str">
        <f>IF($D$346=0,"",IF(D333="[For completion]","",D333/$D$346))</f>
        <v/>
      </c>
    </row>
    <row r="334" spans="1:7" s="172" customFormat="1" x14ac:dyDescent="0.25">
      <c r="A334" s="139" t="s">
        <v>1703</v>
      </c>
      <c r="B334" s="147" t="s">
        <v>1702</v>
      </c>
      <c r="C334" s="242"/>
      <c r="D334" s="139"/>
      <c r="E334" s="150"/>
      <c r="F334" s="243" t="str">
        <f>IF($C$346=0,"",IF(C334="[For completion]","",C334/$C$346))</f>
        <v/>
      </c>
      <c r="G334" s="243" t="str">
        <f>IF($D$346=0,"",IF(D334="[For completion]","",D334/$D$346))</f>
        <v/>
      </c>
    </row>
    <row r="335" spans="1:7" s="172" customFormat="1" x14ac:dyDescent="0.25">
      <c r="A335" s="139" t="s">
        <v>1701</v>
      </c>
      <c r="B335" s="147" t="s">
        <v>1700</v>
      </c>
      <c r="C335" s="242"/>
      <c r="D335" s="139"/>
      <c r="E335" s="150"/>
      <c r="F335" s="243" t="str">
        <f>IF($C$346=0,"",IF(C335="[For completion]","",C335/$C$346))</f>
        <v/>
      </c>
      <c r="G335" s="243" t="str">
        <f>IF($D$346=0,"",IF(D335="[For completion]","",D335/$D$346))</f>
        <v/>
      </c>
    </row>
    <row r="336" spans="1:7" s="172" customFormat="1" x14ac:dyDescent="0.25">
      <c r="A336" s="139" t="s">
        <v>1699</v>
      </c>
      <c r="B336" s="147" t="s">
        <v>1698</v>
      </c>
      <c r="C336" s="242"/>
      <c r="D336" s="139"/>
      <c r="E336" s="150"/>
      <c r="F336" s="243" t="str">
        <f>IF($C$346=0,"",IF(C336="[For completion]","",C336/$C$346))</f>
        <v/>
      </c>
      <c r="G336" s="243" t="str">
        <f>IF($D$346=0,"",IF(D336="[For completion]","",D336/$D$346))</f>
        <v/>
      </c>
    </row>
    <row r="337" spans="1:7" s="172" customFormat="1" x14ac:dyDescent="0.25">
      <c r="A337" s="139" t="s">
        <v>1697</v>
      </c>
      <c r="B337" s="147" t="s">
        <v>1696</v>
      </c>
      <c r="C337" s="242"/>
      <c r="D337" s="139"/>
      <c r="E337" s="150"/>
      <c r="F337" s="243" t="str">
        <f>IF($C$346=0,"",IF(C337="[For completion]","",C337/$C$346))</f>
        <v/>
      </c>
      <c r="G337" s="243" t="str">
        <f>IF($D$346=0,"",IF(D337="[For completion]","",D337/$D$346))</f>
        <v/>
      </c>
    </row>
    <row r="338" spans="1:7" s="172" customFormat="1" x14ac:dyDescent="0.25">
      <c r="A338" s="139" t="s">
        <v>1695</v>
      </c>
      <c r="B338" s="147" t="s">
        <v>1694</v>
      </c>
      <c r="C338" s="242"/>
      <c r="D338" s="139"/>
      <c r="E338" s="150"/>
      <c r="F338" s="243" t="str">
        <f>IF($C$346=0,"",IF(C338="[For completion]","",C338/$C$346))</f>
        <v/>
      </c>
      <c r="G338" s="243" t="str">
        <f>IF($D$346=0,"",IF(D338="[For completion]","",D338/$D$346))</f>
        <v/>
      </c>
    </row>
    <row r="339" spans="1:7" s="172" customFormat="1" x14ac:dyDescent="0.25">
      <c r="A339" s="139" t="s">
        <v>1693</v>
      </c>
      <c r="B339" s="147" t="s">
        <v>1692</v>
      </c>
      <c r="C339" s="242"/>
      <c r="D339" s="139"/>
      <c r="E339" s="150"/>
      <c r="F339" s="243" t="str">
        <f>IF($C$346=0,"",IF(C339="[For completion]","",C339/$C$346))</f>
        <v/>
      </c>
      <c r="G339" s="243" t="str">
        <f>IF($D$346=0,"",IF(D339="[For completion]","",D339/$D$346))</f>
        <v/>
      </c>
    </row>
    <row r="340" spans="1:7" s="172" customFormat="1" x14ac:dyDescent="0.25">
      <c r="A340" s="139" t="s">
        <v>1691</v>
      </c>
      <c r="B340" s="147" t="s">
        <v>1690</v>
      </c>
      <c r="C340" s="242"/>
      <c r="D340" s="139"/>
      <c r="E340" s="150"/>
      <c r="F340" s="243" t="str">
        <f>IF($C$346=0,"",IF(C340="[For completion]","",C340/$C$346))</f>
        <v/>
      </c>
      <c r="G340" s="243" t="str">
        <f>IF($D$346=0,"",IF(D340="[For completion]","",D340/$D$346))</f>
        <v/>
      </c>
    </row>
    <row r="341" spans="1:7" s="172" customFormat="1" x14ac:dyDescent="0.25">
      <c r="A341" s="139" t="s">
        <v>1689</v>
      </c>
      <c r="B341" s="147" t="s">
        <v>1688</v>
      </c>
      <c r="C341" s="242"/>
      <c r="D341" s="139"/>
      <c r="E341" s="150"/>
      <c r="F341" s="243" t="str">
        <f>IF($C$346=0,"",IF(C341="[For completion]","",C341/$C$346))</f>
        <v/>
      </c>
      <c r="G341" s="243" t="str">
        <f>IF($D$346=0,"",IF(D341="[For completion]","",D341/$D$346))</f>
        <v/>
      </c>
    </row>
    <row r="342" spans="1:7" s="172" customFormat="1" x14ac:dyDescent="0.25">
      <c r="A342" s="139" t="s">
        <v>1687</v>
      </c>
      <c r="B342" s="139" t="s">
        <v>1686</v>
      </c>
      <c r="C342" s="242"/>
      <c r="D342" s="139"/>
      <c r="F342" s="243" t="str">
        <f>IF($C$346=0,"",IF(C342="[For completion]","",C342/$C$346))</f>
        <v/>
      </c>
      <c r="G342" s="243" t="str">
        <f>IF($D$346=0,"",IF(D342="[For completion]","",D342/$D$346))</f>
        <v/>
      </c>
    </row>
    <row r="343" spans="1:7" s="172" customFormat="1" x14ac:dyDescent="0.25">
      <c r="A343" s="139" t="s">
        <v>1685</v>
      </c>
      <c r="B343" s="139" t="s">
        <v>1684</v>
      </c>
      <c r="C343" s="242"/>
      <c r="D343" s="139"/>
      <c r="F343" s="243" t="str">
        <f>IF($C$346=0,"",IF(C343="[For completion]","",C343/$C$346))</f>
        <v/>
      </c>
      <c r="G343" s="243" t="str">
        <f>IF($D$346=0,"",IF(D343="[For completion]","",D343/$D$346))</f>
        <v/>
      </c>
    </row>
    <row r="344" spans="1:7" s="172" customFormat="1" x14ac:dyDescent="0.25">
      <c r="A344" s="139" t="s">
        <v>1683</v>
      </c>
      <c r="B344" s="147" t="s">
        <v>1682</v>
      </c>
      <c r="C344" s="242"/>
      <c r="D344" s="139"/>
      <c r="E344" s="150"/>
      <c r="F344" s="243" t="str">
        <f>IF($C$346=0,"",IF(C344="[For completion]","",C344/$C$346))</f>
        <v/>
      </c>
      <c r="G344" s="243" t="str">
        <f>IF($D$346=0,"",IF(D344="[For completion]","",D344/$D$346))</f>
        <v/>
      </c>
    </row>
    <row r="345" spans="1:7" s="172" customFormat="1" x14ac:dyDescent="0.25">
      <c r="A345" s="139" t="s">
        <v>1681</v>
      </c>
      <c r="B345" s="139" t="s">
        <v>1629</v>
      </c>
      <c r="C345" s="242"/>
      <c r="D345" s="139"/>
      <c r="F345" s="243" t="str">
        <f>IF($C$346=0,"",IF(C345="[For completion]","",C345/$C$346))</f>
        <v/>
      </c>
      <c r="G345" s="243" t="str">
        <f>IF($D$346=0,"",IF(D345="[For completion]","",D345/$D$346))</f>
        <v/>
      </c>
    </row>
    <row r="346" spans="1:7" s="172" customFormat="1" x14ac:dyDescent="0.25">
      <c r="A346" s="139" t="s">
        <v>1680</v>
      </c>
      <c r="B346" s="147" t="s">
        <v>73</v>
      </c>
      <c r="C346" s="242">
        <f>SUM(C333:C345)</f>
        <v>0</v>
      </c>
      <c r="D346" s="139">
        <f>SUM(D333:D345)</f>
        <v>0</v>
      </c>
      <c r="E346" s="150"/>
      <c r="F346" s="276">
        <f>SUM(F333:F345)</f>
        <v>0</v>
      </c>
      <c r="G346" s="276">
        <f>SUM(G333:G345)</f>
        <v>0</v>
      </c>
    </row>
    <row r="347" spans="1:7" s="172" customFormat="1" x14ac:dyDescent="0.25">
      <c r="A347" s="139" t="s">
        <v>1679</v>
      </c>
      <c r="B347" s="147"/>
      <c r="C347" s="242"/>
      <c r="D347" s="139"/>
      <c r="E347" s="150"/>
      <c r="F347" s="276"/>
      <c r="G347" s="276"/>
    </row>
    <row r="348" spans="1:7" s="172" customFormat="1" x14ac:dyDescent="0.25">
      <c r="A348" s="139" t="s">
        <v>1678</v>
      </c>
      <c r="B348" s="147"/>
      <c r="C348" s="242"/>
      <c r="D348" s="139"/>
      <c r="E348" s="150"/>
      <c r="F348" s="276"/>
      <c r="G348" s="276"/>
    </row>
    <row r="349" spans="1:7" s="172" customFormat="1" x14ac:dyDescent="0.25">
      <c r="A349" s="139" t="s">
        <v>1677</v>
      </c>
    </row>
    <row r="350" spans="1:7" s="172" customFormat="1" x14ac:dyDescent="0.25">
      <c r="A350" s="139" t="s">
        <v>1676</v>
      </c>
    </row>
    <row r="351" spans="1:7" s="172" customFormat="1" x14ac:dyDescent="0.25">
      <c r="A351" s="139" t="s">
        <v>1675</v>
      </c>
      <c r="B351" s="147"/>
      <c r="C351" s="242"/>
      <c r="D351" s="139"/>
      <c r="E351" s="150"/>
      <c r="F351" s="276"/>
      <c r="G351" s="276"/>
    </row>
    <row r="352" spans="1:7" s="172" customFormat="1" x14ac:dyDescent="0.25">
      <c r="A352" s="139" t="s">
        <v>1674</v>
      </c>
      <c r="B352" s="147"/>
      <c r="C352" s="242"/>
      <c r="D352" s="139"/>
      <c r="E352" s="150"/>
      <c r="F352" s="276"/>
      <c r="G352" s="276"/>
    </row>
    <row r="353" spans="1:7" s="172" customFormat="1" x14ac:dyDescent="0.25">
      <c r="A353" s="139" t="s">
        <v>1673</v>
      </c>
      <c r="B353" s="147"/>
      <c r="C353" s="242"/>
      <c r="D353" s="139"/>
      <c r="E353" s="150"/>
      <c r="F353" s="276"/>
      <c r="G353" s="276"/>
    </row>
    <row r="354" spans="1:7" s="172" customFormat="1" x14ac:dyDescent="0.25">
      <c r="A354" s="139" t="s">
        <v>1672</v>
      </c>
      <c r="B354" s="147"/>
      <c r="C354" s="242"/>
      <c r="D354" s="139"/>
      <c r="E354" s="150"/>
      <c r="F354" s="276"/>
      <c r="G354" s="276"/>
    </row>
    <row r="355" spans="1:7" s="172" customFormat="1" x14ac:dyDescent="0.25">
      <c r="A355" s="139" t="s">
        <v>1671</v>
      </c>
      <c r="B355" s="147"/>
      <c r="C355" s="139"/>
      <c r="D355" s="139"/>
      <c r="E355" s="150"/>
      <c r="F355" s="150"/>
      <c r="G355" s="150"/>
    </row>
    <row r="356" spans="1:7" s="172" customFormat="1" x14ac:dyDescent="0.25">
      <c r="A356" s="139" t="s">
        <v>1670</v>
      </c>
      <c r="B356" s="147"/>
      <c r="C356" s="139"/>
      <c r="D356" s="139"/>
      <c r="E356" s="150"/>
      <c r="F356" s="150"/>
      <c r="G356" s="150"/>
    </row>
    <row r="357" spans="1:7" ht="15" customHeight="1" x14ac:dyDescent="0.2">
      <c r="A357" s="142"/>
      <c r="B357" s="257" t="s">
        <v>1669</v>
      </c>
      <c r="C357" s="142" t="s">
        <v>60</v>
      </c>
      <c r="D357" s="142" t="s">
        <v>1658</v>
      </c>
      <c r="E357" s="155"/>
      <c r="F357" s="142" t="s">
        <v>523</v>
      </c>
      <c r="G357" s="142" t="s">
        <v>1657</v>
      </c>
    </row>
    <row r="358" spans="1:7" s="172" customFormat="1" x14ac:dyDescent="0.25">
      <c r="A358" s="139" t="s">
        <v>1668</v>
      </c>
      <c r="B358" s="147" t="s">
        <v>1643</v>
      </c>
      <c r="C358" s="242"/>
      <c r="D358" s="139"/>
      <c r="E358" s="150"/>
      <c r="F358" s="243" t="str">
        <f>IF($C$365=0,"",IF(C358="[For completion]","",C358/$C$365))</f>
        <v/>
      </c>
      <c r="G358" s="243" t="str">
        <f>IF($D$365=0,"",IF(D358="[For completion]","",D358/$D$365))</f>
        <v/>
      </c>
    </row>
    <row r="359" spans="1:7" s="172" customFormat="1" x14ac:dyDescent="0.25">
      <c r="A359" s="139" t="s">
        <v>1667</v>
      </c>
      <c r="B359" s="277" t="s">
        <v>1641</v>
      </c>
      <c r="C359" s="242"/>
      <c r="D359" s="139"/>
      <c r="E359" s="150"/>
      <c r="F359" s="243" t="str">
        <f>IF($C$365=0,"",IF(C359="[For completion]","",C359/$C$365))</f>
        <v/>
      </c>
      <c r="G359" s="243" t="str">
        <f>IF($D$365=0,"",IF(D359="[For completion]","",D359/$D$365))</f>
        <v/>
      </c>
    </row>
    <row r="360" spans="1:7" s="172" customFormat="1" x14ac:dyDescent="0.25">
      <c r="A360" s="139" t="s">
        <v>1666</v>
      </c>
      <c r="B360" s="147" t="s">
        <v>1639</v>
      </c>
      <c r="C360" s="242"/>
      <c r="D360" s="139"/>
      <c r="E360" s="150"/>
      <c r="F360" s="243" t="str">
        <f>IF($C$365=0,"",IF(C360="[For completion]","",C360/$C$365))</f>
        <v/>
      </c>
      <c r="G360" s="243" t="str">
        <f>IF($D$365=0,"",IF(D360="[For completion]","",D360/$D$365))</f>
        <v/>
      </c>
    </row>
    <row r="361" spans="1:7" s="172" customFormat="1" x14ac:dyDescent="0.25">
      <c r="A361" s="139" t="s">
        <v>1665</v>
      </c>
      <c r="B361" s="147" t="s">
        <v>1637</v>
      </c>
      <c r="C361" s="242"/>
      <c r="D361" s="139"/>
      <c r="E361" s="150"/>
      <c r="F361" s="243" t="str">
        <f>IF($C$365=0,"",IF(C361="[For completion]","",C361/$C$365))</f>
        <v/>
      </c>
      <c r="G361" s="243" t="str">
        <f>IF($D$365=0,"",IF(D361="[For completion]","",D361/$D$365))</f>
        <v/>
      </c>
    </row>
    <row r="362" spans="1:7" s="172" customFormat="1" x14ac:dyDescent="0.25">
      <c r="A362" s="139" t="s">
        <v>1664</v>
      </c>
      <c r="B362" s="147" t="s">
        <v>1635</v>
      </c>
      <c r="C362" s="242"/>
      <c r="D362" s="139"/>
      <c r="E362" s="150"/>
      <c r="F362" s="243" t="str">
        <f>IF($C$365=0,"",IF(C362="[For completion]","",C362/$C$365))</f>
        <v/>
      </c>
      <c r="G362" s="243" t="str">
        <f>IF($D$365=0,"",IF(D362="[For completion]","",D362/$D$365))</f>
        <v/>
      </c>
    </row>
    <row r="363" spans="1:7" s="172" customFormat="1" x14ac:dyDescent="0.25">
      <c r="A363" s="139" t="s">
        <v>1663</v>
      </c>
      <c r="B363" s="147" t="s">
        <v>1633</v>
      </c>
      <c r="C363" s="242"/>
      <c r="D363" s="139"/>
      <c r="E363" s="150"/>
      <c r="F363" s="243" t="str">
        <f>IF($C$365=0,"",IF(C363="[For completion]","",C363/$C$365))</f>
        <v/>
      </c>
      <c r="G363" s="243" t="str">
        <f>IF($D$365=0,"",IF(D363="[For completion]","",D363/$D$365))</f>
        <v/>
      </c>
    </row>
    <row r="364" spans="1:7" s="172" customFormat="1" x14ac:dyDescent="0.25">
      <c r="A364" s="139" t="s">
        <v>1662</v>
      </c>
      <c r="B364" s="147" t="s">
        <v>1631</v>
      </c>
      <c r="C364" s="242"/>
      <c r="D364" s="139"/>
      <c r="E364" s="150"/>
      <c r="F364" s="243" t="str">
        <f>IF($C$365=0,"",IF(C364="[For completion]","",C364/$C$365))</f>
        <v/>
      </c>
      <c r="G364" s="243" t="str">
        <f>IF($D$365=0,"",IF(D364="[For completion]","",D364/$D$365))</f>
        <v/>
      </c>
    </row>
    <row r="365" spans="1:7" s="172" customFormat="1" x14ac:dyDescent="0.25">
      <c r="A365" s="139" t="s">
        <v>1661</v>
      </c>
      <c r="B365" s="147" t="s">
        <v>73</v>
      </c>
      <c r="C365" s="242">
        <f>SUM(C358:C364)</f>
        <v>0</v>
      </c>
      <c r="D365" s="139">
        <f>SUM(D358:D364)</f>
        <v>0</v>
      </c>
      <c r="E365" s="150"/>
      <c r="F365" s="276">
        <f>SUM(F358:F364)</f>
        <v>0</v>
      </c>
      <c r="G365" s="276">
        <f>SUM(G358:G364)</f>
        <v>0</v>
      </c>
    </row>
    <row r="366" spans="1:7" s="172" customFormat="1" x14ac:dyDescent="0.25">
      <c r="A366" s="139" t="s">
        <v>1660</v>
      </c>
      <c r="B366" s="147"/>
      <c r="C366" s="139"/>
      <c r="D366" s="139"/>
      <c r="E366" s="150"/>
      <c r="F366" s="150"/>
      <c r="G366" s="150"/>
    </row>
    <row r="367" spans="1:7" ht="15" customHeight="1" x14ac:dyDescent="0.2">
      <c r="A367" s="142"/>
      <c r="B367" s="257" t="s">
        <v>1659</v>
      </c>
      <c r="C367" s="142" t="s">
        <v>60</v>
      </c>
      <c r="D367" s="142" t="s">
        <v>1658</v>
      </c>
      <c r="E367" s="155"/>
      <c r="F367" s="142" t="s">
        <v>523</v>
      </c>
      <c r="G367" s="142" t="s">
        <v>1657</v>
      </c>
    </row>
    <row r="368" spans="1:7" s="172" customFormat="1" x14ac:dyDescent="0.25">
      <c r="A368" s="139" t="s">
        <v>1656</v>
      </c>
      <c r="B368" s="147" t="s">
        <v>1655</v>
      </c>
      <c r="C368" s="242"/>
      <c r="D368" s="139"/>
      <c r="E368" s="150"/>
      <c r="F368" s="243" t="str">
        <f>IF($C$372=0,"",IF(C368="[For completion]","",C368/$C$372))</f>
        <v/>
      </c>
      <c r="G368" s="243" t="str">
        <f>IF($D$372=0,"",IF(D368="[For completion]","",D368/$D$372))</f>
        <v/>
      </c>
    </row>
    <row r="369" spans="1:7" s="172" customFormat="1" x14ac:dyDescent="0.25">
      <c r="A369" s="139" t="s">
        <v>1654</v>
      </c>
      <c r="B369" s="277" t="s">
        <v>1653</v>
      </c>
      <c r="C369" s="242"/>
      <c r="D369" s="139"/>
      <c r="E369" s="150"/>
      <c r="F369" s="243" t="str">
        <f>IF($C$372=0,"",IF(C369="[For completion]","",C369/$C$372))</f>
        <v/>
      </c>
      <c r="G369" s="243" t="str">
        <f>IF($D$372=0,"",IF(D369="[For completion]","",D369/$D$372))</f>
        <v/>
      </c>
    </row>
    <row r="370" spans="1:7" s="172" customFormat="1" x14ac:dyDescent="0.25">
      <c r="A370" s="139" t="s">
        <v>1652</v>
      </c>
      <c r="B370" s="147" t="s">
        <v>1631</v>
      </c>
      <c r="C370" s="242"/>
      <c r="D370" s="139"/>
      <c r="E370" s="150"/>
      <c r="F370" s="243" t="str">
        <f>IF($C$372=0,"",IF(C370="[For completion]","",C370/$C$372))</f>
        <v/>
      </c>
      <c r="G370" s="243" t="str">
        <f>IF($D$372=0,"",IF(D370="[For completion]","",D370/$D$372))</f>
        <v/>
      </c>
    </row>
    <row r="371" spans="1:7" s="172" customFormat="1" x14ac:dyDescent="0.25">
      <c r="A371" s="139" t="s">
        <v>1651</v>
      </c>
      <c r="B371" s="139" t="s">
        <v>1629</v>
      </c>
      <c r="C371" s="242"/>
      <c r="D371" s="139"/>
      <c r="E371" s="150"/>
      <c r="F371" s="243" t="str">
        <f>IF($C$372=0,"",IF(C371="[For completion]","",C371/$C$372))</f>
        <v/>
      </c>
      <c r="G371" s="243" t="str">
        <f>IF($D$372=0,"",IF(D371="[For completion]","",D371/$D$372))</f>
        <v/>
      </c>
    </row>
    <row r="372" spans="1:7" s="172" customFormat="1" x14ac:dyDescent="0.25">
      <c r="A372" s="139" t="s">
        <v>1650</v>
      </c>
      <c r="B372" s="147" t="s">
        <v>73</v>
      </c>
      <c r="C372" s="242">
        <f>SUM(C368:C371)</f>
        <v>0</v>
      </c>
      <c r="D372" s="139">
        <f>SUM(D368:D371)</f>
        <v>0</v>
      </c>
      <c r="E372" s="150"/>
      <c r="F372" s="276">
        <f>SUM(F368:F371)</f>
        <v>0</v>
      </c>
      <c r="G372" s="276">
        <f>SUM(G368:G371)</f>
        <v>0</v>
      </c>
    </row>
    <row r="373" spans="1:7" s="172" customFormat="1" x14ac:dyDescent="0.25">
      <c r="A373" s="139" t="s">
        <v>1649</v>
      </c>
      <c r="B373" s="147"/>
      <c r="C373" s="139"/>
      <c r="D373" s="139"/>
      <c r="E373" s="150"/>
      <c r="F373" s="150"/>
      <c r="G373" s="150"/>
    </row>
    <row r="374" spans="1:7" ht="15" customHeight="1" x14ac:dyDescent="0.2">
      <c r="A374" s="142"/>
      <c r="B374" s="257" t="s">
        <v>1648</v>
      </c>
      <c r="C374" s="142" t="s">
        <v>1647</v>
      </c>
      <c r="D374" s="142" t="s">
        <v>1646</v>
      </c>
      <c r="E374" s="155"/>
      <c r="F374" s="142" t="s">
        <v>1645</v>
      </c>
      <c r="G374" s="142"/>
    </row>
    <row r="375" spans="1:7" s="172" customFormat="1" x14ac:dyDescent="0.25">
      <c r="A375" s="139" t="s">
        <v>1644</v>
      </c>
      <c r="B375" s="147" t="s">
        <v>1643</v>
      </c>
      <c r="C375" s="242"/>
      <c r="D375" s="242"/>
      <c r="E375" s="138"/>
      <c r="F375" s="242"/>
      <c r="G375" s="243" t="str">
        <f>IF($D$393=0,"",IF(D375="[For completion]","",D375/$D$393))</f>
        <v/>
      </c>
    </row>
    <row r="376" spans="1:7" s="172" customFormat="1" x14ac:dyDescent="0.25">
      <c r="A376" s="139" t="s">
        <v>1642</v>
      </c>
      <c r="B376" s="147" t="s">
        <v>1641</v>
      </c>
      <c r="C376" s="242"/>
      <c r="D376" s="242"/>
      <c r="E376" s="138"/>
      <c r="F376" s="242"/>
      <c r="G376" s="243" t="str">
        <f>IF($D$393=0,"",IF(D376="[For completion]","",D376/$D$393))</f>
        <v/>
      </c>
    </row>
    <row r="377" spans="1:7" s="172" customFormat="1" x14ac:dyDescent="0.25">
      <c r="A377" s="139" t="s">
        <v>1640</v>
      </c>
      <c r="B377" s="147" t="s">
        <v>1639</v>
      </c>
      <c r="C377" s="242"/>
      <c r="D377" s="242"/>
      <c r="E377" s="138"/>
      <c r="F377" s="242"/>
      <c r="G377" s="243" t="str">
        <f>IF($D$393=0,"",IF(D377="[For completion]","",D377/$D$393))</f>
        <v/>
      </c>
    </row>
    <row r="378" spans="1:7" s="172" customFormat="1" x14ac:dyDescent="0.25">
      <c r="A378" s="139" t="s">
        <v>1638</v>
      </c>
      <c r="B378" s="147" t="s">
        <v>1637</v>
      </c>
      <c r="C378" s="242"/>
      <c r="D378" s="242"/>
      <c r="E378" s="138"/>
      <c r="F378" s="242"/>
      <c r="G378" s="243" t="str">
        <f>IF($D$393=0,"",IF(D378="[For completion]","",D378/$D$393))</f>
        <v/>
      </c>
    </row>
    <row r="379" spans="1:7" s="172" customFormat="1" x14ac:dyDescent="0.25">
      <c r="A379" s="139" t="s">
        <v>1636</v>
      </c>
      <c r="B379" s="147" t="s">
        <v>1635</v>
      </c>
      <c r="C379" s="242"/>
      <c r="D379" s="242"/>
      <c r="E379" s="138"/>
      <c r="F379" s="242"/>
      <c r="G379" s="243" t="str">
        <f>IF($D$393=0,"",IF(D379="[For completion]","",D379/$D$393))</f>
        <v/>
      </c>
    </row>
    <row r="380" spans="1:7" s="172" customFormat="1" x14ac:dyDescent="0.25">
      <c r="A380" s="139" t="s">
        <v>1634</v>
      </c>
      <c r="B380" s="147" t="s">
        <v>1633</v>
      </c>
      <c r="C380" s="242"/>
      <c r="D380" s="242"/>
      <c r="E380" s="138"/>
      <c r="F380" s="242"/>
      <c r="G380" s="243" t="str">
        <f>IF($D$393=0,"",IF(D380="[For completion]","",D380/$D$393))</f>
        <v/>
      </c>
    </row>
    <row r="381" spans="1:7" s="172" customFormat="1" x14ac:dyDescent="0.25">
      <c r="A381" s="139" t="s">
        <v>1632</v>
      </c>
      <c r="B381" s="147" t="s">
        <v>1631</v>
      </c>
      <c r="C381" s="242"/>
      <c r="D381" s="242"/>
      <c r="E381" s="138"/>
      <c r="F381" s="242"/>
      <c r="G381" s="243" t="str">
        <f>IF($D$393=0,"",IF(D381="[For completion]","",D381/$D$393))</f>
        <v/>
      </c>
    </row>
    <row r="382" spans="1:7" s="172" customFormat="1" x14ac:dyDescent="0.25">
      <c r="A382" s="139" t="s">
        <v>1630</v>
      </c>
      <c r="B382" s="147" t="s">
        <v>1629</v>
      </c>
      <c r="C382" s="242"/>
      <c r="D382" s="242"/>
      <c r="E382" s="138"/>
      <c r="F382" s="242"/>
      <c r="G382" s="243" t="str">
        <f>IF($D$393=0,"",IF(D382="[For completion]","",D382/$D$393))</f>
        <v/>
      </c>
    </row>
    <row r="383" spans="1:7" s="172" customFormat="1" x14ac:dyDescent="0.25">
      <c r="A383" s="139" t="s">
        <v>1628</v>
      </c>
      <c r="B383" s="147" t="s">
        <v>73</v>
      </c>
      <c r="C383" s="242">
        <f>SUM(C375:C382)</f>
        <v>0</v>
      </c>
      <c r="D383" s="242">
        <f>SUM(D375:D382)</f>
        <v>0</v>
      </c>
      <c r="E383" s="138"/>
      <c r="F383" s="139"/>
      <c r="G383" s="243" t="str">
        <f>IF($D$393=0,"",IF(D383="[For completion]","",D383/$D$393))</f>
        <v/>
      </c>
    </row>
    <row r="384" spans="1:7" s="172" customFormat="1" ht="14.25" customHeight="1" x14ac:dyDescent="0.25">
      <c r="A384" s="139" t="s">
        <v>1627</v>
      </c>
      <c r="B384" s="147" t="s">
        <v>1626</v>
      </c>
      <c r="C384" s="139"/>
      <c r="D384" s="139"/>
      <c r="E384" s="139"/>
      <c r="F384" s="242"/>
      <c r="G384" s="243" t="str">
        <f>IF($D$393=0,"",IF(D384="[For completion]","",D384/$D$393))</f>
        <v/>
      </c>
    </row>
    <row r="385" spans="1:7" s="172" customFormat="1" ht="14.25" hidden="1" customHeight="1" x14ac:dyDescent="0.25">
      <c r="A385" s="139" t="s">
        <v>1625</v>
      </c>
      <c r="B385" s="147"/>
      <c r="C385" s="242"/>
      <c r="D385" s="139"/>
      <c r="E385" s="138"/>
      <c r="F385" s="243"/>
      <c r="G385" s="243" t="str">
        <f>IF($D$393=0,"",IF(D385="[For completion]","",D385/$D$393))</f>
        <v/>
      </c>
    </row>
    <row r="386" spans="1:7" s="172" customFormat="1" ht="14.25" hidden="1" customHeight="1" x14ac:dyDescent="0.25">
      <c r="A386" s="139" t="s">
        <v>1624</v>
      </c>
      <c r="B386" s="147"/>
      <c r="C386" s="242"/>
      <c r="D386" s="139"/>
      <c r="E386" s="138"/>
      <c r="F386" s="243"/>
      <c r="G386" s="243" t="str">
        <f>IF($D$393=0,"",IF(D386="[For completion]","",D386/$D$393))</f>
        <v/>
      </c>
    </row>
    <row r="387" spans="1:7" s="172" customFormat="1" ht="14.25" hidden="1" customHeight="1" x14ac:dyDescent="0.25">
      <c r="A387" s="139" t="s">
        <v>1623</v>
      </c>
      <c r="B387" s="147"/>
      <c r="C387" s="242"/>
      <c r="D387" s="139"/>
      <c r="E387" s="138"/>
      <c r="F387" s="243"/>
      <c r="G387" s="243" t="str">
        <f>IF($D$393=0,"",IF(D387="[For completion]","",D387/$D$393))</f>
        <v/>
      </c>
    </row>
    <row r="388" spans="1:7" s="172" customFormat="1" ht="14.25" hidden="1" customHeight="1" x14ac:dyDescent="0.25">
      <c r="A388" s="139" t="s">
        <v>1622</v>
      </c>
      <c r="B388" s="147"/>
      <c r="C388" s="242"/>
      <c r="D388" s="139"/>
      <c r="E388" s="138"/>
      <c r="F388" s="243"/>
      <c r="G388" s="243" t="str">
        <f>IF($D$393=0,"",IF(D388="[For completion]","",D388/$D$393))</f>
        <v/>
      </c>
    </row>
    <row r="389" spans="1:7" s="172" customFormat="1" ht="14.25" hidden="1" customHeight="1" x14ac:dyDescent="0.25">
      <c r="A389" s="139" t="s">
        <v>1621</v>
      </c>
      <c r="B389" s="147"/>
      <c r="C389" s="242"/>
      <c r="D389" s="139"/>
      <c r="E389" s="138"/>
      <c r="F389" s="243"/>
      <c r="G389" s="243" t="str">
        <f>IF($D$393=0,"",IF(D389="[For completion]","",D389/$D$393))</f>
        <v/>
      </c>
    </row>
    <row r="390" spans="1:7" s="172" customFormat="1" ht="14.25" hidden="1" customHeight="1" x14ac:dyDescent="0.25">
      <c r="A390" s="139" t="s">
        <v>1620</v>
      </c>
      <c r="B390" s="147"/>
      <c r="C390" s="242"/>
      <c r="D390" s="139"/>
      <c r="E390" s="138"/>
      <c r="F390" s="243"/>
      <c r="G390" s="243" t="str">
        <f>IF($D$393=0,"",IF(D390="[For completion]","",D390/$D$393))</f>
        <v/>
      </c>
    </row>
    <row r="391" spans="1:7" s="172" customFormat="1" ht="14.25" hidden="1" customHeight="1" x14ac:dyDescent="0.25">
      <c r="A391" s="139" t="s">
        <v>1619</v>
      </c>
      <c r="B391" s="147"/>
      <c r="C391" s="242"/>
      <c r="D391" s="139"/>
      <c r="E391" s="138"/>
      <c r="F391" s="243"/>
      <c r="G391" s="243" t="str">
        <f>IF($D$393=0,"",IF(D391="[For completion]","",D391/$D$393))</f>
        <v/>
      </c>
    </row>
    <row r="392" spans="1:7" s="172" customFormat="1" ht="14.25" hidden="1" customHeight="1" x14ac:dyDescent="0.25">
      <c r="A392" s="139" t="s">
        <v>1618</v>
      </c>
      <c r="B392" s="147"/>
      <c r="C392" s="242"/>
      <c r="D392" s="139"/>
      <c r="E392" s="138"/>
      <c r="F392" s="243"/>
      <c r="G392" s="243" t="str">
        <f>IF($D$393=0,"",IF(D392="[For completion]","",D392/$D$393))</f>
        <v/>
      </c>
    </row>
    <row r="393" spans="1:7" s="172" customFormat="1" ht="14.25" hidden="1" customHeight="1" x14ac:dyDescent="0.25">
      <c r="A393" s="139" t="s">
        <v>1617</v>
      </c>
      <c r="B393" s="147"/>
      <c r="C393" s="242"/>
      <c r="D393" s="139"/>
      <c r="E393" s="138"/>
      <c r="F393" s="243"/>
      <c r="G393" s="243" t="str">
        <f>IF($D$393=0,"",IF(D393="[For completion]","",D393/$D$393))</f>
        <v/>
      </c>
    </row>
    <row r="394" spans="1:7" s="172" customFormat="1" ht="14.25" hidden="1" customHeight="1" x14ac:dyDescent="0.25">
      <c r="A394" s="139" t="s">
        <v>1616</v>
      </c>
      <c r="B394" s="139"/>
      <c r="C394" s="275"/>
      <c r="D394" s="139"/>
      <c r="E394" s="138"/>
      <c r="F394" s="138"/>
      <c r="G394" s="138"/>
    </row>
    <row r="395" spans="1:7" s="172" customFormat="1" ht="14.25" hidden="1" customHeight="1" x14ac:dyDescent="0.25">
      <c r="A395" s="139" t="s">
        <v>1615</v>
      </c>
      <c r="B395" s="139"/>
      <c r="C395" s="275"/>
      <c r="D395" s="139"/>
      <c r="E395" s="138"/>
      <c r="F395" s="138"/>
      <c r="G395" s="138"/>
    </row>
    <row r="396" spans="1:7" s="172" customFormat="1" ht="14.25" hidden="1" customHeight="1" x14ac:dyDescent="0.25">
      <c r="A396" s="139" t="s">
        <v>1614</v>
      </c>
      <c r="B396" s="139"/>
      <c r="C396" s="275"/>
      <c r="D396" s="139"/>
      <c r="E396" s="138"/>
      <c r="F396" s="138"/>
      <c r="G396" s="138"/>
    </row>
    <row r="397" spans="1:7" s="172" customFormat="1" ht="14.25" hidden="1" customHeight="1" x14ac:dyDescent="0.25">
      <c r="A397" s="139" t="s">
        <v>1613</v>
      </c>
      <c r="B397" s="139"/>
      <c r="C397" s="275"/>
      <c r="D397" s="139"/>
      <c r="E397" s="138"/>
      <c r="F397" s="138"/>
      <c r="G397" s="138"/>
    </row>
    <row r="398" spans="1:7" s="172" customFormat="1" ht="14.25" hidden="1" customHeight="1" x14ac:dyDescent="0.25">
      <c r="A398" s="139" t="s">
        <v>1612</v>
      </c>
      <c r="B398" s="139"/>
      <c r="C398" s="275"/>
      <c r="D398" s="139"/>
      <c r="E398" s="138"/>
      <c r="F398" s="138"/>
      <c r="G398" s="138"/>
    </row>
    <row r="399" spans="1:7" s="172" customFormat="1" ht="14.25" hidden="1" customHeight="1" x14ac:dyDescent="0.25">
      <c r="A399" s="139" t="s">
        <v>1611</v>
      </c>
      <c r="B399" s="139"/>
      <c r="C399" s="275"/>
      <c r="D399" s="139"/>
      <c r="E399" s="138"/>
      <c r="F399" s="138"/>
      <c r="G399" s="138"/>
    </row>
    <row r="400" spans="1:7" s="172" customFormat="1" ht="14.25" hidden="1" customHeight="1" x14ac:dyDescent="0.25">
      <c r="A400" s="139" t="s">
        <v>1610</v>
      </c>
      <c r="B400" s="139"/>
      <c r="C400" s="275"/>
      <c r="D400" s="139"/>
      <c r="E400" s="138"/>
      <c r="F400" s="138"/>
      <c r="G400" s="138"/>
    </row>
    <row r="401" spans="1:7" s="172" customFormat="1" ht="14.25" hidden="1" customHeight="1" x14ac:dyDescent="0.25">
      <c r="A401" s="139" t="s">
        <v>1609</v>
      </c>
      <c r="B401" s="139"/>
      <c r="C401" s="275"/>
      <c r="D401" s="139"/>
      <c r="E401" s="138"/>
      <c r="F401" s="138"/>
      <c r="G401" s="138"/>
    </row>
    <row r="402" spans="1:7" s="172" customFormat="1" ht="14.25" hidden="1" customHeight="1" x14ac:dyDescent="0.25">
      <c r="A402" s="139" t="s">
        <v>1608</v>
      </c>
      <c r="B402" s="139"/>
      <c r="C402" s="275"/>
      <c r="D402" s="139"/>
      <c r="E402" s="138"/>
      <c r="F402" s="138"/>
      <c r="G402" s="138"/>
    </row>
    <row r="403" spans="1:7" s="172" customFormat="1" ht="14.25" hidden="1" customHeight="1" x14ac:dyDescent="0.25">
      <c r="A403" s="139" t="s">
        <v>1607</v>
      </c>
      <c r="B403" s="139"/>
      <c r="C403" s="275"/>
      <c r="D403" s="139"/>
      <c r="E403" s="138"/>
      <c r="F403" s="138"/>
      <c r="G403" s="138"/>
    </row>
    <row r="404" spans="1:7" s="172" customFormat="1" ht="14.25" hidden="1" customHeight="1" x14ac:dyDescent="0.25">
      <c r="A404" s="139" t="s">
        <v>1606</v>
      </c>
      <c r="B404" s="139"/>
      <c r="C404" s="275"/>
      <c r="D404" s="139"/>
      <c r="E404" s="138"/>
      <c r="F404" s="138"/>
      <c r="G404" s="138"/>
    </row>
    <row r="405" spans="1:7" s="172" customFormat="1" ht="14.25" hidden="1" customHeight="1" x14ac:dyDescent="0.25">
      <c r="A405" s="139" t="s">
        <v>1605</v>
      </c>
      <c r="B405" s="139"/>
      <c r="C405" s="275"/>
      <c r="D405" s="139"/>
      <c r="E405" s="138"/>
      <c r="F405" s="138"/>
      <c r="G405" s="138"/>
    </row>
    <row r="406" spans="1:7" s="172" customFormat="1" ht="14.25" hidden="1" customHeight="1" x14ac:dyDescent="0.25">
      <c r="A406" s="139" t="s">
        <v>1604</v>
      </c>
      <c r="B406" s="139"/>
      <c r="C406" s="275"/>
      <c r="D406" s="139"/>
      <c r="E406" s="138"/>
      <c r="F406" s="138"/>
      <c r="G406" s="138"/>
    </row>
    <row r="407" spans="1:7" s="172" customFormat="1" ht="14.25" hidden="1" customHeight="1" x14ac:dyDescent="0.25">
      <c r="A407" s="139" t="s">
        <v>1603</v>
      </c>
      <c r="B407" s="139"/>
      <c r="C407" s="275"/>
      <c r="D407" s="139"/>
      <c r="E407" s="138"/>
      <c r="F407" s="138"/>
      <c r="G407" s="138"/>
    </row>
    <row r="408" spans="1:7" s="172" customFormat="1" ht="14.25" hidden="1" customHeight="1" x14ac:dyDescent="0.25">
      <c r="A408" s="139" t="s">
        <v>1602</v>
      </c>
      <c r="B408" s="139"/>
      <c r="C408" s="275"/>
      <c r="D408" s="139"/>
      <c r="E408" s="138"/>
      <c r="F408" s="138"/>
      <c r="G408" s="138"/>
    </row>
    <row r="409" spans="1:7" s="172" customFormat="1" ht="14.25" hidden="1" customHeight="1" x14ac:dyDescent="0.25">
      <c r="A409" s="139" t="s">
        <v>1601</v>
      </c>
      <c r="B409" s="139"/>
      <c r="C409" s="275"/>
      <c r="D409" s="139"/>
      <c r="E409" s="138"/>
      <c r="F409" s="138"/>
      <c r="G409" s="138"/>
    </row>
    <row r="410" spans="1:7" s="172" customFormat="1" ht="14.25" hidden="1" customHeight="1" x14ac:dyDescent="0.25">
      <c r="A410" s="139" t="s">
        <v>1600</v>
      </c>
      <c r="B410" s="139"/>
      <c r="C410" s="275"/>
      <c r="D410" s="139"/>
      <c r="E410" s="138"/>
      <c r="F410" s="138"/>
      <c r="G410" s="138"/>
    </row>
    <row r="411" spans="1:7" s="172" customFormat="1" ht="14.25" hidden="1" customHeight="1" x14ac:dyDescent="0.25">
      <c r="A411" s="139" t="s">
        <v>1599</v>
      </c>
      <c r="B411" s="139"/>
      <c r="C411" s="275"/>
      <c r="D411" s="139"/>
      <c r="E411" s="138"/>
      <c r="F411" s="138"/>
      <c r="G411" s="138"/>
    </row>
    <row r="412" spans="1:7" s="172" customFormat="1" ht="14.25" hidden="1" customHeight="1" x14ac:dyDescent="0.25">
      <c r="A412" s="139" t="s">
        <v>1598</v>
      </c>
      <c r="B412" s="139"/>
      <c r="C412" s="275"/>
      <c r="D412" s="139"/>
      <c r="E412" s="138"/>
      <c r="F412" s="138"/>
      <c r="G412" s="138"/>
    </row>
    <row r="413" spans="1:7" s="172" customFormat="1" ht="14.25" hidden="1" customHeight="1" x14ac:dyDescent="0.25">
      <c r="A413" s="139" t="s">
        <v>1597</v>
      </c>
      <c r="B413" s="139"/>
      <c r="C413" s="275"/>
      <c r="D413" s="139"/>
      <c r="E413" s="138"/>
      <c r="F413" s="138"/>
      <c r="G413" s="138"/>
    </row>
    <row r="414" spans="1:7" s="172" customFormat="1" ht="14.25" hidden="1" customHeight="1" x14ac:dyDescent="0.25">
      <c r="A414" s="139" t="s">
        <v>1596</v>
      </c>
      <c r="B414" s="139"/>
      <c r="C414" s="275"/>
      <c r="D414" s="139"/>
      <c r="E414" s="138"/>
      <c r="F414" s="138"/>
      <c r="G414" s="138"/>
    </row>
    <row r="415" spans="1:7" s="172" customFormat="1" ht="14.25" hidden="1" customHeight="1" x14ac:dyDescent="0.25">
      <c r="A415" s="139" t="s">
        <v>1595</v>
      </c>
      <c r="B415" s="139"/>
      <c r="C415" s="275"/>
      <c r="D415" s="139"/>
      <c r="E415" s="138"/>
      <c r="F415" s="138"/>
      <c r="G415" s="138"/>
    </row>
    <row r="416" spans="1:7" s="172" customFormat="1" ht="14.25" hidden="1" customHeight="1" x14ac:dyDescent="0.25">
      <c r="A416" s="139" t="s">
        <v>1594</v>
      </c>
      <c r="B416" s="139"/>
      <c r="C416" s="275"/>
      <c r="D416" s="139"/>
      <c r="E416" s="138"/>
      <c r="F416" s="138"/>
      <c r="G416" s="138"/>
    </row>
    <row r="417" spans="1:7" s="172" customFormat="1" ht="14.25" hidden="1" customHeight="1" x14ac:dyDescent="0.25">
      <c r="A417" s="139" t="s">
        <v>1593</v>
      </c>
      <c r="B417" s="139"/>
      <c r="C417" s="275"/>
      <c r="D417" s="139"/>
      <c r="E417" s="138"/>
      <c r="F417" s="138"/>
      <c r="G417" s="138"/>
    </row>
    <row r="418" spans="1:7" s="172" customFormat="1" ht="14.25" hidden="1" customHeight="1" x14ac:dyDescent="0.25">
      <c r="A418" s="139" t="s">
        <v>1592</v>
      </c>
      <c r="B418" s="139"/>
      <c r="C418" s="275"/>
      <c r="D418" s="139"/>
      <c r="E418" s="138"/>
      <c r="F418" s="138"/>
      <c r="G418" s="138"/>
    </row>
    <row r="419" spans="1:7" s="172" customFormat="1" ht="14.25" hidden="1" customHeight="1" x14ac:dyDescent="0.25">
      <c r="A419" s="139" t="s">
        <v>1591</v>
      </c>
      <c r="B419" s="139"/>
      <c r="C419" s="275"/>
      <c r="D419" s="139"/>
      <c r="E419" s="138"/>
      <c r="F419" s="138"/>
      <c r="G419" s="138"/>
    </row>
    <row r="420" spans="1:7" s="172" customFormat="1" ht="14.25" hidden="1" customHeight="1" x14ac:dyDescent="0.25">
      <c r="A420" s="139" t="s">
        <v>1590</v>
      </c>
      <c r="B420" s="139"/>
      <c r="C420" s="275"/>
      <c r="D420" s="139"/>
      <c r="E420" s="138"/>
      <c r="F420" s="138"/>
      <c r="G420" s="138"/>
    </row>
    <row r="421" spans="1:7" s="172" customFormat="1" ht="14.25" hidden="1" customHeight="1" x14ac:dyDescent="0.25">
      <c r="A421" s="139" t="s">
        <v>1589</v>
      </c>
      <c r="B421" s="139"/>
      <c r="C421" s="275"/>
      <c r="D421" s="139"/>
      <c r="E421" s="138"/>
      <c r="F421" s="138"/>
      <c r="G421" s="138"/>
    </row>
    <row r="422" spans="1:7" s="172" customFormat="1" ht="14.25" hidden="1" customHeight="1" x14ac:dyDescent="0.25">
      <c r="A422" s="139" t="s">
        <v>1588</v>
      </c>
      <c r="B422" s="139"/>
      <c r="C422" s="275"/>
      <c r="D422" s="139"/>
      <c r="E422" s="138"/>
      <c r="F422" s="138"/>
      <c r="G422" s="138"/>
    </row>
    <row r="423" spans="1:7" ht="14.25" customHeight="1" x14ac:dyDescent="0.2"/>
  </sheetData>
  <protectedRanges>
    <protectedRange sqref="F153:F158 B153:D158 B163:D168 F163:F168 B175:D178 F175:F178 B181:B184 D187 F187:G187 B198:D213 G181 F182:F184 D150:D152 D160:D162 D171:D174 D195:D197 B195:B197 D182:D184 C182 C184" name="Mortgage Assets II"/>
    <protectedRange sqref="B234:D236 F228:G236 D238 F238:G238 D241:D248 B256:D258 F250:G258 B266:C275 B280:C285 C278:C279 F277:G285 D277:D285 D250:D255 D260:D275 F260:G275 B228:B233 B250:B255" name="Mortgage Asset IV"/>
    <protectedRange sqref="C287:D308 C310:D331 C358:D364 C368:D371 C351:D356 C333:D349 C375:D393" name="Optional ECBECAIs_2"/>
    <protectedRange sqref="B287:B304 B310:B327 B375:B392" name="Mortgage Assets III_1"/>
    <protectedRange sqref="F394:G422 B394:D422" name="Mortgage Asset IV_3"/>
    <protectedRange sqref="C365:D366 C372:D373" name="Optional ECBECAIs_2_2"/>
  </protectedRanges>
  <hyperlinks>
    <hyperlink ref="B6" location="'B1. HTT Mortgage Assets'!B10" display="7. Mortgage Assets" xr:uid="{60DFBB1E-F2F7-42D0-B27B-2DE91CAAAF69}"/>
    <hyperlink ref="B7" location="'B1. HTT Mortgage Assets'!B166" display="7.A Residential Cover Pool" xr:uid="{B38AC0B1-0A9B-48AC-B7FB-04BDDE0A2EA8}"/>
    <hyperlink ref="B8" location="'B1. HTT Mortgage Assets'!B267" display="7.B Commercial Cover Pool" xr:uid="{BB843255-E61B-4057-AFF5-8C3C52257A50}"/>
    <hyperlink ref="B149" location="'2. Harmonised Glossary'!A9" display="Breakdown by Interest Rate" xr:uid="{C816DD45-B2B6-48DE-830D-6A5F4C054B3C}"/>
    <hyperlink ref="B11" location="'2. Harmonised Glossary'!A12" display="Property Type Information" xr:uid="{975723F0-174B-4EBA-A6D2-F70F2FB54495}"/>
    <hyperlink ref="B215" location="'C. HTT Harmonised Glossary'!B13" display="11. Loan to Value (LTV) Information - UNINDEXED" xr:uid="{1E450947-F1B8-440F-8407-BD60C3F68586}"/>
    <hyperlink ref="B237" location="'C. HTT Harmonised Glossary'!B16" display="12. Loan to Value (LTV) Information - INDEXED " xr:uid="{E2C4FE52-581C-4F4C-9BCA-757BEE730CEB}"/>
    <hyperlink ref="B179" location="'C. HTT Harmonised Glossary'!B19" display="9. Non-Performing Loans (NPLs)" xr:uid="{D57EC870-C43B-445F-9D1B-7E9E23BC27B0}"/>
  </hyperlinks>
  <pageMargins left="0.7" right="0.7" top="0.75" bottom="0.75" header="0.3" footer="0.3"/>
  <pageSetup scale="35" orientation="portrait" r:id="rId1"/>
  <headerFooter>
    <oddFooter>&amp;R&amp;1#&amp;"Calibri"&amp;10&amp;K0078D7Classification : Internal</oddFooter>
  </headerFooter>
  <rowBreaks count="3" manualBreakCount="3">
    <brk id="97" max="16383" man="1"/>
    <brk id="214" max="16383" man="1"/>
    <brk id="33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E8712-7606-477B-8A76-59A81380885A}">
  <sheetPr>
    <tabColor theme="9" tint="-0.249977111117893"/>
  </sheetPr>
  <dimension ref="A1:C403"/>
  <sheetViews>
    <sheetView view="pageBreakPreview" zoomScale="60" zoomScaleNormal="100" workbookViewId="0"/>
  </sheetViews>
  <sheetFormatPr defaultColWidth="11.42578125" defaultRowHeight="15" outlineLevelRow="1" x14ac:dyDescent="0.25"/>
  <cols>
    <col min="1" max="1" width="16.28515625" style="172" customWidth="1"/>
    <col min="2" max="2" width="89.85546875" style="139" bestFit="1" customWidth="1"/>
    <col min="3" max="3" width="134.7109375" style="172" customWidth="1"/>
    <col min="4" max="16384" width="11.42578125" style="172"/>
  </cols>
  <sheetData>
    <row r="1" spans="1:3" ht="31.5" x14ac:dyDescent="0.25">
      <c r="A1" s="168" t="s">
        <v>1371</v>
      </c>
      <c r="B1" s="168"/>
      <c r="C1" s="170" t="s">
        <v>1275</v>
      </c>
    </row>
    <row r="2" spans="1:3" x14ac:dyDescent="0.25">
      <c r="B2" s="138"/>
      <c r="C2" s="138"/>
    </row>
    <row r="3" spans="1:3" x14ac:dyDescent="0.25">
      <c r="A3" s="187" t="s">
        <v>1370</v>
      </c>
      <c r="B3" s="186"/>
      <c r="C3" s="138"/>
    </row>
    <row r="4" spans="1:3" x14ac:dyDescent="0.25">
      <c r="C4" s="138"/>
    </row>
    <row r="5" spans="1:3" ht="37.5" x14ac:dyDescent="0.25">
      <c r="A5" s="146" t="s">
        <v>6</v>
      </c>
      <c r="B5" s="146" t="s">
        <v>1369</v>
      </c>
      <c r="C5" s="163" t="s">
        <v>1285</v>
      </c>
    </row>
    <row r="6" spans="1:3" ht="30" customHeight="1" x14ac:dyDescent="0.25">
      <c r="A6" s="180" t="s">
        <v>1368</v>
      </c>
      <c r="B6" s="174" t="s">
        <v>1367</v>
      </c>
      <c r="C6" s="185" t="s">
        <v>1366</v>
      </c>
    </row>
    <row r="7" spans="1:3" ht="28.5" customHeight="1" x14ac:dyDescent="0.25">
      <c r="A7" s="180" t="s">
        <v>1365</v>
      </c>
      <c r="B7" s="174" t="s">
        <v>1364</v>
      </c>
      <c r="C7" s="185" t="s">
        <v>1363</v>
      </c>
    </row>
    <row r="8" spans="1:3" ht="30" x14ac:dyDescent="0.25">
      <c r="A8" s="180" t="s">
        <v>1362</v>
      </c>
      <c r="B8" s="174" t="s">
        <v>1361</v>
      </c>
      <c r="C8" s="185" t="s">
        <v>1360</v>
      </c>
    </row>
    <row r="9" spans="1:3" ht="14.25" customHeight="1" x14ac:dyDescent="0.25">
      <c r="A9" s="180" t="s">
        <v>1359</v>
      </c>
      <c r="B9" s="174" t="s">
        <v>1358</v>
      </c>
      <c r="C9" s="184" t="s">
        <v>1357</v>
      </c>
    </row>
    <row r="10" spans="1:3" ht="46.5" customHeight="1" x14ac:dyDescent="0.25">
      <c r="A10" s="180" t="s">
        <v>1356</v>
      </c>
      <c r="B10" s="174" t="s">
        <v>1355</v>
      </c>
      <c r="C10" s="185" t="s">
        <v>1354</v>
      </c>
    </row>
    <row r="11" spans="1:3" ht="14.25" customHeight="1" x14ac:dyDescent="0.25">
      <c r="A11" s="180" t="s">
        <v>1353</v>
      </c>
      <c r="B11" s="174" t="s">
        <v>1352</v>
      </c>
      <c r="C11" s="184" t="s">
        <v>1351</v>
      </c>
    </row>
    <row r="12" spans="1:3" ht="14.25" customHeight="1" x14ac:dyDescent="0.25">
      <c r="A12" s="180" t="s">
        <v>1350</v>
      </c>
      <c r="B12" s="174" t="s">
        <v>1349</v>
      </c>
      <c r="C12" s="151" t="s">
        <v>1348</v>
      </c>
    </row>
    <row r="13" spans="1:3" ht="30" x14ac:dyDescent="0.25">
      <c r="A13" s="180" t="s">
        <v>1347</v>
      </c>
      <c r="B13" s="174" t="s">
        <v>1346</v>
      </c>
      <c r="C13" s="151" t="s">
        <v>1345</v>
      </c>
    </row>
    <row r="14" spans="1:3" ht="14.25" customHeight="1" x14ac:dyDescent="0.25">
      <c r="A14" s="180" t="s">
        <v>1344</v>
      </c>
      <c r="B14" s="174" t="s">
        <v>1343</v>
      </c>
      <c r="C14" s="151" t="s">
        <v>1342</v>
      </c>
    </row>
    <row r="15" spans="1:3" ht="14.25" customHeight="1" x14ac:dyDescent="0.25">
      <c r="A15" s="180" t="s">
        <v>1341</v>
      </c>
      <c r="B15" s="174" t="s">
        <v>1340</v>
      </c>
      <c r="C15" s="151" t="s">
        <v>1339</v>
      </c>
    </row>
    <row r="16" spans="1:3" ht="14.25" customHeight="1" x14ac:dyDescent="0.25">
      <c r="A16" s="180" t="s">
        <v>1338</v>
      </c>
      <c r="B16" s="174" t="s">
        <v>1337</v>
      </c>
      <c r="C16" s="151" t="s">
        <v>1336</v>
      </c>
    </row>
    <row r="17" spans="1:3" ht="30" x14ac:dyDescent="0.25">
      <c r="A17" s="180" t="s">
        <v>1335</v>
      </c>
      <c r="B17" s="175" t="s">
        <v>1334</v>
      </c>
      <c r="C17" s="151" t="s">
        <v>1333</v>
      </c>
    </row>
    <row r="18" spans="1:3" ht="45" x14ac:dyDescent="0.25">
      <c r="A18" s="180" t="s">
        <v>1332</v>
      </c>
      <c r="B18" s="175" t="s">
        <v>1331</v>
      </c>
      <c r="C18" s="151" t="s">
        <v>1330</v>
      </c>
    </row>
    <row r="19" spans="1:3" ht="14.25" customHeight="1" x14ac:dyDescent="0.25">
      <c r="A19" s="180" t="s">
        <v>1329</v>
      </c>
      <c r="B19" s="175" t="s">
        <v>1328</v>
      </c>
      <c r="C19" s="151" t="s">
        <v>1327</v>
      </c>
    </row>
    <row r="20" spans="1:3" ht="30" x14ac:dyDescent="0.25">
      <c r="A20" s="180" t="s">
        <v>1326</v>
      </c>
      <c r="B20" s="174" t="s">
        <v>1325</v>
      </c>
      <c r="C20" s="151" t="s">
        <v>1324</v>
      </c>
    </row>
    <row r="21" spans="1:3" ht="14.25" customHeight="1" x14ac:dyDescent="0.25">
      <c r="A21" s="180" t="s">
        <v>1323</v>
      </c>
      <c r="B21" s="153" t="s">
        <v>1322</v>
      </c>
      <c r="C21" s="151" t="s">
        <v>1321</v>
      </c>
    </row>
    <row r="22" spans="1:3" ht="14.25" customHeight="1" x14ac:dyDescent="0.25">
      <c r="A22" s="180" t="s">
        <v>1320</v>
      </c>
      <c r="B22" s="172"/>
      <c r="C22" s="178"/>
    </row>
    <row r="23" spans="1:3" ht="14.25" customHeight="1" outlineLevel="1" x14ac:dyDescent="0.25">
      <c r="A23" s="180" t="s">
        <v>1319</v>
      </c>
      <c r="C23" s="151"/>
    </row>
    <row r="24" spans="1:3" ht="14.25" customHeight="1" outlineLevel="1" x14ac:dyDescent="0.25">
      <c r="A24" s="180" t="s">
        <v>1318</v>
      </c>
      <c r="B24" s="183"/>
      <c r="C24" s="151"/>
    </row>
    <row r="25" spans="1:3" ht="14.25" customHeight="1" outlineLevel="1" x14ac:dyDescent="0.25">
      <c r="A25" s="180" t="s">
        <v>1317</v>
      </c>
      <c r="B25" s="183"/>
      <c r="C25" s="151"/>
    </row>
    <row r="26" spans="1:3" ht="14.25" customHeight="1" outlineLevel="1" x14ac:dyDescent="0.25">
      <c r="A26" s="180" t="s">
        <v>1316</v>
      </c>
      <c r="B26" s="183"/>
      <c r="C26" s="151"/>
    </row>
    <row r="27" spans="1:3" ht="14.25" customHeight="1" outlineLevel="1" x14ac:dyDescent="0.25">
      <c r="A27" s="180" t="s">
        <v>1315</v>
      </c>
      <c r="B27" s="183"/>
      <c r="C27" s="151"/>
    </row>
    <row r="28" spans="1:3" ht="14.25" customHeight="1" outlineLevel="1" x14ac:dyDescent="0.25">
      <c r="A28" s="146"/>
      <c r="B28" s="146" t="s">
        <v>1314</v>
      </c>
      <c r="C28" s="163" t="s">
        <v>1285</v>
      </c>
    </row>
    <row r="29" spans="1:3" ht="14.25" customHeight="1" outlineLevel="1" x14ac:dyDescent="0.25">
      <c r="A29" s="180" t="s">
        <v>1313</v>
      </c>
      <c r="B29" s="174" t="s">
        <v>1312</v>
      </c>
      <c r="C29" s="151"/>
    </row>
    <row r="30" spans="1:3" ht="14.25" customHeight="1" outlineLevel="1" x14ac:dyDescent="0.25">
      <c r="A30" s="180" t="s">
        <v>1311</v>
      </c>
      <c r="B30" s="174" t="s">
        <v>1310</v>
      </c>
      <c r="C30" s="151"/>
    </row>
    <row r="31" spans="1:3" ht="14.25" customHeight="1" outlineLevel="1" x14ac:dyDescent="0.25">
      <c r="A31" s="180" t="s">
        <v>1309</v>
      </c>
      <c r="B31" s="174" t="s">
        <v>1308</v>
      </c>
      <c r="C31" s="151"/>
    </row>
    <row r="32" spans="1:3" ht="14.25" customHeight="1" outlineLevel="1" x14ac:dyDescent="0.25">
      <c r="A32" s="180" t="s">
        <v>1307</v>
      </c>
      <c r="B32" s="181" t="s">
        <v>1306</v>
      </c>
      <c r="C32" s="151"/>
    </row>
    <row r="33" spans="1:3" ht="14.25" customHeight="1" outlineLevel="1" x14ac:dyDescent="0.25">
      <c r="A33" s="180" t="s">
        <v>1305</v>
      </c>
      <c r="B33" s="182"/>
      <c r="C33" s="151"/>
    </row>
    <row r="34" spans="1:3" ht="14.25" customHeight="1" outlineLevel="1" x14ac:dyDescent="0.25">
      <c r="A34" s="180" t="s">
        <v>1304</v>
      </c>
      <c r="B34" s="182"/>
      <c r="C34" s="151"/>
    </row>
    <row r="35" spans="1:3" ht="14.25" customHeight="1" outlineLevel="1" x14ac:dyDescent="0.25">
      <c r="A35" s="180" t="s">
        <v>1303</v>
      </c>
      <c r="B35" s="182"/>
      <c r="C35" s="151"/>
    </row>
    <row r="36" spans="1:3" ht="14.25" customHeight="1" outlineLevel="1" x14ac:dyDescent="0.25">
      <c r="A36" s="180" t="s">
        <v>1302</v>
      </c>
      <c r="B36" s="182"/>
      <c r="C36" s="151"/>
    </row>
    <row r="37" spans="1:3" ht="14.25" customHeight="1" outlineLevel="1" x14ac:dyDescent="0.25">
      <c r="A37" s="180" t="s">
        <v>1301</v>
      </c>
      <c r="B37" s="182"/>
      <c r="C37" s="151"/>
    </row>
    <row r="38" spans="1:3" ht="14.25" customHeight="1" outlineLevel="1" x14ac:dyDescent="0.25">
      <c r="A38" s="180" t="s">
        <v>1300</v>
      </c>
      <c r="B38" s="182"/>
      <c r="C38" s="151"/>
    </row>
    <row r="39" spans="1:3" ht="14.25" customHeight="1" outlineLevel="1" x14ac:dyDescent="0.25">
      <c r="A39" s="180" t="s">
        <v>1299</v>
      </c>
      <c r="B39" s="182"/>
      <c r="C39" s="151"/>
    </row>
    <row r="40" spans="1:3" ht="14.25" customHeight="1" outlineLevel="1" x14ac:dyDescent="0.25">
      <c r="A40" s="180" t="s">
        <v>1298</v>
      </c>
      <c r="B40" s="172"/>
      <c r="C40" s="151"/>
    </row>
    <row r="41" spans="1:3" ht="14.25" customHeight="1" outlineLevel="1" x14ac:dyDescent="0.25">
      <c r="A41" s="180" t="s">
        <v>1297</v>
      </c>
      <c r="B41" s="182"/>
      <c r="C41" s="151"/>
    </row>
    <row r="42" spans="1:3" ht="14.25" customHeight="1" outlineLevel="1" x14ac:dyDescent="0.25">
      <c r="A42" s="180" t="s">
        <v>1296</v>
      </c>
      <c r="B42" s="182"/>
      <c r="C42" s="151"/>
    </row>
    <row r="43" spans="1:3" ht="14.25" customHeight="1" outlineLevel="1" x14ac:dyDescent="0.25">
      <c r="A43" s="180" t="s">
        <v>1295</v>
      </c>
      <c r="B43" s="182"/>
      <c r="C43" s="151"/>
    </row>
    <row r="44" spans="1:3" ht="14.25" customHeight="1" x14ac:dyDescent="0.25">
      <c r="A44" s="146"/>
      <c r="B44" s="146" t="s">
        <v>1294</v>
      </c>
      <c r="C44" s="163" t="s">
        <v>1273</v>
      </c>
    </row>
    <row r="45" spans="1:3" ht="14.25" customHeight="1" x14ac:dyDescent="0.25">
      <c r="A45" s="180" t="s">
        <v>1293</v>
      </c>
      <c r="B45" s="175" t="s">
        <v>1272</v>
      </c>
      <c r="C45" s="139" t="s">
        <v>51</v>
      </c>
    </row>
    <row r="46" spans="1:3" ht="14.25" customHeight="1" x14ac:dyDescent="0.25">
      <c r="A46" s="180" t="s">
        <v>1292</v>
      </c>
      <c r="B46" s="175" t="s">
        <v>1270</v>
      </c>
      <c r="C46" s="139" t="s">
        <v>1269</v>
      </c>
    </row>
    <row r="47" spans="1:3" ht="14.25" customHeight="1" x14ac:dyDescent="0.25">
      <c r="A47" s="180" t="s">
        <v>1291</v>
      </c>
      <c r="B47" s="175" t="s">
        <v>1267</v>
      </c>
      <c r="C47" s="139" t="s">
        <v>1266</v>
      </c>
    </row>
    <row r="48" spans="1:3" ht="14.25" customHeight="1" outlineLevel="1" x14ac:dyDescent="0.25">
      <c r="A48" s="180" t="s">
        <v>1290</v>
      </c>
      <c r="B48" s="181" t="s">
        <v>1289</v>
      </c>
      <c r="C48" s="151" t="s">
        <v>1264</v>
      </c>
    </row>
    <row r="49" spans="1:3" ht="14.25" customHeight="1" outlineLevel="1" x14ac:dyDescent="0.25">
      <c r="A49" s="180" t="s">
        <v>1288</v>
      </c>
      <c r="B49" s="179"/>
      <c r="C49" s="151"/>
    </row>
    <row r="50" spans="1:3" ht="14.25" customHeight="1" outlineLevel="1" x14ac:dyDescent="0.25">
      <c r="A50" s="180" t="s">
        <v>1287</v>
      </c>
      <c r="B50" s="181"/>
      <c r="C50" s="151"/>
    </row>
    <row r="51" spans="1:3" ht="14.25" customHeight="1" x14ac:dyDescent="0.25">
      <c r="A51" s="146"/>
      <c r="B51" s="146" t="s">
        <v>1286</v>
      </c>
      <c r="C51" s="163" t="s">
        <v>1285</v>
      </c>
    </row>
    <row r="52" spans="1:3" ht="14.25" customHeight="1" x14ac:dyDescent="0.25">
      <c r="A52" s="180" t="s">
        <v>1284</v>
      </c>
      <c r="B52" s="174" t="s">
        <v>1283</v>
      </c>
      <c r="C52" s="139"/>
    </row>
    <row r="53" spans="1:3" ht="14.25" customHeight="1" x14ac:dyDescent="0.25">
      <c r="A53" s="180" t="s">
        <v>1282</v>
      </c>
      <c r="B53" s="179"/>
      <c r="C53" s="178"/>
    </row>
    <row r="54" spans="1:3" ht="14.25" customHeight="1" x14ac:dyDescent="0.25">
      <c r="A54" s="180" t="s">
        <v>1281</v>
      </c>
      <c r="B54" s="179"/>
      <c r="C54" s="178"/>
    </row>
    <row r="55" spans="1:3" ht="14.25" customHeight="1" x14ac:dyDescent="0.25">
      <c r="A55" s="180" t="s">
        <v>1280</v>
      </c>
      <c r="B55" s="179"/>
      <c r="C55" s="178"/>
    </row>
    <row r="56" spans="1:3" ht="14.25" customHeight="1" x14ac:dyDescent="0.25">
      <c r="A56" s="180" t="s">
        <v>1279</v>
      </c>
      <c r="B56" s="179"/>
      <c r="C56" s="178"/>
    </row>
    <row r="57" spans="1:3" ht="14.25" customHeight="1" x14ac:dyDescent="0.25">
      <c r="A57" s="180" t="s">
        <v>1278</v>
      </c>
      <c r="B57" s="179"/>
      <c r="C57" s="178"/>
    </row>
    <row r="58" spans="1:3" x14ac:dyDescent="0.25">
      <c r="B58" s="147"/>
    </row>
    <row r="59" spans="1:3" x14ac:dyDescent="0.25">
      <c r="B59" s="147"/>
    </row>
    <row r="60" spans="1:3" x14ac:dyDescent="0.25">
      <c r="B60" s="147"/>
    </row>
    <row r="61" spans="1:3" x14ac:dyDescent="0.25">
      <c r="B61" s="147"/>
    </row>
    <row r="62" spans="1:3" x14ac:dyDescent="0.25">
      <c r="B62" s="147"/>
    </row>
    <row r="63" spans="1:3" x14ac:dyDescent="0.25">
      <c r="B63" s="147"/>
    </row>
    <row r="64" spans="1:3" x14ac:dyDescent="0.25">
      <c r="B64" s="147"/>
    </row>
    <row r="65" spans="2:2" x14ac:dyDescent="0.25">
      <c r="B65" s="147"/>
    </row>
    <row r="66" spans="2:2" x14ac:dyDescent="0.25">
      <c r="B66" s="147"/>
    </row>
    <row r="67" spans="2:2" x14ac:dyDescent="0.25">
      <c r="B67" s="147"/>
    </row>
    <row r="68" spans="2:2" x14ac:dyDescent="0.25">
      <c r="B68" s="147"/>
    </row>
    <row r="69" spans="2:2" x14ac:dyDescent="0.25">
      <c r="B69" s="147"/>
    </row>
    <row r="70" spans="2:2" x14ac:dyDescent="0.25">
      <c r="B70" s="147"/>
    </row>
    <row r="71" spans="2:2" x14ac:dyDescent="0.25">
      <c r="B71" s="147"/>
    </row>
    <row r="72" spans="2:2" x14ac:dyDescent="0.25">
      <c r="B72" s="147"/>
    </row>
    <row r="73" spans="2:2" x14ac:dyDescent="0.25">
      <c r="B73" s="147"/>
    </row>
    <row r="74" spans="2:2" x14ac:dyDescent="0.25">
      <c r="B74" s="147"/>
    </row>
    <row r="75" spans="2:2" x14ac:dyDescent="0.25">
      <c r="B75" s="147"/>
    </row>
    <row r="76" spans="2:2" x14ac:dyDescent="0.25">
      <c r="B76" s="147"/>
    </row>
    <row r="77" spans="2:2" x14ac:dyDescent="0.25">
      <c r="B77" s="147"/>
    </row>
    <row r="78" spans="2:2" x14ac:dyDescent="0.25">
      <c r="B78" s="147"/>
    </row>
    <row r="79" spans="2:2" x14ac:dyDescent="0.25">
      <c r="B79" s="147"/>
    </row>
    <row r="80" spans="2:2" x14ac:dyDescent="0.25">
      <c r="B80" s="147"/>
    </row>
    <row r="81" spans="2:2" x14ac:dyDescent="0.25">
      <c r="B81" s="147"/>
    </row>
    <row r="82" spans="2:2" x14ac:dyDescent="0.25">
      <c r="B82" s="147"/>
    </row>
    <row r="83" spans="2:2" x14ac:dyDescent="0.25">
      <c r="B83" s="147"/>
    </row>
    <row r="84" spans="2:2" x14ac:dyDescent="0.25">
      <c r="B84" s="147"/>
    </row>
    <row r="85" spans="2:2" x14ac:dyDescent="0.25">
      <c r="B85" s="147"/>
    </row>
    <row r="86" spans="2:2" x14ac:dyDescent="0.25">
      <c r="B86" s="147"/>
    </row>
    <row r="87" spans="2:2" x14ac:dyDescent="0.25">
      <c r="B87" s="147"/>
    </row>
    <row r="88" spans="2:2" x14ac:dyDescent="0.25">
      <c r="B88" s="147"/>
    </row>
    <row r="89" spans="2:2" x14ac:dyDescent="0.25">
      <c r="B89" s="147"/>
    </row>
    <row r="90" spans="2:2" x14ac:dyDescent="0.25">
      <c r="B90" s="147"/>
    </row>
    <row r="91" spans="2:2" x14ac:dyDescent="0.25">
      <c r="B91" s="147"/>
    </row>
    <row r="92" spans="2:2" x14ac:dyDescent="0.25">
      <c r="B92" s="147"/>
    </row>
    <row r="93" spans="2:2" x14ac:dyDescent="0.25">
      <c r="B93" s="147"/>
    </row>
    <row r="94" spans="2:2" x14ac:dyDescent="0.25">
      <c r="B94" s="147"/>
    </row>
    <row r="95" spans="2:2" x14ac:dyDescent="0.25">
      <c r="B95" s="147"/>
    </row>
    <row r="96" spans="2:2" x14ac:dyDescent="0.25">
      <c r="B96" s="147"/>
    </row>
    <row r="97" spans="2:2" x14ac:dyDescent="0.25">
      <c r="B97" s="147"/>
    </row>
    <row r="98" spans="2:2" x14ac:dyDescent="0.25">
      <c r="B98" s="147"/>
    </row>
    <row r="99" spans="2:2" x14ac:dyDescent="0.25">
      <c r="B99" s="147"/>
    </row>
    <row r="100" spans="2:2" x14ac:dyDescent="0.25">
      <c r="B100" s="147"/>
    </row>
    <row r="101" spans="2:2" x14ac:dyDescent="0.25">
      <c r="B101" s="147"/>
    </row>
    <row r="102" spans="2:2" x14ac:dyDescent="0.25">
      <c r="B102" s="147"/>
    </row>
    <row r="103" spans="2:2" x14ac:dyDescent="0.25">
      <c r="B103" s="138"/>
    </row>
    <row r="104" spans="2:2" x14ac:dyDescent="0.25">
      <c r="B104" s="138"/>
    </row>
    <row r="105" spans="2:2" x14ac:dyDescent="0.25">
      <c r="B105" s="138"/>
    </row>
    <row r="106" spans="2:2" x14ac:dyDescent="0.25">
      <c r="B106" s="138"/>
    </row>
    <row r="107" spans="2:2" x14ac:dyDescent="0.25">
      <c r="B107" s="138"/>
    </row>
    <row r="108" spans="2:2" x14ac:dyDescent="0.25">
      <c r="B108" s="138"/>
    </row>
    <row r="109" spans="2:2" x14ac:dyDescent="0.25">
      <c r="B109" s="138"/>
    </row>
    <row r="110" spans="2:2" x14ac:dyDescent="0.25">
      <c r="B110" s="138"/>
    </row>
    <row r="111" spans="2:2" x14ac:dyDescent="0.25">
      <c r="B111" s="138"/>
    </row>
    <row r="112" spans="2:2" x14ac:dyDescent="0.25">
      <c r="B112" s="138"/>
    </row>
    <row r="113" spans="2:2" x14ac:dyDescent="0.25">
      <c r="B113" s="147"/>
    </row>
    <row r="114" spans="2:2" x14ac:dyDescent="0.25">
      <c r="B114" s="147"/>
    </row>
    <row r="115" spans="2:2" x14ac:dyDescent="0.25">
      <c r="B115" s="147"/>
    </row>
    <row r="116" spans="2:2" x14ac:dyDescent="0.25">
      <c r="B116" s="147"/>
    </row>
    <row r="117" spans="2:2" x14ac:dyDescent="0.25">
      <c r="B117" s="147"/>
    </row>
    <row r="118" spans="2:2" x14ac:dyDescent="0.25">
      <c r="B118" s="147"/>
    </row>
    <row r="119" spans="2:2" x14ac:dyDescent="0.25">
      <c r="B119" s="147"/>
    </row>
    <row r="120" spans="2:2" x14ac:dyDescent="0.25">
      <c r="B120" s="147"/>
    </row>
    <row r="121" spans="2:2" x14ac:dyDescent="0.25">
      <c r="B121" s="177"/>
    </row>
    <row r="122" spans="2:2" x14ac:dyDescent="0.25">
      <c r="B122" s="147"/>
    </row>
    <row r="123" spans="2:2" x14ac:dyDescent="0.25">
      <c r="B123" s="147"/>
    </row>
    <row r="124" spans="2:2" x14ac:dyDescent="0.25">
      <c r="B124" s="147"/>
    </row>
    <row r="125" spans="2:2" x14ac:dyDescent="0.25">
      <c r="B125" s="147"/>
    </row>
    <row r="126" spans="2:2" x14ac:dyDescent="0.25">
      <c r="B126" s="147"/>
    </row>
    <row r="127" spans="2:2" x14ac:dyDescent="0.25">
      <c r="B127" s="147"/>
    </row>
    <row r="128" spans="2:2" x14ac:dyDescent="0.25">
      <c r="B128" s="147"/>
    </row>
    <row r="129" spans="2:2" x14ac:dyDescent="0.25">
      <c r="B129" s="147"/>
    </row>
    <row r="130" spans="2:2" x14ac:dyDescent="0.25">
      <c r="B130" s="147"/>
    </row>
    <row r="131" spans="2:2" x14ac:dyDescent="0.25">
      <c r="B131" s="147"/>
    </row>
    <row r="132" spans="2:2" x14ac:dyDescent="0.25">
      <c r="B132" s="147"/>
    </row>
    <row r="133" spans="2:2" x14ac:dyDescent="0.25">
      <c r="B133" s="147"/>
    </row>
    <row r="134" spans="2:2" x14ac:dyDescent="0.25">
      <c r="B134" s="147"/>
    </row>
    <row r="135" spans="2:2" x14ac:dyDescent="0.25">
      <c r="B135" s="147"/>
    </row>
    <row r="136" spans="2:2" x14ac:dyDescent="0.25">
      <c r="B136" s="147"/>
    </row>
    <row r="137" spans="2:2" x14ac:dyDescent="0.25">
      <c r="B137" s="147"/>
    </row>
    <row r="138" spans="2:2" x14ac:dyDescent="0.25">
      <c r="B138" s="147"/>
    </row>
    <row r="140" spans="2:2" x14ac:dyDescent="0.25">
      <c r="B140" s="147"/>
    </row>
    <row r="141" spans="2:2" x14ac:dyDescent="0.25">
      <c r="B141" s="147"/>
    </row>
    <row r="142" spans="2:2" x14ac:dyDescent="0.25">
      <c r="B142" s="147"/>
    </row>
    <row r="147" spans="2:2" x14ac:dyDescent="0.25">
      <c r="B147" s="150"/>
    </row>
    <row r="148" spans="2:2" x14ac:dyDescent="0.25">
      <c r="B148" s="176"/>
    </row>
    <row r="154" spans="2:2" x14ac:dyDescent="0.25">
      <c r="B154" s="175"/>
    </row>
    <row r="155" spans="2:2" x14ac:dyDescent="0.25">
      <c r="B155" s="147"/>
    </row>
    <row r="157" spans="2:2" x14ac:dyDescent="0.25">
      <c r="B157" s="147"/>
    </row>
    <row r="158" spans="2:2" x14ac:dyDescent="0.25">
      <c r="B158" s="147"/>
    </row>
    <row r="159" spans="2:2" x14ac:dyDescent="0.25">
      <c r="B159" s="147"/>
    </row>
    <row r="160" spans="2:2" x14ac:dyDescent="0.25">
      <c r="B160" s="147"/>
    </row>
    <row r="161" spans="2:2" x14ac:dyDescent="0.25">
      <c r="B161" s="147"/>
    </row>
    <row r="162" spans="2:2" x14ac:dyDescent="0.25">
      <c r="B162" s="147"/>
    </row>
    <row r="163" spans="2:2" x14ac:dyDescent="0.25">
      <c r="B163" s="147"/>
    </row>
    <row r="164" spans="2:2" x14ac:dyDescent="0.25">
      <c r="B164" s="147"/>
    </row>
    <row r="165" spans="2:2" x14ac:dyDescent="0.25">
      <c r="B165" s="147"/>
    </row>
    <row r="166" spans="2:2" x14ac:dyDescent="0.25">
      <c r="B166" s="147"/>
    </row>
    <row r="167" spans="2:2" x14ac:dyDescent="0.25">
      <c r="B167" s="147"/>
    </row>
    <row r="168" spans="2:2" x14ac:dyDescent="0.25">
      <c r="B168" s="147"/>
    </row>
    <row r="265" spans="2:2" x14ac:dyDescent="0.25">
      <c r="B265" s="174"/>
    </row>
    <row r="266" spans="2:2" x14ac:dyDescent="0.25">
      <c r="B266" s="147"/>
    </row>
    <row r="267" spans="2:2" x14ac:dyDescent="0.25">
      <c r="B267" s="147"/>
    </row>
    <row r="270" spans="2:2" x14ac:dyDescent="0.25">
      <c r="B270" s="147"/>
    </row>
    <row r="286" spans="2:2" x14ac:dyDescent="0.25">
      <c r="B286" s="174"/>
    </row>
    <row r="316" spans="2:2" x14ac:dyDescent="0.25">
      <c r="B316" s="150"/>
    </row>
    <row r="317" spans="2:2" x14ac:dyDescent="0.25">
      <c r="B317" s="147"/>
    </row>
    <row r="319" spans="2:2" x14ac:dyDescent="0.25">
      <c r="B319" s="147"/>
    </row>
    <row r="320" spans="2:2" x14ac:dyDescent="0.25">
      <c r="B320" s="147"/>
    </row>
    <row r="321" spans="2:2" x14ac:dyDescent="0.25">
      <c r="B321" s="147"/>
    </row>
    <row r="322" spans="2:2" x14ac:dyDescent="0.25">
      <c r="B322" s="147"/>
    </row>
    <row r="323" spans="2:2" x14ac:dyDescent="0.25">
      <c r="B323" s="147"/>
    </row>
    <row r="324" spans="2:2" x14ac:dyDescent="0.25">
      <c r="B324" s="147"/>
    </row>
    <row r="325" spans="2:2" x14ac:dyDescent="0.25">
      <c r="B325" s="147"/>
    </row>
    <row r="326" spans="2:2" x14ac:dyDescent="0.25">
      <c r="B326" s="147"/>
    </row>
    <row r="327" spans="2:2" x14ac:dyDescent="0.25">
      <c r="B327" s="147"/>
    </row>
    <row r="328" spans="2:2" x14ac:dyDescent="0.25">
      <c r="B328" s="147"/>
    </row>
    <row r="329" spans="2:2" x14ac:dyDescent="0.25">
      <c r="B329" s="147"/>
    </row>
    <row r="330" spans="2:2" x14ac:dyDescent="0.25">
      <c r="B330" s="147"/>
    </row>
    <row r="342" spans="2:2" x14ac:dyDescent="0.25">
      <c r="B342" s="147"/>
    </row>
    <row r="343" spans="2:2" x14ac:dyDescent="0.25">
      <c r="B343" s="147"/>
    </row>
    <row r="344" spans="2:2" x14ac:dyDescent="0.25">
      <c r="B344" s="147"/>
    </row>
    <row r="345" spans="2:2" x14ac:dyDescent="0.25">
      <c r="B345" s="147"/>
    </row>
    <row r="346" spans="2:2" x14ac:dyDescent="0.25">
      <c r="B346" s="147"/>
    </row>
    <row r="347" spans="2:2" x14ac:dyDescent="0.25">
      <c r="B347" s="147"/>
    </row>
    <row r="348" spans="2:2" x14ac:dyDescent="0.25">
      <c r="B348" s="147"/>
    </row>
    <row r="349" spans="2:2" x14ac:dyDescent="0.25">
      <c r="B349" s="147"/>
    </row>
    <row r="350" spans="2:2" x14ac:dyDescent="0.25">
      <c r="B350" s="147"/>
    </row>
    <row r="352" spans="2:2" x14ac:dyDescent="0.25">
      <c r="B352" s="147"/>
    </row>
    <row r="353" spans="2:2" x14ac:dyDescent="0.25">
      <c r="B353" s="147"/>
    </row>
    <row r="354" spans="2:2" x14ac:dyDescent="0.25">
      <c r="B354" s="147"/>
    </row>
    <row r="355" spans="2:2" x14ac:dyDescent="0.25">
      <c r="B355" s="147"/>
    </row>
    <row r="356" spans="2:2" x14ac:dyDescent="0.25">
      <c r="B356" s="147"/>
    </row>
    <row r="358" spans="2:2" x14ac:dyDescent="0.25">
      <c r="B358" s="147"/>
    </row>
    <row r="361" spans="2:2" x14ac:dyDescent="0.25">
      <c r="B361" s="147"/>
    </row>
    <row r="364" spans="2:2" x14ac:dyDescent="0.25">
      <c r="B364" s="147"/>
    </row>
    <row r="365" spans="2:2" x14ac:dyDescent="0.25">
      <c r="B365" s="147"/>
    </row>
    <row r="366" spans="2:2" x14ac:dyDescent="0.25">
      <c r="B366" s="147"/>
    </row>
    <row r="367" spans="2:2" x14ac:dyDescent="0.25">
      <c r="B367" s="147"/>
    </row>
    <row r="368" spans="2:2" x14ac:dyDescent="0.25">
      <c r="B368" s="147"/>
    </row>
    <row r="369" spans="2:2" x14ac:dyDescent="0.25">
      <c r="B369" s="147"/>
    </row>
    <row r="370" spans="2:2" x14ac:dyDescent="0.25">
      <c r="B370" s="147"/>
    </row>
    <row r="371" spans="2:2" x14ac:dyDescent="0.25">
      <c r="B371" s="147"/>
    </row>
    <row r="372" spans="2:2" x14ac:dyDescent="0.25">
      <c r="B372" s="147"/>
    </row>
    <row r="373" spans="2:2" x14ac:dyDescent="0.25">
      <c r="B373" s="147"/>
    </row>
    <row r="374" spans="2:2" x14ac:dyDescent="0.25">
      <c r="B374" s="147"/>
    </row>
    <row r="375" spans="2:2" x14ac:dyDescent="0.25">
      <c r="B375" s="147"/>
    </row>
    <row r="376" spans="2:2" x14ac:dyDescent="0.25">
      <c r="B376" s="147"/>
    </row>
    <row r="377" spans="2:2" x14ac:dyDescent="0.25">
      <c r="B377" s="147"/>
    </row>
    <row r="378" spans="2:2" x14ac:dyDescent="0.25">
      <c r="B378" s="147"/>
    </row>
    <row r="379" spans="2:2" x14ac:dyDescent="0.25">
      <c r="B379" s="147"/>
    </row>
    <row r="380" spans="2:2" x14ac:dyDescent="0.25">
      <c r="B380" s="147"/>
    </row>
    <row r="381" spans="2:2" x14ac:dyDescent="0.25">
      <c r="B381" s="147"/>
    </row>
    <row r="382" spans="2:2" x14ac:dyDescent="0.25">
      <c r="B382" s="147"/>
    </row>
    <row r="386" spans="2:2" x14ac:dyDescent="0.25">
      <c r="B386" s="150"/>
    </row>
    <row r="403" spans="2:2" x14ac:dyDescent="0.25">
      <c r="B403" s="173"/>
    </row>
  </sheetData>
  <protectedRanges>
    <protectedRange sqref="B21 C52:C88 B52 B24:B27 C29:C31 A53:B88 C23:C27 C6:C8 B32:C43 C12:C21" name="Glossary"/>
    <protectedRange sqref="C9" name="Glossary_11"/>
    <protectedRange sqref="C10" name="Glossary_10"/>
    <protectedRange sqref="C11" name="Glossary_3"/>
  </protectedRanges>
  <pageMargins left="0.7" right="0.7" top="0.75" bottom="0.75" header="0.3" footer="0.3"/>
  <pageSetup scale="38"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heetViews>
  <sheetFormatPr defaultRowHeight="12.75" x14ac:dyDescent="0.2"/>
  <cols>
    <col min="1" max="1" width="0.7109375" customWidth="1"/>
    <col min="2" max="2" width="21.140625" customWidth="1"/>
    <col min="3" max="3" width="10.5703125" customWidth="1"/>
    <col min="4" max="4" width="3.28515625" customWidth="1"/>
    <col min="5" max="5" width="11.42578125" customWidth="1"/>
    <col min="6" max="7" width="0.28515625" customWidth="1"/>
    <col min="8" max="8" width="5.42578125" customWidth="1"/>
    <col min="9" max="9" width="14.5703125" customWidth="1"/>
    <col min="10" max="10" width="0.5703125" customWidth="1"/>
    <col min="11" max="11" width="15.42578125" customWidth="1"/>
    <col min="12" max="12" width="0.42578125" customWidth="1"/>
    <col min="13" max="13" width="4.7109375" customWidth="1"/>
  </cols>
  <sheetData>
    <row r="1" spans="2:12" s="1" customFormat="1" ht="5.25" customHeight="1" x14ac:dyDescent="0.15"/>
    <row r="2" spans="2:12" s="1" customFormat="1" ht="3.75" customHeight="1" x14ac:dyDescent="0.15">
      <c r="B2" s="32"/>
    </row>
    <row r="3" spans="2:12" s="1" customFormat="1" ht="22.9" customHeight="1" x14ac:dyDescent="0.15">
      <c r="B3" s="32"/>
      <c r="D3" s="31" t="s">
        <v>0</v>
      </c>
      <c r="E3" s="31"/>
      <c r="F3" s="31"/>
      <c r="G3" s="31"/>
      <c r="H3" s="31"/>
      <c r="I3" s="31"/>
      <c r="J3" s="31"/>
      <c r="K3" s="31"/>
      <c r="L3" s="31"/>
    </row>
    <row r="4" spans="2:12" s="1" customFormat="1" ht="11.1" customHeight="1" x14ac:dyDescent="0.15">
      <c r="B4" s="32"/>
    </row>
    <row r="5" spans="2:12" s="1" customFormat="1" ht="3.75" customHeight="1" x14ac:dyDescent="0.15"/>
    <row r="6" spans="2:12" s="1" customFormat="1" ht="33" customHeight="1" x14ac:dyDescent="0.15">
      <c r="B6" s="33" t="s">
        <v>852</v>
      </c>
      <c r="C6" s="33"/>
      <c r="D6" s="33"/>
      <c r="E6" s="33"/>
      <c r="F6" s="33"/>
      <c r="G6" s="33"/>
      <c r="H6" s="33"/>
      <c r="I6" s="33"/>
      <c r="J6" s="33"/>
      <c r="K6" s="33"/>
    </row>
    <row r="7" spans="2:12" s="1" customFormat="1" ht="10.7" customHeight="1" x14ac:dyDescent="0.15"/>
    <row r="8" spans="2:12" s="1" customFormat="1" ht="19.149999999999999" customHeight="1" x14ac:dyDescent="0.15">
      <c r="B8" s="39" t="s">
        <v>853</v>
      </c>
      <c r="C8" s="39"/>
      <c r="D8" s="39"/>
      <c r="E8" s="39"/>
      <c r="F8" s="39"/>
      <c r="G8" s="39"/>
      <c r="H8" s="39"/>
      <c r="I8" s="39"/>
      <c r="J8" s="39"/>
      <c r="K8" s="39"/>
    </row>
    <row r="9" spans="2:12" s="1" customFormat="1" ht="2.65" customHeight="1" x14ac:dyDescent="0.15"/>
    <row r="10" spans="2:12" s="1" customFormat="1" ht="3.75" customHeight="1" x14ac:dyDescent="0.15">
      <c r="B10" s="42" t="s">
        <v>853</v>
      </c>
    </row>
    <row r="11" spans="2:12" s="1" customFormat="1" ht="21.4" customHeight="1" x14ac:dyDescent="0.15">
      <c r="B11" s="42"/>
      <c r="C11" s="40">
        <v>45443</v>
      </c>
      <c r="D11" s="40"/>
    </row>
    <row r="12" spans="2:12" s="1" customFormat="1" ht="4.3499999999999996" customHeight="1" x14ac:dyDescent="0.15">
      <c r="B12" s="42"/>
    </row>
    <row r="13" spans="2:12" s="1" customFormat="1" ht="6.95" customHeight="1" x14ac:dyDescent="0.15"/>
    <row r="14" spans="2:12" s="1" customFormat="1" ht="19.149999999999999" customHeight="1" x14ac:dyDescent="0.15">
      <c r="B14" s="39" t="s">
        <v>854</v>
      </c>
      <c r="C14" s="39"/>
      <c r="D14" s="39"/>
      <c r="E14" s="39"/>
      <c r="F14" s="39"/>
      <c r="G14" s="39"/>
      <c r="H14" s="39"/>
      <c r="I14" s="39"/>
      <c r="J14" s="39"/>
      <c r="K14" s="39"/>
    </row>
    <row r="15" spans="2:12" s="1" customFormat="1" ht="12.75" customHeight="1" x14ac:dyDescent="0.15"/>
    <row r="16" spans="2:12" s="1" customFormat="1" ht="17.649999999999999" customHeight="1" x14ac:dyDescent="0.15">
      <c r="B16" s="43" t="s">
        <v>834</v>
      </c>
      <c r="C16" s="43"/>
      <c r="D16" s="36"/>
      <c r="E16" s="36"/>
      <c r="F16" s="36"/>
      <c r="G16" s="36"/>
      <c r="H16" s="36"/>
      <c r="I16" s="36"/>
      <c r="J16" s="36"/>
      <c r="K16" s="36"/>
    </row>
    <row r="17" spans="2:11" s="1" customFormat="1" ht="14.85" customHeight="1" x14ac:dyDescent="0.15">
      <c r="B17" s="41" t="s">
        <v>835</v>
      </c>
      <c r="C17" s="41"/>
      <c r="D17" s="41" t="s">
        <v>836</v>
      </c>
      <c r="E17" s="41"/>
      <c r="F17" s="41" t="s">
        <v>837</v>
      </c>
      <c r="G17" s="41"/>
      <c r="H17" s="41"/>
      <c r="I17" s="41"/>
      <c r="J17" s="41"/>
      <c r="K17" s="41"/>
    </row>
    <row r="18" spans="2:11" s="1" customFormat="1" ht="14.45" customHeight="1" x14ac:dyDescent="0.15"/>
    <row r="19" spans="2:11" s="1" customFormat="1" ht="16.5" customHeight="1" x14ac:dyDescent="0.15">
      <c r="B19" s="38" t="s">
        <v>838</v>
      </c>
      <c r="C19" s="38"/>
      <c r="D19" s="38"/>
      <c r="E19" s="38"/>
      <c r="F19" s="36"/>
      <c r="G19" s="36"/>
      <c r="H19" s="36"/>
      <c r="I19" s="36"/>
      <c r="J19" s="37"/>
      <c r="K19" s="37"/>
    </row>
    <row r="20" spans="2:11" s="1" customFormat="1" ht="14.85" customHeight="1" x14ac:dyDescent="0.15">
      <c r="B20" s="35" t="s">
        <v>839</v>
      </c>
      <c r="C20" s="35"/>
      <c r="D20" s="35" t="s">
        <v>840</v>
      </c>
      <c r="E20" s="35"/>
      <c r="F20" s="35"/>
      <c r="G20" s="35" t="s">
        <v>841</v>
      </c>
      <c r="H20" s="35"/>
      <c r="I20" s="35"/>
      <c r="J20" s="35"/>
      <c r="K20" s="35"/>
    </row>
    <row r="21" spans="2:11" s="1" customFormat="1" ht="14.45" customHeight="1" x14ac:dyDescent="0.15"/>
    <row r="22" spans="2:11" s="1" customFormat="1" ht="16.5" customHeight="1" x14ac:dyDescent="0.15">
      <c r="B22" s="38" t="s">
        <v>842</v>
      </c>
      <c r="C22" s="38"/>
      <c r="D22" s="38"/>
      <c r="E22" s="38"/>
      <c r="F22" s="38"/>
      <c r="G22" s="38"/>
      <c r="H22" s="36"/>
      <c r="I22" s="36"/>
      <c r="J22" s="36"/>
      <c r="K22" s="5"/>
    </row>
    <row r="23" spans="2:11" s="1" customFormat="1" ht="14.85" customHeight="1" x14ac:dyDescent="0.15">
      <c r="B23" s="35" t="s">
        <v>843</v>
      </c>
      <c r="C23" s="35"/>
      <c r="D23" s="35" t="s">
        <v>844</v>
      </c>
      <c r="E23" s="35"/>
      <c r="F23" s="35"/>
      <c r="G23" s="35" t="s">
        <v>845</v>
      </c>
      <c r="H23" s="35"/>
      <c r="I23" s="35"/>
      <c r="J23" s="35"/>
      <c r="K23" s="35"/>
    </row>
    <row r="24" spans="2:11" s="1" customFormat="1" ht="13.35" customHeight="1" x14ac:dyDescent="0.15"/>
    <row r="25" spans="2:11" s="1" customFormat="1" ht="14.85" customHeight="1" x14ac:dyDescent="0.15">
      <c r="B25" s="38" t="s">
        <v>846</v>
      </c>
      <c r="C25" s="38"/>
      <c r="D25" s="37"/>
      <c r="E25" s="37"/>
      <c r="F25" s="37"/>
      <c r="G25" s="37"/>
      <c r="H25" s="37"/>
      <c r="I25" s="37"/>
      <c r="J25" s="37"/>
      <c r="K25" s="37"/>
    </row>
    <row r="26" spans="2:11" s="1" customFormat="1" ht="14.85" customHeight="1" x14ac:dyDescent="0.15">
      <c r="B26" s="35" t="s">
        <v>847</v>
      </c>
      <c r="C26" s="35"/>
      <c r="D26" s="34"/>
      <c r="E26" s="34"/>
      <c r="F26" s="34"/>
      <c r="G26" s="34"/>
      <c r="H26" s="34"/>
      <c r="I26" s="34"/>
      <c r="J26" s="34"/>
      <c r="K26" s="34"/>
    </row>
    <row r="27" spans="2:11" s="1" customFormat="1" ht="11.1" customHeight="1" x14ac:dyDescent="0.15"/>
    <row r="28" spans="2:11" s="1" customFormat="1" ht="14.85" customHeight="1" x14ac:dyDescent="0.15">
      <c r="B28" s="38" t="s">
        <v>848</v>
      </c>
      <c r="C28" s="38"/>
      <c r="D28" s="38"/>
      <c r="E28" s="38"/>
      <c r="F28" s="38"/>
      <c r="G28" s="38"/>
      <c r="H28" s="38"/>
      <c r="I28" s="38"/>
      <c r="J28" s="38"/>
      <c r="K28" s="38"/>
    </row>
    <row r="29" spans="2:11" s="1" customFormat="1" ht="14.85" customHeight="1" x14ac:dyDescent="0.15">
      <c r="B29" s="35" t="s">
        <v>849</v>
      </c>
      <c r="C29" s="35"/>
      <c r="D29" s="35"/>
      <c r="E29" s="35"/>
      <c r="F29" s="35"/>
      <c r="G29" s="35"/>
      <c r="H29" s="35"/>
      <c r="I29" s="35"/>
      <c r="J29" s="35"/>
      <c r="K29" s="35"/>
    </row>
    <row r="30" spans="2:11" s="1" customFormat="1" ht="14.85" customHeight="1" x14ac:dyDescent="0.15">
      <c r="B30" s="35" t="s">
        <v>850</v>
      </c>
      <c r="C30" s="35"/>
      <c r="D30" s="35"/>
      <c r="E30" s="35"/>
      <c r="F30" s="35"/>
      <c r="G30" s="35"/>
      <c r="H30" s="35"/>
      <c r="I30" s="35"/>
      <c r="J30" s="35"/>
      <c r="K30" s="35"/>
    </row>
    <row r="31" spans="2:11" s="1" customFormat="1" ht="14.85" customHeight="1" x14ac:dyDescent="0.15">
      <c r="B31" s="35" t="s">
        <v>851</v>
      </c>
      <c r="C31" s="35"/>
      <c r="D31" s="35"/>
      <c r="E31" s="35"/>
      <c r="F31" s="35"/>
      <c r="G31" s="35"/>
      <c r="H31" s="35"/>
      <c r="I31" s="35"/>
      <c r="J31" s="35"/>
      <c r="K31" s="35"/>
    </row>
    <row r="32" spans="2:11" s="1" customFormat="1" ht="28.7" customHeight="1" x14ac:dyDescent="0.15"/>
  </sheetData>
  <mergeCells count="34">
    <mergeCell ref="B10:B12"/>
    <mergeCell ref="B14:K14"/>
    <mergeCell ref="B16:C16"/>
    <mergeCell ref="B17:C17"/>
    <mergeCell ref="B19:E19"/>
    <mergeCell ref="F19:I19"/>
    <mergeCell ref="J19:K19"/>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26:C26"/>
    <mergeCell ref="B28:K28"/>
    <mergeCell ref="B29:K29"/>
    <mergeCell ref="B30:K30"/>
    <mergeCell ref="B31:K31"/>
    <mergeCell ref="D26:H26"/>
    <mergeCell ref="G20:K20"/>
    <mergeCell ref="G23:K23"/>
    <mergeCell ref="H22:J22"/>
    <mergeCell ref="I25:K25"/>
    <mergeCell ref="I26:K26"/>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4"/>
  <sheetViews>
    <sheetView zoomScaleNormal="100" workbookViewId="0">
      <selection sqref="A1:XFD1048576"/>
    </sheetView>
  </sheetViews>
  <sheetFormatPr defaultRowHeight="12.75" x14ac:dyDescent="0.2"/>
  <cols>
    <col min="1" max="1" width="0.42578125" customWidth="1"/>
    <col min="2" max="2" width="27.28515625" bestFit="1" customWidth="1"/>
    <col min="3" max="3" width="11.42578125" bestFit="1" customWidth="1"/>
    <col min="4" max="4" width="11.7109375" bestFit="1" customWidth="1"/>
    <col min="5" max="5" width="3.5703125" customWidth="1"/>
    <col min="6" max="6" width="5" customWidth="1"/>
    <col min="7" max="7" width="8.7109375" bestFit="1" customWidth="1"/>
    <col min="8" max="8" width="8.28515625" customWidth="1"/>
    <col min="9" max="10" width="7.140625" bestFit="1" customWidth="1"/>
    <col min="11" max="11" width="8.85546875" bestFit="1" customWidth="1"/>
    <col min="12" max="12" width="11.7109375" bestFit="1" customWidth="1"/>
    <col min="13" max="13" width="12" bestFit="1" customWidth="1"/>
    <col min="14" max="14" width="11.28515625" bestFit="1" customWidth="1"/>
    <col min="15" max="15" width="4.7109375" customWidth="1"/>
  </cols>
  <sheetData>
    <row r="1" spans="2:14" s="1" customFormat="1" ht="8.25" x14ac:dyDescent="0.15"/>
    <row r="2" spans="2:14" s="1" customFormat="1" ht="18" x14ac:dyDescent="0.15">
      <c r="B2" s="32"/>
      <c r="C2" s="32"/>
      <c r="D2" s="31" t="s">
        <v>0</v>
      </c>
      <c r="E2" s="31"/>
      <c r="F2" s="31"/>
      <c r="G2" s="31"/>
      <c r="H2" s="31"/>
      <c r="I2" s="31"/>
    </row>
    <row r="3" spans="2:14" s="1" customFormat="1" ht="8.25" x14ac:dyDescent="0.15">
      <c r="B3" s="32"/>
      <c r="C3" s="32"/>
    </row>
    <row r="4" spans="2:14" s="1" customFormat="1" ht="8.25" x14ac:dyDescent="0.15"/>
    <row r="5" spans="2:14" s="1" customFormat="1" ht="15.75" x14ac:dyDescent="0.15">
      <c r="B5" s="33" t="s">
        <v>887</v>
      </c>
      <c r="C5" s="33"/>
      <c r="D5" s="33"/>
      <c r="E5" s="33"/>
      <c r="F5" s="33"/>
      <c r="G5" s="33"/>
      <c r="H5" s="33"/>
      <c r="I5" s="33"/>
      <c r="J5" s="33"/>
    </row>
    <row r="6" spans="2:14" s="1" customFormat="1" ht="8.25" x14ac:dyDescent="0.15"/>
    <row r="7" spans="2:14" s="1" customFormat="1" ht="15.75" x14ac:dyDescent="0.15">
      <c r="B7" s="39" t="s">
        <v>888</v>
      </c>
      <c r="C7" s="39"/>
      <c r="D7" s="39"/>
      <c r="E7" s="39"/>
      <c r="F7" s="39"/>
      <c r="G7" s="39"/>
      <c r="H7" s="39"/>
      <c r="I7" s="39"/>
      <c r="J7" s="39"/>
      <c r="K7" s="39"/>
      <c r="L7" s="39"/>
      <c r="M7" s="39"/>
      <c r="N7" s="39"/>
    </row>
    <row r="8" spans="2:14" s="1" customFormat="1" ht="8.25" x14ac:dyDescent="0.15"/>
    <row r="9" spans="2:14" s="1" customFormat="1" ht="22.5" x14ac:dyDescent="0.15">
      <c r="B9" s="7" t="s">
        <v>855</v>
      </c>
      <c r="C9" s="7" t="s">
        <v>856</v>
      </c>
      <c r="D9" s="7" t="s">
        <v>857</v>
      </c>
      <c r="E9" s="46" t="s">
        <v>858</v>
      </c>
      <c r="F9" s="46"/>
      <c r="G9" s="8" t="s">
        <v>859</v>
      </c>
      <c r="H9" s="7" t="s">
        <v>860</v>
      </c>
      <c r="I9" s="8" t="s">
        <v>861</v>
      </c>
      <c r="J9" s="7" t="s">
        <v>862</v>
      </c>
      <c r="K9" s="8" t="s">
        <v>863</v>
      </c>
      <c r="L9" s="8" t="s">
        <v>864</v>
      </c>
      <c r="M9" s="8" t="s">
        <v>865</v>
      </c>
      <c r="N9" s="8" t="s">
        <v>881</v>
      </c>
    </row>
    <row r="10" spans="2:14" s="1" customFormat="1" ht="11.25" x14ac:dyDescent="0.15">
      <c r="B10" s="9" t="s">
        <v>866</v>
      </c>
      <c r="C10" s="9" t="s">
        <v>867</v>
      </c>
      <c r="D10" s="10">
        <v>2500000000</v>
      </c>
      <c r="E10" s="44">
        <v>43521</v>
      </c>
      <c r="F10" s="44"/>
      <c r="G10" s="11">
        <v>46078</v>
      </c>
      <c r="H10" s="9" t="s">
        <v>2</v>
      </c>
      <c r="I10" s="9" t="s">
        <v>868</v>
      </c>
      <c r="J10" s="12">
        <v>5.0000000000000001E-3</v>
      </c>
      <c r="K10" s="9" t="s">
        <v>869</v>
      </c>
      <c r="L10" s="9" t="s">
        <v>870</v>
      </c>
      <c r="M10" s="13">
        <v>1.7397260273972599</v>
      </c>
      <c r="N10" s="9" t="s">
        <v>882</v>
      </c>
    </row>
    <row r="11" spans="2:14" s="1" customFormat="1" ht="11.25" x14ac:dyDescent="0.15">
      <c r="B11" s="9" t="s">
        <v>871</v>
      </c>
      <c r="C11" s="9" t="s">
        <v>872</v>
      </c>
      <c r="D11" s="10">
        <v>2500000000</v>
      </c>
      <c r="E11" s="44">
        <v>43521</v>
      </c>
      <c r="F11" s="44"/>
      <c r="G11" s="11">
        <v>47174</v>
      </c>
      <c r="H11" s="9" t="s">
        <v>2</v>
      </c>
      <c r="I11" s="9" t="s">
        <v>868</v>
      </c>
      <c r="J11" s="12">
        <v>8.5000000000000006E-3</v>
      </c>
      <c r="K11" s="9" t="s">
        <v>869</v>
      </c>
      <c r="L11" s="9" t="s">
        <v>870</v>
      </c>
      <c r="M11" s="13">
        <v>4.7424657534246597</v>
      </c>
      <c r="N11" s="9" t="s">
        <v>883</v>
      </c>
    </row>
    <row r="12" spans="2:14" s="1" customFormat="1" ht="11.25" x14ac:dyDescent="0.15">
      <c r="B12" s="9" t="s">
        <v>873</v>
      </c>
      <c r="C12" s="9" t="s">
        <v>874</v>
      </c>
      <c r="D12" s="10">
        <v>2500000000</v>
      </c>
      <c r="E12" s="44">
        <v>43971</v>
      </c>
      <c r="F12" s="44"/>
      <c r="G12" s="11">
        <v>46527</v>
      </c>
      <c r="H12" s="9" t="s">
        <v>2</v>
      </c>
      <c r="I12" s="9" t="s">
        <v>868</v>
      </c>
      <c r="J12" s="12">
        <v>1E-4</v>
      </c>
      <c r="K12" s="9" t="s">
        <v>869</v>
      </c>
      <c r="L12" s="9" t="s">
        <v>875</v>
      </c>
      <c r="M12" s="13">
        <v>2.9698630136986299</v>
      </c>
      <c r="N12" s="9" t="s">
        <v>884</v>
      </c>
    </row>
    <row r="13" spans="2:14" s="1" customFormat="1" ht="11.25" x14ac:dyDescent="0.15">
      <c r="B13" s="9" t="s">
        <v>876</v>
      </c>
      <c r="C13" s="9" t="s">
        <v>877</v>
      </c>
      <c r="D13" s="10">
        <v>2500000000</v>
      </c>
      <c r="E13" s="44">
        <v>43971</v>
      </c>
      <c r="F13" s="44"/>
      <c r="G13" s="11">
        <v>47623</v>
      </c>
      <c r="H13" s="9" t="s">
        <v>2</v>
      </c>
      <c r="I13" s="9" t="s">
        <v>868</v>
      </c>
      <c r="J13" s="12">
        <v>6.9999999999999999E-4</v>
      </c>
      <c r="K13" s="9" t="s">
        <v>869</v>
      </c>
      <c r="L13" s="9" t="s">
        <v>875</v>
      </c>
      <c r="M13" s="13">
        <v>5.97260273972603</v>
      </c>
      <c r="N13" s="9" t="s">
        <v>885</v>
      </c>
    </row>
    <row r="14" spans="2:14" s="1" customFormat="1" ht="11.25" x14ac:dyDescent="0.15">
      <c r="B14" s="9" t="s">
        <v>878</v>
      </c>
      <c r="C14" s="9" t="s">
        <v>879</v>
      </c>
      <c r="D14" s="10">
        <v>1500000000</v>
      </c>
      <c r="E14" s="44">
        <v>44175</v>
      </c>
      <c r="F14" s="44"/>
      <c r="G14" s="11">
        <v>46731</v>
      </c>
      <c r="H14" s="9" t="s">
        <v>2</v>
      </c>
      <c r="I14" s="9" t="s">
        <v>868</v>
      </c>
      <c r="J14" s="12">
        <v>1E-4</v>
      </c>
      <c r="K14" s="9" t="s">
        <v>869</v>
      </c>
      <c r="L14" s="9" t="s">
        <v>880</v>
      </c>
      <c r="M14" s="13">
        <v>3.5287671232876701</v>
      </c>
      <c r="N14" s="9" t="s">
        <v>886</v>
      </c>
    </row>
    <row r="15" spans="2:14" s="1" customFormat="1" x14ac:dyDescent="0.15">
      <c r="B15" s="14"/>
      <c r="C15" s="15"/>
      <c r="D15" s="16">
        <v>11500000000</v>
      </c>
      <c r="E15" s="45"/>
      <c r="F15" s="45"/>
      <c r="G15" s="14"/>
      <c r="H15" s="14"/>
      <c r="I15" s="14"/>
      <c r="J15" s="14"/>
      <c r="K15" s="14"/>
      <c r="L15" s="14"/>
      <c r="M15" s="14"/>
      <c r="N15" s="14"/>
    </row>
    <row r="16" spans="2:14" s="1" customFormat="1" ht="8.25" x14ac:dyDescent="0.15"/>
    <row r="17" spans="2:14" s="1" customFormat="1" ht="15.75" x14ac:dyDescent="0.15">
      <c r="B17" s="39" t="s">
        <v>889</v>
      </c>
      <c r="C17" s="39"/>
      <c r="D17" s="39"/>
      <c r="E17" s="39"/>
      <c r="F17" s="39"/>
      <c r="G17" s="39"/>
      <c r="H17" s="39"/>
      <c r="I17" s="39"/>
      <c r="J17" s="39"/>
      <c r="K17" s="39"/>
      <c r="L17" s="39"/>
      <c r="M17" s="39"/>
      <c r="N17" s="39"/>
    </row>
    <row r="18" spans="2:14" s="1" customFormat="1" ht="8.25" x14ac:dyDescent="0.15"/>
    <row r="19" spans="2:14" s="1" customFormat="1" x14ac:dyDescent="0.15">
      <c r="B19" s="6" t="s">
        <v>890</v>
      </c>
      <c r="F19" s="47">
        <v>11500000000</v>
      </c>
      <c r="G19" s="47"/>
    </row>
    <row r="20" spans="2:14" s="1" customFormat="1" x14ac:dyDescent="0.2">
      <c r="B20" s="35" t="s">
        <v>891</v>
      </c>
      <c r="C20" s="35"/>
      <c r="D20" s="299"/>
      <c r="E20" s="299"/>
      <c r="F20" s="299"/>
      <c r="G20" s="17">
        <v>3.1217391304347798E-3</v>
      </c>
    </row>
    <row r="21" spans="2:14" s="1" customFormat="1" x14ac:dyDescent="0.15">
      <c r="B21" s="35" t="s">
        <v>892</v>
      </c>
      <c r="C21" s="35"/>
      <c r="D21" s="299"/>
      <c r="E21" s="299"/>
      <c r="F21" s="18"/>
      <c r="G21" s="19">
        <v>3.8134603930911299</v>
      </c>
    </row>
    <row r="22" spans="2:14" s="1" customFormat="1" ht="8.25" x14ac:dyDescent="0.15">
      <c r="B22" s="35"/>
      <c r="C22" s="35"/>
      <c r="D22" s="299"/>
      <c r="E22" s="299"/>
    </row>
    <row r="23" spans="2:14" s="1" customFormat="1" ht="11.25" x14ac:dyDescent="0.15">
      <c r="B23" s="20" t="s">
        <v>893</v>
      </c>
    </row>
    <row r="24" spans="2:14" s="1" customFormat="1" ht="8.25" x14ac:dyDescent="0.15"/>
  </sheetData>
  <mergeCells count="15">
    <mergeCell ref="B21:E22"/>
    <mergeCell ref="B17:N17"/>
    <mergeCell ref="B2:C3"/>
    <mergeCell ref="B5:J5"/>
    <mergeCell ref="B7:N7"/>
    <mergeCell ref="D2:I2"/>
    <mergeCell ref="E10:F10"/>
    <mergeCell ref="E11:F11"/>
    <mergeCell ref="E12:F12"/>
    <mergeCell ref="E13:F13"/>
    <mergeCell ref="E14:F14"/>
    <mergeCell ref="E15:F15"/>
    <mergeCell ref="E9:F9"/>
    <mergeCell ref="F19:G19"/>
    <mergeCell ref="B20:F20"/>
  </mergeCells>
  <pageMargins left="0.7" right="0.7" top="0.75" bottom="0.75" header="0.3" footer="0.3"/>
  <pageSetup paperSize="9" scale="99" orientation="landscape" r:id="rId1"/>
  <headerFooter alignWithMargins="0">
    <oddFooter>&amp;R_x000D_&amp;1#&amp;"Calibri"&amp;10&amp;K0078D7 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18"/>
  <sheetViews>
    <sheetView view="pageBreakPreview" zoomScale="96" zoomScaleNormal="100" zoomScaleSheetLayoutView="96" workbookViewId="0">
      <selection activeCell="B19" sqref="B19"/>
    </sheetView>
  </sheetViews>
  <sheetFormatPr defaultRowHeight="12.75" x14ac:dyDescent="0.2"/>
  <cols>
    <col min="1" max="1" width="0.7109375" customWidth="1"/>
    <col min="2" max="2" width="18" bestFit="1" customWidth="1"/>
    <col min="3" max="3" width="17.5703125" bestFit="1" customWidth="1"/>
    <col min="4" max="4" width="8" bestFit="1" customWidth="1"/>
    <col min="5" max="5" width="17.85546875" bestFit="1" customWidth="1"/>
    <col min="6" max="6" width="5.140625" customWidth="1"/>
    <col min="7" max="7" width="0.28515625" customWidth="1"/>
    <col min="8" max="8" width="4.7109375" customWidth="1"/>
  </cols>
  <sheetData>
    <row r="1" spans="2:6" s="1" customFormat="1" ht="8.25" x14ac:dyDescent="0.15">
      <c r="B1" s="32"/>
    </row>
    <row r="2" spans="2:6" s="1" customFormat="1" ht="18" x14ac:dyDescent="0.15">
      <c r="B2" s="32"/>
      <c r="C2" s="31" t="s">
        <v>0</v>
      </c>
      <c r="D2" s="31"/>
      <c r="E2" s="31"/>
      <c r="F2" s="31"/>
    </row>
    <row r="3" spans="2:6" s="1" customFormat="1" ht="8.25" x14ac:dyDescent="0.15">
      <c r="B3" s="32"/>
    </row>
    <row r="4" spans="2:6" s="1" customFormat="1" ht="8.25" x14ac:dyDescent="0.15"/>
    <row r="5" spans="2:6" s="1" customFormat="1" ht="15.75" x14ac:dyDescent="0.15">
      <c r="B5" s="33" t="s">
        <v>908</v>
      </c>
      <c r="C5" s="33"/>
      <c r="D5" s="33"/>
      <c r="E5" s="33"/>
      <c r="F5" s="33"/>
    </row>
    <row r="6" spans="2:6" s="1" customFormat="1" ht="8.25" x14ac:dyDescent="0.15"/>
    <row r="7" spans="2:6" s="1" customFormat="1" x14ac:dyDescent="0.15">
      <c r="B7" s="48" t="s">
        <v>909</v>
      </c>
      <c r="C7" s="48"/>
      <c r="D7" s="48"/>
      <c r="E7" s="48"/>
      <c r="F7" s="48"/>
    </row>
    <row r="8" spans="2:6" s="1" customFormat="1" ht="8.25" x14ac:dyDescent="0.15"/>
    <row r="9" spans="2:6" s="1" customFormat="1" x14ac:dyDescent="0.15">
      <c r="B9" s="4" t="s">
        <v>894</v>
      </c>
      <c r="C9" s="21" t="s">
        <v>895</v>
      </c>
      <c r="D9" s="21" t="s">
        <v>896</v>
      </c>
      <c r="E9" s="21" t="s">
        <v>897</v>
      </c>
    </row>
    <row r="10" spans="2:6" s="1" customFormat="1" x14ac:dyDescent="0.15">
      <c r="B10" s="6" t="s">
        <v>898</v>
      </c>
      <c r="C10" s="22" t="s">
        <v>899</v>
      </c>
      <c r="D10" s="22" t="s">
        <v>900</v>
      </c>
      <c r="E10" s="22" t="s">
        <v>901</v>
      </c>
    </row>
    <row r="11" spans="2:6" s="1" customFormat="1" x14ac:dyDescent="0.15">
      <c r="B11" s="6" t="s">
        <v>902</v>
      </c>
      <c r="C11" s="22" t="s">
        <v>903</v>
      </c>
      <c r="D11" s="22" t="s">
        <v>900</v>
      </c>
      <c r="E11" s="22" t="s">
        <v>904</v>
      </c>
    </row>
    <row r="12" spans="2:6" s="1" customFormat="1" x14ac:dyDescent="0.15">
      <c r="B12" s="6" t="s">
        <v>905</v>
      </c>
      <c r="C12" s="22" t="s">
        <v>906</v>
      </c>
      <c r="D12" s="22" t="s">
        <v>900</v>
      </c>
      <c r="E12" s="22" t="s">
        <v>907</v>
      </c>
    </row>
    <row r="13" spans="2:6" s="1" customFormat="1" ht="8.25" x14ac:dyDescent="0.15"/>
    <row r="14" spans="2:6" s="1" customFormat="1" x14ac:dyDescent="0.15">
      <c r="B14" s="48" t="s">
        <v>910</v>
      </c>
      <c r="C14" s="48"/>
      <c r="D14" s="48"/>
      <c r="E14" s="48"/>
      <c r="F14" s="48"/>
    </row>
    <row r="15" spans="2:6" s="1" customFormat="1" ht="8.25" x14ac:dyDescent="0.15"/>
    <row r="16" spans="2:6" s="1" customFormat="1" x14ac:dyDescent="0.15">
      <c r="B16" s="4" t="s">
        <v>894</v>
      </c>
      <c r="C16" s="21" t="s">
        <v>895</v>
      </c>
      <c r="D16" s="21" t="s">
        <v>896</v>
      </c>
    </row>
    <row r="17" spans="2:4" s="1" customFormat="1" x14ac:dyDescent="0.15">
      <c r="B17" s="6"/>
      <c r="C17" s="22"/>
      <c r="D17" s="22"/>
    </row>
    <row r="18" spans="2:4" s="1" customFormat="1" ht="8.25"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35"/>
  <sheetViews>
    <sheetView view="pageBreakPreview" zoomScale="93" zoomScaleNormal="100" zoomScaleSheetLayoutView="93" workbookViewId="0"/>
  </sheetViews>
  <sheetFormatPr defaultRowHeight="12.75" x14ac:dyDescent="0.2"/>
  <cols>
    <col min="1" max="1" width="0.7109375" customWidth="1"/>
    <col min="2" max="2" width="69.28515625" customWidth="1"/>
    <col min="3" max="3" width="18.28515625" customWidth="1"/>
    <col min="4" max="4" width="5.7109375" customWidth="1"/>
    <col min="5" max="5" width="4.7109375" customWidth="1"/>
  </cols>
  <sheetData>
    <row r="1" spans="2:4" s="1" customFormat="1" ht="9" customHeight="1" x14ac:dyDescent="0.15">
      <c r="B1" s="32"/>
    </row>
    <row r="2" spans="2:4" s="1" customFormat="1" ht="22.9" customHeight="1" x14ac:dyDescent="0.15">
      <c r="B2" s="32"/>
      <c r="C2" s="2" t="s">
        <v>0</v>
      </c>
    </row>
    <row r="3" spans="2:4" s="1" customFormat="1" ht="5.85" customHeight="1" x14ac:dyDescent="0.15">
      <c r="B3" s="32"/>
      <c r="C3" s="49"/>
    </row>
    <row r="4" spans="2:4" s="1" customFormat="1" ht="11.1" customHeight="1" x14ac:dyDescent="0.15">
      <c r="C4" s="49"/>
    </row>
    <row r="5" spans="2:4" s="1" customFormat="1" ht="33" customHeight="1" x14ac:dyDescent="0.15">
      <c r="B5" s="33" t="s">
        <v>939</v>
      </c>
      <c r="C5" s="33"/>
    </row>
    <row r="6" spans="2:4" s="1" customFormat="1" ht="14.45" customHeight="1" x14ac:dyDescent="0.15">
      <c r="B6" s="6" t="s">
        <v>940</v>
      </c>
    </row>
    <row r="7" spans="2:4" s="1" customFormat="1" ht="2.1" customHeight="1" x14ac:dyDescent="0.15"/>
    <row r="8" spans="2:4" s="1" customFormat="1" ht="19.149999999999999" customHeight="1" x14ac:dyDescent="0.15">
      <c r="B8" s="39" t="s">
        <v>941</v>
      </c>
      <c r="C8" s="39"/>
    </row>
    <row r="9" spans="2:4" s="1" customFormat="1" ht="5.25" customHeight="1" x14ac:dyDescent="0.15"/>
    <row r="10" spans="2:4" s="1" customFormat="1" ht="21.4" customHeight="1" x14ac:dyDescent="0.2">
      <c r="B10" s="23" t="s">
        <v>911</v>
      </c>
      <c r="C10" s="24">
        <v>11500000000</v>
      </c>
      <c r="D10" s="25" t="s">
        <v>912</v>
      </c>
    </row>
    <row r="11" spans="2:4" s="1" customFormat="1" ht="21.4" customHeight="1" x14ac:dyDescent="0.2">
      <c r="B11" s="23" t="s">
        <v>913</v>
      </c>
      <c r="C11" s="24">
        <v>14930733061.029699</v>
      </c>
      <c r="D11" s="25" t="s">
        <v>914</v>
      </c>
    </row>
    <row r="12" spans="2:4" s="1" customFormat="1" ht="21.4" customHeight="1" x14ac:dyDescent="0.2">
      <c r="B12" s="23" t="s">
        <v>915</v>
      </c>
      <c r="C12" s="24">
        <v>91500000</v>
      </c>
      <c r="D12" s="25" t="s">
        <v>916</v>
      </c>
    </row>
    <row r="13" spans="2:4" s="1" customFormat="1" ht="21.4" customHeight="1" x14ac:dyDescent="0.2">
      <c r="B13" s="23" t="s">
        <v>917</v>
      </c>
      <c r="C13" s="24">
        <v>621437179.72000003</v>
      </c>
      <c r="D13" s="25" t="s">
        <v>918</v>
      </c>
    </row>
    <row r="14" spans="2:4" s="1" customFormat="1" ht="21.4" customHeight="1" x14ac:dyDescent="0.2">
      <c r="B14" s="23" t="s">
        <v>919</v>
      </c>
      <c r="C14" s="26">
        <v>0.36031915136953901</v>
      </c>
      <c r="D14" s="27"/>
    </row>
    <row r="15" spans="2:4" s="1" customFormat="1" ht="5.25" customHeight="1" x14ac:dyDescent="0.15"/>
    <row r="16" spans="2:4" s="1" customFormat="1" ht="19.149999999999999" customHeight="1" x14ac:dyDescent="0.15">
      <c r="B16" s="39" t="s">
        <v>942</v>
      </c>
      <c r="C16" s="39"/>
    </row>
    <row r="17" spans="2:4" s="1" customFormat="1" ht="5.25" customHeight="1" x14ac:dyDescent="0.15"/>
    <row r="18" spans="2:4" s="1" customFormat="1" ht="21.4" customHeight="1" x14ac:dyDescent="0.2">
      <c r="B18" s="23" t="s">
        <v>920</v>
      </c>
      <c r="C18" s="24">
        <v>12060515403.012199</v>
      </c>
      <c r="D18" s="25" t="s">
        <v>921</v>
      </c>
    </row>
    <row r="19" spans="2:4" s="1" customFormat="1" ht="21.4" customHeight="1" x14ac:dyDescent="0.2">
      <c r="B19" s="23" t="s">
        <v>922</v>
      </c>
      <c r="C19" s="26">
        <v>1.0487404698271501</v>
      </c>
      <c r="D19" s="28" t="s">
        <v>923</v>
      </c>
    </row>
    <row r="20" spans="2:4" s="1" customFormat="1" ht="21.4" customHeight="1" x14ac:dyDescent="0.2">
      <c r="B20" s="3" t="s">
        <v>924</v>
      </c>
      <c r="C20" s="29" t="s">
        <v>925</v>
      </c>
      <c r="D20" s="30" t="s">
        <v>926</v>
      </c>
    </row>
    <row r="21" spans="2:4" s="1" customFormat="1" ht="5.25" customHeight="1" x14ac:dyDescent="0.15"/>
    <row r="22" spans="2:4" s="1" customFormat="1" ht="19.149999999999999" customHeight="1" x14ac:dyDescent="0.15">
      <c r="B22" s="39" t="s">
        <v>943</v>
      </c>
      <c r="C22" s="39"/>
    </row>
    <row r="23" spans="2:4" s="1" customFormat="1" ht="11.1" customHeight="1" x14ac:dyDescent="0.15"/>
    <row r="24" spans="2:4" s="1" customFormat="1" ht="19.149999999999999" customHeight="1" x14ac:dyDescent="0.15">
      <c r="B24" s="39" t="s">
        <v>944</v>
      </c>
      <c r="C24" s="39"/>
    </row>
    <row r="25" spans="2:4" s="1" customFormat="1" ht="11.1" customHeight="1" x14ac:dyDescent="0.15"/>
    <row r="26" spans="2:4" s="1" customFormat="1" ht="19.7" customHeight="1" x14ac:dyDescent="0.15">
      <c r="B26" s="39" t="s">
        <v>945</v>
      </c>
      <c r="C26" s="39"/>
    </row>
    <row r="27" spans="2:4" s="1" customFormat="1" ht="5.25" customHeight="1" x14ac:dyDescent="0.15"/>
    <row r="28" spans="2:4" s="1" customFormat="1" ht="21.4" customHeight="1" x14ac:dyDescent="0.2">
      <c r="B28" s="23" t="s">
        <v>927</v>
      </c>
      <c r="C28" s="24">
        <v>1203776510.8900001</v>
      </c>
      <c r="D28" s="25" t="s">
        <v>928</v>
      </c>
    </row>
    <row r="29" spans="2:4" s="1" customFormat="1" ht="21.4" customHeight="1" x14ac:dyDescent="0.2">
      <c r="B29" s="23" t="s">
        <v>929</v>
      </c>
      <c r="C29" s="24">
        <v>-7725756.5713603897</v>
      </c>
      <c r="D29" s="25" t="s">
        <v>930</v>
      </c>
    </row>
    <row r="30" spans="2:4" s="1" customFormat="1" ht="21.4" customHeight="1" x14ac:dyDescent="0.2">
      <c r="B30" s="23" t="s">
        <v>931</v>
      </c>
      <c r="C30" s="24">
        <v>1196050754.31864</v>
      </c>
      <c r="D30" s="25"/>
    </row>
    <row r="31" spans="2:4" s="1" customFormat="1" ht="21.4" customHeight="1" x14ac:dyDescent="0.2">
      <c r="B31" s="3" t="s">
        <v>932</v>
      </c>
      <c r="C31" s="29" t="s">
        <v>925</v>
      </c>
      <c r="D31" s="25"/>
    </row>
    <row r="32" spans="2:4" s="1" customFormat="1" ht="21.4" customHeight="1" x14ac:dyDescent="0.2">
      <c r="B32" s="23" t="s">
        <v>933</v>
      </c>
      <c r="C32" s="24">
        <v>84213405</v>
      </c>
      <c r="D32" s="25" t="s">
        <v>934</v>
      </c>
    </row>
    <row r="33" spans="2:4" s="1" customFormat="1" ht="21.4" customHeight="1" x14ac:dyDescent="0.2">
      <c r="B33" s="23" t="s">
        <v>935</v>
      </c>
      <c r="C33" s="24">
        <v>0</v>
      </c>
      <c r="D33" s="25" t="s">
        <v>936</v>
      </c>
    </row>
    <row r="34" spans="2:4" s="1" customFormat="1" ht="21.4" customHeight="1" x14ac:dyDescent="0.2">
      <c r="B34" s="23" t="s">
        <v>937</v>
      </c>
      <c r="C34" s="24">
        <v>84213405</v>
      </c>
      <c r="D34" s="25" t="s">
        <v>938</v>
      </c>
    </row>
    <row r="35" spans="2:4" s="1" customFormat="1" ht="28.7" customHeight="1" x14ac:dyDescent="0.15"/>
  </sheetData>
  <mergeCells count="8">
    <mergeCell ref="B1:B3"/>
    <mergeCell ref="B16:C16"/>
    <mergeCell ref="B22:C22"/>
    <mergeCell ref="B24:C24"/>
    <mergeCell ref="B26:C26"/>
    <mergeCell ref="B5:C5"/>
    <mergeCell ref="B8:C8"/>
    <mergeCell ref="C3:C4"/>
  </mergeCells>
  <pageMargins left="0.7" right="0.7" top="0.75" bottom="0.75" header="0.3" footer="0.3"/>
  <pageSetup paperSize="9" scale="82" orientation="portrait" r:id="rId1"/>
  <headerFooter alignWithMargins="0">
    <oddFooter>&amp;R_x000D_&amp;1#&amp;"Calibri"&amp;10&amp;K0078D7 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'E. Optional ECB-ECAIs data'!Print_Area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2024-06-07T11:52:00Z</dcterms:created>
  <dcterms:modified xsi:type="dcterms:W3CDTF">2024-06-21T11:58:16Z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2024-06-11T12:21:36Z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b3809c89-30eb-430e-9de7-4bce07f70ad1</vt:lpwstr>
  </property>
  <property fmtid="{D5CDD505-2E9C-101B-9397-08002B2CF9AE}" pid="8" name="MSIP_Label_8ffbc0b8-e97b-47d1-beac-cb0955d66f3b_ContentBits">
    <vt:lpwstr>2</vt:lpwstr>
  </property>
</Properties>
</file>