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codeName="ThisWorkbook"/>
  <mc:AlternateContent xmlns:mc="http://schemas.openxmlformats.org/markup-compatibility/2006">
    <mc:Choice Requires="x15">
      <x15ac:absPath xmlns:x15ac="http://schemas.microsoft.com/office/spreadsheetml/2010/11/ac" url="Y:\BusinessData\ALMT-Treasury\Treasury_BNB-PB-Fortis-Belgium\External\ALM Funding\Covered Bonds\Monthly reports\2024\2024_01\"/>
    </mc:Choice>
  </mc:AlternateContent>
  <xr:revisionPtr revIDLastSave="0" documentId="13_ncr:1_{96BF36B1-1526-4163-B467-D06E8A31404C}" xr6:coauthVersionLast="47" xr6:coauthVersionMax="47" xr10:uidLastSave="{00000000-0000-0000-0000-000000000000}"/>
  <bookViews>
    <workbookView xWindow="28680" yWindow="-120" windowWidth="29040" windowHeight="15840" tabRatio="775" activeTab="3" xr2:uid="{04485640-A69B-48D5-823A-2D57B376DB70}"/>
  </bookViews>
  <sheets>
    <sheet name="Disclaimer" sheetId="4" r:id="rId1"/>
    <sheet name="Introduction" sheetId="11" r:id="rId2"/>
    <sheet name="A. HTT General" sheetId="7" r:id="rId3"/>
    <sheet name="B1. HTT Mortgage Assets" sheetId="8" r:id="rId4"/>
    <sheet name="C. HTT Harmonised Glossary" sheetId="9" r:id="rId5"/>
    <sheet name="D1. Front Page" sheetId="12" r:id="rId6"/>
    <sheet name="D2. Covered Bond Series" sheetId="13" r:id="rId7"/>
    <sheet name="D3. Ratings" sheetId="14" r:id="rId8"/>
    <sheet name="D4. Tests Royal Decree" sheetId="15" r:id="rId9"/>
    <sheet name="D5. Cover Pool Summary" sheetId="16" r:id="rId10"/>
    <sheet name="D6. Stratification Tables" sheetId="17" r:id="rId11"/>
    <sheet name="D7. Stratification Graphs" sheetId="18" r:id="rId12"/>
    <sheet name="D8. Performance" sheetId="19" r:id="rId13"/>
    <sheet name="D9. Amortisation" sheetId="20" r:id="rId14"/>
    <sheet name="D10. Amortisation Graph " sheetId="21" r:id="rId15"/>
    <sheet name="E. Optional ECB-ECAIs data" sheetId="10" r:id="rId16"/>
  </sheets>
  <definedNames>
    <definedName name="acceptable_use_policy" localSheetId="0">Disclaimer!#REF!</definedName>
    <definedName name="general_tc" localSheetId="0">Disclaimer!$A$61</definedName>
    <definedName name="_xlnm.Print_Area" localSheetId="4">'C. HTT Harmonised Glossary'!$A$1:$C$57</definedName>
    <definedName name="_xlnm.Print_Area" localSheetId="14">'D10. Amortisation Graph '!$A$1:$B$2</definedName>
    <definedName name="_xlnm.Print_Area" localSheetId="0">Disclaimer!$A$1:$A$170</definedName>
    <definedName name="_xlnm.Print_Area" localSheetId="15">'E. Optional ECB-ECAIs data'!$A$2:$J$86</definedName>
    <definedName name="_xlnm.Print_Area" localSheetId="1">Introduction!$B$2:$J$43</definedName>
    <definedName name="_xlnm.Print_Titles" localSheetId="0">Disclaimer!$2:$2</definedName>
    <definedName name="privacy_policy" localSheetId="0">Disclaimer!$A$136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302" i="7" l="1"/>
  <c r="C291" i="7"/>
  <c r="C295" i="7"/>
  <c r="C307" i="7"/>
  <c r="C293" i="7"/>
  <c r="F10" i="11" l="1"/>
  <c r="F9" i="11"/>
  <c r="F76" i="8"/>
  <c r="C76" i="8"/>
  <c r="F29" i="8"/>
  <c r="F28" i="8"/>
  <c r="G165" i="7"/>
  <c r="G226" i="7"/>
  <c r="G393" i="8"/>
  <c r="G392" i="8"/>
  <c r="G391" i="8"/>
  <c r="G390" i="8"/>
  <c r="G389" i="8"/>
  <c r="G388" i="8"/>
  <c r="G387" i="8"/>
  <c r="G386" i="8"/>
  <c r="G385" i="8"/>
  <c r="G384" i="8"/>
  <c r="G383" i="8"/>
  <c r="D383" i="8"/>
  <c r="C383" i="8"/>
  <c r="G382" i="8"/>
  <c r="G381" i="8"/>
  <c r="G380" i="8"/>
  <c r="G379" i="8"/>
  <c r="G378" i="8"/>
  <c r="G377" i="8"/>
  <c r="G376" i="8"/>
  <c r="G375" i="8"/>
  <c r="D372" i="8"/>
  <c r="G370" i="8" s="1"/>
  <c r="C372" i="8"/>
  <c r="F370" i="8" s="1"/>
  <c r="D365" i="8"/>
  <c r="G364" i="8" s="1"/>
  <c r="C365" i="8"/>
  <c r="F358" i="8" s="1"/>
  <c r="G363" i="8"/>
  <c r="F362" i="8"/>
  <c r="F360" i="8"/>
  <c r="G358" i="8"/>
  <c r="D346" i="8"/>
  <c r="G342" i="8" s="1"/>
  <c r="C346" i="8"/>
  <c r="F342" i="8" s="1"/>
  <c r="G344" i="8"/>
  <c r="G341" i="8"/>
  <c r="G340" i="8"/>
  <c r="G339" i="8"/>
  <c r="G336" i="8"/>
  <c r="G334" i="8"/>
  <c r="G333" i="8"/>
  <c r="D328" i="8"/>
  <c r="G323" i="8" s="1"/>
  <c r="C328" i="8"/>
  <c r="F326" i="8" s="1"/>
  <c r="G314" i="8"/>
  <c r="D305" i="8"/>
  <c r="G299" i="8" s="1"/>
  <c r="C305" i="8"/>
  <c r="F302" i="8" s="1"/>
  <c r="D249" i="8"/>
  <c r="G254" i="8" s="1"/>
  <c r="D76" i="8"/>
  <c r="F72" i="8"/>
  <c r="D72" i="8"/>
  <c r="D44" i="8"/>
  <c r="C304" i="7"/>
  <c r="C303" i="7"/>
  <c r="C298" i="7"/>
  <c r="C297" i="7"/>
  <c r="C296" i="7"/>
  <c r="C292" i="7"/>
  <c r="C289" i="7"/>
  <c r="C288" i="7"/>
  <c r="F226" i="7" l="1"/>
  <c r="C47" i="7"/>
  <c r="D45" i="7"/>
  <c r="C227" i="8"/>
  <c r="F231" i="8" s="1"/>
  <c r="F44" i="8"/>
  <c r="C220" i="7"/>
  <c r="C44" i="8"/>
  <c r="C167" i="7"/>
  <c r="F165" i="7" s="1"/>
  <c r="C100" i="7"/>
  <c r="F94" i="7" s="1"/>
  <c r="C77" i="7"/>
  <c r="F81" i="7" s="1"/>
  <c r="G98" i="7"/>
  <c r="G296" i="8"/>
  <c r="G301" i="8"/>
  <c r="G288" i="8"/>
  <c r="G290" i="8"/>
  <c r="G291" i="8"/>
  <c r="G310" i="8"/>
  <c r="G322" i="8"/>
  <c r="G324" i="8"/>
  <c r="D214" i="8"/>
  <c r="G213" i="8" s="1"/>
  <c r="D227" i="8"/>
  <c r="G232" i="8" s="1"/>
  <c r="G293" i="8"/>
  <c r="G312" i="8"/>
  <c r="F334" i="8"/>
  <c r="F363" i="8"/>
  <c r="G241" i="8"/>
  <c r="G298" i="8"/>
  <c r="G316" i="8"/>
  <c r="F359" i="8"/>
  <c r="F364" i="8"/>
  <c r="G245" i="8"/>
  <c r="G359" i="8"/>
  <c r="F365" i="8"/>
  <c r="C72" i="8"/>
  <c r="F361" i="8"/>
  <c r="C214" i="8"/>
  <c r="F213" i="8" s="1"/>
  <c r="G361" i="8"/>
  <c r="C249" i="8"/>
  <c r="F245" i="8" s="1"/>
  <c r="F368" i="8"/>
  <c r="F369" i="8"/>
  <c r="G368" i="8"/>
  <c r="G362" i="8"/>
  <c r="G335" i="8"/>
  <c r="G343" i="8"/>
  <c r="G337" i="8"/>
  <c r="G345" i="8"/>
  <c r="G338" i="8"/>
  <c r="G346" i="8" s="1"/>
  <c r="G313" i="8"/>
  <c r="G326" i="8"/>
  <c r="G318" i="8"/>
  <c r="G320" i="8"/>
  <c r="G321" i="8"/>
  <c r="G317" i="8"/>
  <c r="G325" i="8"/>
  <c r="G311" i="8"/>
  <c r="G319" i="8"/>
  <c r="G327" i="8"/>
  <c r="G315" i="8"/>
  <c r="F311" i="8"/>
  <c r="F315" i="8"/>
  <c r="F319" i="8"/>
  <c r="F323" i="8"/>
  <c r="F316" i="8"/>
  <c r="F312" i="8"/>
  <c r="F324" i="8"/>
  <c r="F313" i="8"/>
  <c r="F317" i="8"/>
  <c r="F321" i="8"/>
  <c r="F325" i="8"/>
  <c r="F320" i="8"/>
  <c r="F310" i="8"/>
  <c r="F314" i="8"/>
  <c r="F318" i="8"/>
  <c r="F322" i="8"/>
  <c r="G292" i="8"/>
  <c r="G300" i="8"/>
  <c r="G294" i="8"/>
  <c r="G302" i="8"/>
  <c r="G287" i="8"/>
  <c r="G295" i="8"/>
  <c r="G289" i="8"/>
  <c r="G297" i="8"/>
  <c r="F288" i="8"/>
  <c r="F292" i="8"/>
  <c r="F296" i="8"/>
  <c r="F300" i="8"/>
  <c r="F289" i="8"/>
  <c r="F293" i="8"/>
  <c r="F297" i="8"/>
  <c r="F301" i="8"/>
  <c r="F290" i="8"/>
  <c r="F294" i="8"/>
  <c r="F298" i="8"/>
  <c r="F287" i="8"/>
  <c r="F291" i="8"/>
  <c r="F295" i="8"/>
  <c r="F299" i="8"/>
  <c r="F303" i="8"/>
  <c r="G303" i="8"/>
  <c r="F232" i="8"/>
  <c r="C15" i="8"/>
  <c r="F22" i="8" s="1"/>
  <c r="D156" i="7"/>
  <c r="G151" i="7" s="1"/>
  <c r="D130" i="7"/>
  <c r="G119" i="7" s="1"/>
  <c r="G221" i="7"/>
  <c r="G223" i="7"/>
  <c r="C208" i="7"/>
  <c r="F211" i="7" s="1"/>
  <c r="G227" i="7"/>
  <c r="C179" i="7"/>
  <c r="F182" i="7" s="1"/>
  <c r="C156" i="7"/>
  <c r="C130" i="7"/>
  <c r="F112" i="7" s="1"/>
  <c r="C58" i="7"/>
  <c r="G222" i="7"/>
  <c r="G217" i="7"/>
  <c r="G224" i="7"/>
  <c r="G218" i="7"/>
  <c r="G225" i="7"/>
  <c r="G219" i="7"/>
  <c r="F223" i="7"/>
  <c r="F219" i="7"/>
  <c r="F221" i="7"/>
  <c r="F225" i="7"/>
  <c r="F218" i="7"/>
  <c r="F222" i="7"/>
  <c r="F227" i="7"/>
  <c r="F224" i="7"/>
  <c r="F217" i="7"/>
  <c r="F222" i="8"/>
  <c r="F336" i="8"/>
  <c r="F340" i="8"/>
  <c r="F344" i="8"/>
  <c r="F371" i="8"/>
  <c r="F338" i="8"/>
  <c r="G244" i="8"/>
  <c r="G248" i="8"/>
  <c r="G251" i="8"/>
  <c r="G255" i="8"/>
  <c r="G371" i="8"/>
  <c r="F333" i="8"/>
  <c r="F337" i="8"/>
  <c r="F341" i="8"/>
  <c r="F345" i="8"/>
  <c r="G252" i="8"/>
  <c r="G242" i="8"/>
  <c r="G246" i="8"/>
  <c r="G253" i="8"/>
  <c r="G360" i="8"/>
  <c r="G369" i="8"/>
  <c r="G372" i="8" s="1"/>
  <c r="F228" i="8"/>
  <c r="F335" i="8"/>
  <c r="F339" i="8"/>
  <c r="F343" i="8"/>
  <c r="G243" i="8"/>
  <c r="G247" i="8"/>
  <c r="G250" i="8"/>
  <c r="G166" i="7"/>
  <c r="G99" i="7"/>
  <c r="G164" i="7"/>
  <c r="F226" i="8" l="1"/>
  <c r="F186" i="7"/>
  <c r="F230" i="8"/>
  <c r="F229" i="8"/>
  <c r="F197" i="8"/>
  <c r="F98" i="7"/>
  <c r="F174" i="7"/>
  <c r="F178" i="7"/>
  <c r="F80" i="7"/>
  <c r="F187" i="7"/>
  <c r="F191" i="8"/>
  <c r="F184" i="7"/>
  <c r="F180" i="7"/>
  <c r="F183" i="7"/>
  <c r="F96" i="7"/>
  <c r="F196" i="8"/>
  <c r="F185" i="7"/>
  <c r="F181" i="7"/>
  <c r="F175" i="7"/>
  <c r="F166" i="7"/>
  <c r="F71" i="7"/>
  <c r="F99" i="7"/>
  <c r="F255" i="8"/>
  <c r="F243" i="8"/>
  <c r="F203" i="7"/>
  <c r="F176" i="7"/>
  <c r="F75" i="7"/>
  <c r="F250" i="8"/>
  <c r="F247" i="8"/>
  <c r="F251" i="8"/>
  <c r="F104" i="7"/>
  <c r="F93" i="7"/>
  <c r="F102" i="7"/>
  <c r="F103" i="7"/>
  <c r="F97" i="7"/>
  <c r="F244" i="8"/>
  <c r="F101" i="7"/>
  <c r="F248" i="8"/>
  <c r="F177" i="7"/>
  <c r="F252" i="8"/>
  <c r="F200" i="8"/>
  <c r="F199" i="8"/>
  <c r="F204" i="8"/>
  <c r="G191" i="8"/>
  <c r="F95" i="7"/>
  <c r="F209" i="8"/>
  <c r="F203" i="8"/>
  <c r="F208" i="8"/>
  <c r="F195" i="8"/>
  <c r="F205" i="8"/>
  <c r="F225" i="8"/>
  <c r="F221" i="8"/>
  <c r="F210" i="8"/>
  <c r="F207" i="8"/>
  <c r="G212" i="8"/>
  <c r="F224" i="8"/>
  <c r="F201" i="8"/>
  <c r="F211" i="8"/>
  <c r="F198" i="8"/>
  <c r="F194" i="8"/>
  <c r="F219" i="8"/>
  <c r="F202" i="8"/>
  <c r="F223" i="8"/>
  <c r="F233" i="8"/>
  <c r="F105" i="7"/>
  <c r="F193" i="8"/>
  <c r="F206" i="8"/>
  <c r="F192" i="8"/>
  <c r="G193" i="8"/>
  <c r="F164" i="7"/>
  <c r="F241" i="8"/>
  <c r="G197" i="8"/>
  <c r="F190" i="8"/>
  <c r="F212" i="8"/>
  <c r="G95" i="7"/>
  <c r="G153" i="7"/>
  <c r="G138" i="7"/>
  <c r="F70" i="7"/>
  <c r="G96" i="7"/>
  <c r="G145" i="7"/>
  <c r="F209" i="7"/>
  <c r="G133" i="7"/>
  <c r="G94" i="7"/>
  <c r="F199" i="7"/>
  <c r="G141" i="7"/>
  <c r="G104" i="7"/>
  <c r="G105" i="7"/>
  <c r="F246" i="8"/>
  <c r="G97" i="7"/>
  <c r="G101" i="7"/>
  <c r="F254" i="8"/>
  <c r="F210" i="7"/>
  <c r="G159" i="7"/>
  <c r="F213" i="7"/>
  <c r="G93" i="7"/>
  <c r="F74" i="7"/>
  <c r="G103" i="7"/>
  <c r="F220" i="8"/>
  <c r="G102" i="7"/>
  <c r="F73" i="7"/>
  <c r="G135" i="7"/>
  <c r="F195" i="7"/>
  <c r="F202" i="7"/>
  <c r="F201" i="7"/>
  <c r="F205" i="7"/>
  <c r="F194" i="7"/>
  <c r="F193" i="7"/>
  <c r="F197" i="7"/>
  <c r="F214" i="7"/>
  <c r="F212" i="7"/>
  <c r="F206" i="7"/>
  <c r="F204" i="7"/>
  <c r="F198" i="7"/>
  <c r="F196" i="7"/>
  <c r="F200" i="7"/>
  <c r="F215" i="7"/>
  <c r="G154" i="7"/>
  <c r="G143" i="7"/>
  <c r="G146" i="7"/>
  <c r="F79" i="7"/>
  <c r="F82" i="7"/>
  <c r="G144" i="7"/>
  <c r="G202" i="8"/>
  <c r="G162" i="7"/>
  <c r="F78" i="7"/>
  <c r="G129" i="7"/>
  <c r="G147" i="7"/>
  <c r="G192" i="8"/>
  <c r="G114" i="7"/>
  <c r="G139" i="7"/>
  <c r="G206" i="8"/>
  <c r="F72" i="7"/>
  <c r="G126" i="7"/>
  <c r="G160" i="7"/>
  <c r="G161" i="7"/>
  <c r="F76" i="7"/>
  <c r="G207" i="8"/>
  <c r="G150" i="7"/>
  <c r="G152" i="7"/>
  <c r="G149" i="7"/>
  <c r="G142" i="7"/>
  <c r="G158" i="7"/>
  <c r="G155" i="7"/>
  <c r="G140" i="7"/>
  <c r="G157" i="7"/>
  <c r="G148" i="7"/>
  <c r="G116" i="7"/>
  <c r="G124" i="7"/>
  <c r="G194" i="8"/>
  <c r="G198" i="8"/>
  <c r="G195" i="8"/>
  <c r="G210" i="8"/>
  <c r="G190" i="8"/>
  <c r="G203" i="8"/>
  <c r="G196" i="8"/>
  <c r="G211" i="8"/>
  <c r="G201" i="8"/>
  <c r="G199" i="8"/>
  <c r="G204" i="8"/>
  <c r="G208" i="8"/>
  <c r="G205" i="8"/>
  <c r="G209" i="8"/>
  <c r="G200" i="8"/>
  <c r="G228" i="8"/>
  <c r="G230" i="8"/>
  <c r="G225" i="8"/>
  <c r="G231" i="8"/>
  <c r="G221" i="8"/>
  <c r="G224" i="8"/>
  <c r="G233" i="8"/>
  <c r="G223" i="8"/>
  <c r="G229" i="8"/>
  <c r="G226" i="8"/>
  <c r="G219" i="8"/>
  <c r="G220" i="8"/>
  <c r="G222" i="8"/>
  <c r="G249" i="8"/>
  <c r="F372" i="8"/>
  <c r="F305" i="8"/>
  <c r="F253" i="8"/>
  <c r="F242" i="8"/>
  <c r="G365" i="8"/>
  <c r="G328" i="8"/>
  <c r="F328" i="8"/>
  <c r="G305" i="8"/>
  <c r="F26" i="8"/>
  <c r="F12" i="8"/>
  <c r="F25" i="8"/>
  <c r="F20" i="8"/>
  <c r="F13" i="8"/>
  <c r="F16" i="8"/>
  <c r="F17" i="8"/>
  <c r="F23" i="8"/>
  <c r="F18" i="8"/>
  <c r="F21" i="8"/>
  <c r="F19" i="8"/>
  <c r="F24" i="8"/>
  <c r="F14" i="8"/>
  <c r="G127" i="7"/>
  <c r="G120" i="7"/>
  <c r="G117" i="7"/>
  <c r="G112" i="7"/>
  <c r="G128" i="7"/>
  <c r="G115" i="7"/>
  <c r="G125" i="7"/>
  <c r="G113" i="7"/>
  <c r="G123" i="7"/>
  <c r="G134" i="7"/>
  <c r="G121" i="7"/>
  <c r="G131" i="7"/>
  <c r="G118" i="7"/>
  <c r="G122" i="7"/>
  <c r="G132" i="7"/>
  <c r="G136" i="7"/>
  <c r="F53" i="7"/>
  <c r="F58" i="7" s="1"/>
  <c r="F160" i="7"/>
  <c r="F138" i="7"/>
  <c r="F161" i="7"/>
  <c r="F162" i="7"/>
  <c r="F157" i="7"/>
  <c r="F158" i="7"/>
  <c r="F159" i="7"/>
  <c r="G220" i="7"/>
  <c r="F220" i="7"/>
  <c r="F346" i="8"/>
  <c r="G167" i="7"/>
  <c r="F179" i="7" l="1"/>
  <c r="F167" i="7"/>
  <c r="F100" i="7"/>
  <c r="F227" i="8"/>
  <c r="F77" i="7"/>
  <c r="F214" i="8"/>
  <c r="F249" i="8"/>
  <c r="F208" i="7"/>
  <c r="G100" i="7"/>
  <c r="G214" i="8"/>
  <c r="G227" i="8"/>
  <c r="G77" i="7"/>
  <c r="G156" i="7"/>
  <c r="G130" i="7"/>
  <c r="F15" i="8"/>
  <c r="F156" i="7"/>
  <c r="F130"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239" authorId="0" shapeId="0" xr:uid="{E5D0E080-F319-4C42-A71C-C8A68A8A0931}">
      <text>
        <r>
          <rPr>
            <b/>
            <sz val="9"/>
            <color indexed="81"/>
            <rFont val="Tahoma"/>
            <family val="2"/>
          </rPr>
          <t>Daniele Westig:</t>
        </r>
        <r>
          <rPr>
            <sz val="9"/>
            <color indexed="81"/>
            <rFont val="Tahoma"/>
            <family val="2"/>
          </rPr>
          <t xml:space="preserve">
Comment 5 - ECBC ESG TF:
update of the ESG general section of the HTT in order to provide a space to issuers which have sustainable cb based on sustainable assets not present in the cover pool. Committee- ok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374" authorId="0" shapeId="0" xr:uid="{6B47CEEE-3E32-4DFB-857D-EC28CFB42E46}">
      <text>
        <r>
          <rPr>
            <b/>
            <sz val="9"/>
            <color indexed="81"/>
            <rFont val="Tahoma"/>
            <family val="2"/>
          </rPr>
          <t>Daniele Westig:</t>
        </r>
        <r>
          <rPr>
            <sz val="9"/>
            <color indexed="81"/>
            <rFont val="Tahoma"/>
            <family val="2"/>
          </rPr>
          <t xml:space="preserve">
Comment 9 - ESG TF: insert in the title "savings" to improve precision. Secretariat Comment - ok
Following on further discussions and in alignment with the HDT it was decided to keep the wording as it is now without the addition of "savings" in the title.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I4" authorId="0" shapeId="0" xr:uid="{56E00089-6221-4DFD-B16A-8C1A05759908}">
      <text>
        <r>
          <rPr>
            <b/>
            <sz val="9"/>
            <color indexed="81"/>
            <rFont val="Tahoma"/>
            <family val="2"/>
          </rPr>
          <t>Daniele Westig:</t>
        </r>
        <r>
          <rPr>
            <sz val="9"/>
            <color indexed="81"/>
            <rFont val="Tahoma"/>
            <family val="2"/>
          </rPr>
          <t xml:space="preserve">
Comment 20 - FITCH:
move thi informaiton to the Completion table (as per comment 1 and 2 and take out ** (if there is a definition in the Glossary tab as explicated in comment 16#. Secretariat - to be discussed. 
Considering that this suggestion is linked to comment 16 (Glossary Tab), which appears to be rejected, the Secretariat would suggest that as well this suggestion is not taken into consideration. 
Linke to comment 16 this suggestion is not taken into consideration leaving the outline as it is. </t>
        </r>
      </text>
    </comment>
  </commentList>
</comments>
</file>

<file path=xl/sharedStrings.xml><?xml version="1.0" encoding="utf-8"?>
<sst xmlns="http://schemas.openxmlformats.org/spreadsheetml/2006/main" count="2375" uniqueCount="1805">
  <si>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</si>
  <si>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</si>
  <si>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</si>
  <si>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</si>
  <si>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</si>
  <si>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</si>
  <si>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</si>
  <si>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</si>
  <si>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</si>
  <si>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</si>
  <si>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</si>
  <si>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</si>
  <si>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</si>
  <si>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</si>
  <si>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</si>
  <si>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</si>
  <si>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</si>
  <si>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</si>
  <si>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</si>
  <si>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</si>
  <si>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</si>
  <si>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</si>
  <si>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</si>
  <si>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</si>
  <si>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</si>
  <si>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</si>
  <si>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</si>
  <si>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</si>
  <si>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</si>
  <si>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</si>
  <si>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</si>
  <si>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</si>
  <si>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</si>
  <si>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</si>
  <si>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</si>
  <si>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</si>
  <si>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</si>
  <si>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</si>
  <si>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</si>
  <si>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</si>
  <si>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</si>
  <si>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</si>
  <si>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</si>
  <si>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</si>
  <si>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</si>
  <si>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</si>
  <si>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</si>
  <si>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</si>
  <si>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</si>
  <si>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</si>
  <si>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</si>
  <si>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</si>
  <si>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</si>
  <si>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</si>
  <si>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</si>
  <si>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</si>
  <si>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</si>
  <si>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</si>
  <si>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</si>
  <si>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</si>
  <si>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</si>
  <si>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</si>
  <si>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</si>
  <si>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</si>
  <si>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</si>
  <si>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</si>
  <si>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</si>
  <si>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</si>
  <si>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</si>
  <si>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</si>
  <si>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</si>
  <si>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</si>
  <si>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</si>
  <si>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</si>
  <si>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</si>
  <si>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</si>
  <si>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</si>
  <si>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</si>
  <si>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</si>
  <si>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</si>
  <si>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</si>
  <si>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</si>
  <si>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</si>
  <si>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</si>
  <si>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</si>
  <si>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</si>
  <si>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</si>
  <si>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</si>
  <si>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</si>
  <si>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</si>
  <si>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</si>
  <si>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</si>
  <si>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</si>
  <si>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</si>
  <si>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</si>
  <si>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</si>
  <si>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</si>
  <si>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</si>
  <si>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</si>
  <si>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</si>
  <si>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</si>
  <si>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</si>
  <si>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</si>
  <si>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</si>
  <si>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</si>
  <si>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</si>
  <si>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</si>
  <si>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</si>
  <si>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</si>
  <si>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</si>
  <si>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</si>
  <si>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</si>
  <si>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</si>
  <si>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</si>
  <si>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</si>
  <si>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</si>
  <si>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</si>
  <si>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</si>
  <si>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</si>
  <si>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</si>
  <si>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</si>
  <si>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</si>
  <si>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</si>
  <si>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</si>
  <si>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</si>
  <si>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</si>
  <si>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</si>
  <si>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</si>
  <si>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</si>
  <si>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</si>
  <si>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</si>
  <si>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</si>
  <si>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</si>
  <si>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</si>
  <si>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</si>
  <si>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</si>
  <si>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</si>
  <si>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</si>
  <si>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</si>
  <si>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</si>
  <si>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</si>
  <si>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</si>
  <si>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</si>
  <si>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</si>
  <si>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</si>
  <si>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</si>
  <si>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</si>
  <si>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</si>
  <si>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</si>
  <si>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</si>
  <si>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</si>
  <si>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</si>
  <si>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</si>
  <si>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</si>
  <si>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</si>
  <si>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</si>
  <si>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</si>
  <si>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</si>
  <si>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</si>
  <si>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</si>
  <si>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</si>
  <si>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</si>
  <si>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</si>
  <si>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</si>
  <si>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</si>
  <si>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</si>
  <si>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</si>
  <si>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</si>
  <si>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</si>
  <si>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</si>
  <si>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</si>
  <si>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Worksheet E: Optional ECB-ECAIs data</t>
  </si>
  <si>
    <t>Worksheet F1: Sustainable M data</t>
  </si>
  <si>
    <t>Worksheet G1. Crisis M Payment Holidays</t>
  </si>
  <si>
    <t>Reporting in Domestic Currency</t>
  </si>
  <si>
    <t>CONTENT OF TAB A</t>
  </si>
  <si>
    <t>1. Basic Facts</t>
  </si>
  <si>
    <t>2. Regulatory Summary</t>
  </si>
  <si>
    <t>3. General Cover Pool / Covered Bond Information</t>
  </si>
  <si>
    <t>`</t>
  </si>
  <si>
    <t>4. Compliance Art 14 CBD Check Table</t>
  </si>
  <si>
    <t>5. References to Capital Requirements Regulation (CRR) 129(1)</t>
  </si>
  <si>
    <t>6. Other relevant information</t>
  </si>
  <si>
    <t>Country</t>
  </si>
  <si>
    <t>Issuer Name</t>
  </si>
  <si>
    <t>Link to Issuer's Website</t>
  </si>
  <si>
    <t>Cut-off date</t>
  </si>
  <si>
    <t>Optional information e.g. Contact names</t>
  </si>
  <si>
    <t>Optional information e.g. Parent name</t>
  </si>
  <si>
    <t>Basel Compliance, subject to national jursdiction (Y/N)</t>
  </si>
  <si>
    <t>CBD Compliance</t>
  </si>
  <si>
    <t>CRR Compliance (Y/N)</t>
  </si>
  <si>
    <t>LCR status</t>
  </si>
  <si>
    <t>1.General Information</t>
  </si>
  <si>
    <t>Nominal (mn)</t>
  </si>
  <si>
    <t>Total Cover Assets</t>
  </si>
  <si>
    <t>Outstanding Covered Bonds</t>
  </si>
  <si>
    <t>Cover Pool Size [NPV] (mn)</t>
  </si>
  <si>
    <t>Outstanding Covered Bonds [NPV] (mn)</t>
  </si>
  <si>
    <t xml:space="preserve">2. Over-collateralisation (OC) </t>
  </si>
  <si>
    <t>Statutory</t>
  </si>
  <si>
    <t>Voluntary</t>
  </si>
  <si>
    <t>Contractual</t>
  </si>
  <si>
    <t>Purpose</t>
  </si>
  <si>
    <t>OC (%)</t>
  </si>
  <si>
    <t>Optional information e.g. Asset Coverage Test (ACT)</t>
  </si>
  <si>
    <t>Optional information e.g. OC (NPV basis)</t>
  </si>
  <si>
    <t>3. Cover Pool Composition</t>
  </si>
  <si>
    <t>% Cover Pool</t>
  </si>
  <si>
    <t>Mortgages</t>
  </si>
  <si>
    <t xml:space="preserve">Public Sector </t>
  </si>
  <si>
    <t>Shipping</t>
  </si>
  <si>
    <t>Substitute Assets</t>
  </si>
  <si>
    <t>Other</t>
  </si>
  <si>
    <t>Total</t>
  </si>
  <si>
    <t>o/w [If relevant, please specify]</t>
  </si>
  <si>
    <t>4. Cover Pool Amortisation Profile</t>
  </si>
  <si>
    <t xml:space="preserve">Contractual </t>
  </si>
  <si>
    <t xml:space="preserve">Expected Upon Prepayments </t>
  </si>
  <si>
    <t>% Total Contractual</t>
  </si>
  <si>
    <t>% Total Expected Upon Prepayments</t>
  </si>
  <si>
    <t>Weighted Average Life (in years)</t>
  </si>
  <si>
    <t>Residual Life (mn)</t>
  </si>
  <si>
    <t>By buckets:</t>
  </si>
  <si>
    <t>0 - 1 Y</t>
  </si>
  <si>
    <t>1 - 2 Y</t>
  </si>
  <si>
    <t>2 - 3 Y</t>
  </si>
  <si>
    <t>3 - 4 Y</t>
  </si>
  <si>
    <t>4 - 5 Y</t>
  </si>
  <si>
    <t>5 - 10 Y</t>
  </si>
  <si>
    <t>10+ Y</t>
  </si>
  <si>
    <t>o/w 0-1 day</t>
  </si>
  <si>
    <t>o/w 0-0.5y</t>
  </si>
  <si>
    <t>o/w 0.5-1 y</t>
  </si>
  <si>
    <t>o/w 1-1.5y</t>
  </si>
  <si>
    <t>o/w 1.5-2 y</t>
  </si>
  <si>
    <t>5. Maturity of Covered Bonds</t>
  </si>
  <si>
    <t xml:space="preserve">Initial Maturity  </t>
  </si>
  <si>
    <t xml:space="preserve">Extended Maturity </t>
  </si>
  <si>
    <t xml:space="preserve">% Total Initial Maturity </t>
  </si>
  <si>
    <t>% Total Extended Maturity</t>
  </si>
  <si>
    <t>Weighted Average life (in years)</t>
  </si>
  <si>
    <t>Maturity (mn)</t>
  </si>
  <si>
    <t>6. Cover Assets - Currency</t>
  </si>
  <si>
    <t>Nominal [before hedging] (mn)</t>
  </si>
  <si>
    <t>Nominal [after hedging] (mn)</t>
  </si>
  <si>
    <t>% Total [before]</t>
  </si>
  <si>
    <t>% Total [after]</t>
  </si>
  <si>
    <t>EUR</t>
  </si>
  <si>
    <t xml:space="preserve">7. Covered Bonds - Currency </t>
  </si>
  <si>
    <t xml:space="preserve">8. Covered Bonds - Breakdown by interest rate </t>
  </si>
  <si>
    <t>Fixed coupon</t>
  </si>
  <si>
    <t>Floating coupon</t>
  </si>
  <si>
    <t>9. Substitute Assets - Type</t>
  </si>
  <si>
    <t>% Substitute Assets</t>
  </si>
  <si>
    <t>Cash</t>
  </si>
  <si>
    <t>Exposures to/guaranteed by Supranational, Sovereign, Agency (SSA)</t>
  </si>
  <si>
    <t>Exposures to central banks</t>
  </si>
  <si>
    <t>Exposures to credit institutions</t>
  </si>
  <si>
    <t>o/w EU gvts or quasi govts</t>
  </si>
  <si>
    <t>o/w third-party countries  Credit Quality Step 1 (CQS1) gvts or quasi govts</t>
  </si>
  <si>
    <t>o/w third-party countries Credit Quality Step 2 (CQS2) gvts or quasi govts</t>
  </si>
  <si>
    <t>o/w EU central banks</t>
  </si>
  <si>
    <t>o/w third-party countries Credit Quality Step 1 (CQS1) central banks</t>
  </si>
  <si>
    <t>o/w third-party countries Credit Quality Step 2 (CQS2) central banks</t>
  </si>
  <si>
    <t>o/w CQS1 credit institutions</t>
  </si>
  <si>
    <t>o/w CQS2 credit institutions</t>
  </si>
  <si>
    <t>10. Substitute Assets - Country</t>
  </si>
  <si>
    <t>Domestic (Country of Issuer)</t>
  </si>
  <si>
    <t>Eurozone</t>
  </si>
  <si>
    <t>Rest of European Union (EU)</t>
  </si>
  <si>
    <t>European Economic Area (not member of EU)</t>
  </si>
  <si>
    <t>Switzerland</t>
  </si>
  <si>
    <t>Australia</t>
  </si>
  <si>
    <t>Brazil</t>
  </si>
  <si>
    <t>Canada</t>
  </si>
  <si>
    <t>Japan</t>
  </si>
  <si>
    <t>Korea</t>
  </si>
  <si>
    <t>New Zealand</t>
  </si>
  <si>
    <t>Singapore</t>
  </si>
  <si>
    <t>US</t>
  </si>
  <si>
    <t>Total EU</t>
  </si>
  <si>
    <t xml:space="preserve">11. Liquid Assets </t>
  </si>
  <si>
    <t>% Covered Bonds</t>
  </si>
  <si>
    <t>Substitute and other marketable assets</t>
  </si>
  <si>
    <t>Central bank eligible assets</t>
  </si>
  <si>
    <t xml:space="preserve">12. Bond List </t>
  </si>
  <si>
    <t xml:space="preserve">Bond list </t>
  </si>
  <si>
    <t>13. Derivatives &amp; Swaps</t>
  </si>
  <si>
    <t>Derivatives in the register / cover pool [notional] (mn)</t>
  </si>
  <si>
    <t>Type of interest rate swaps (intra-group, external or both)</t>
  </si>
  <si>
    <t>Type of currency rate swaps (intra-group, external or both)</t>
  </si>
  <si>
    <t>NPV of Derivatives in the cover pool (mn)</t>
  </si>
  <si>
    <t>Derivatives outside the cover pool [notional] (mn)</t>
  </si>
  <si>
    <t>NPV of Derivatives outside the cover pool (mn)</t>
  </si>
  <si>
    <t>4. Compliance Art 14 CBD Check table</t>
  </si>
  <si>
    <t>Row</t>
  </si>
  <si>
    <t>link to Glossary HG.1.15</t>
  </si>
  <si>
    <t>215 LTV Residential Mortgage</t>
  </si>
  <si>
    <t>230 Derivatives and Swaps</t>
  </si>
  <si>
    <t>link to Glossary HG 1.7</t>
  </si>
  <si>
    <t>Exposure to credit institute credit quality step 1</t>
  </si>
  <si>
    <t>Exposure to credit institute credit quality step 2</t>
  </si>
  <si>
    <t>Exposure to credit institute credit quality step 3</t>
  </si>
  <si>
    <t>1. Optional information e.g. Rating triggers</t>
  </si>
  <si>
    <t>NPV Test (passed/failed)</t>
  </si>
  <si>
    <t>Interest Covereage Test (passe/failed)</t>
  </si>
  <si>
    <t xml:space="preserve">Cash Manager </t>
  </si>
  <si>
    <t>Account Bank</t>
  </si>
  <si>
    <t>Stand-by Account Bank</t>
  </si>
  <si>
    <t xml:space="preserve">Servicer </t>
  </si>
  <si>
    <t xml:space="preserve">Interest Rate Swap Provider </t>
  </si>
  <si>
    <t xml:space="preserve">Covered Bond Swap Provider </t>
  </si>
  <si>
    <t>Paying Agent</t>
  </si>
  <si>
    <t>Other optional/relevant information</t>
  </si>
  <si>
    <t>B1. Harmonised Transparency Template - Mortgage Assets</t>
  </si>
  <si>
    <t>CONTENT OF TAB B1</t>
  </si>
  <si>
    <t>7. Mortgage Assets</t>
  </si>
  <si>
    <t>7.A Residential Cover Pool</t>
  </si>
  <si>
    <t>7.B Commercial Cover Pool</t>
  </si>
  <si>
    <t>Field Number</t>
  </si>
  <si>
    <t>1. Property Type Information</t>
  </si>
  <si>
    <t>% Total Mortgages</t>
  </si>
  <si>
    <t>M.7.1.1</t>
  </si>
  <si>
    <t>Residential</t>
  </si>
  <si>
    <t>M.7.1.2</t>
  </si>
  <si>
    <t>Commercial</t>
  </si>
  <si>
    <t>M.7.1.3</t>
  </si>
  <si>
    <t>M.7.1.4</t>
  </si>
  <si>
    <t>OM.7.1.1</t>
  </si>
  <si>
    <t>o/w Housing Cooperatives / Multi-family assets</t>
  </si>
  <si>
    <t>OM.7.1.2</t>
  </si>
  <si>
    <t>o/w Forest &amp; Agriculture</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</si>
  <si>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</si>
  <si>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</si>
  <si>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</si>
  <si>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</si>
  <si>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</si>
  <si>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</si>
  <si>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</si>
  <si>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</si>
  <si>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</si>
  <si>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</si>
  <si>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</si>
  <si>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</si>
  <si>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</si>
  <si>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</si>
  <si>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</si>
  <si>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</si>
  <si>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</si>
  <si>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</si>
  <si>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</si>
  <si>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</si>
  <si>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</si>
  <si>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</si>
  <si>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</si>
  <si>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</si>
  <si>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</si>
  <si>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</si>
  <si>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</si>
  <si>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</si>
  <si>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</si>
  <si>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</si>
  <si>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</si>
  <si>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</si>
  <si>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</si>
  <si>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</si>
  <si>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</si>
  <si>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</si>
  <si>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</si>
  <si>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</si>
  <si>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</si>
  <si>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</si>
  <si>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</si>
  <si>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</si>
  <si>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</si>
  <si>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</si>
  <si>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</si>
  <si>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</si>
  <si>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</si>
  <si>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</si>
  <si>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Czechia</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</si>
  <si>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</si>
  <si>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</si>
  <si>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</si>
  <si>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</si>
  <si>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</si>
  <si>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</si>
  <si>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</si>
  <si>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</si>
  <si>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</si>
  <si>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</si>
  <si>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</si>
  <si>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</si>
  <si>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</si>
  <si>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</si>
  <si>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</si>
  <si>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</si>
  <si>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</si>
  <si>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</si>
  <si>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</si>
  <si>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</si>
  <si>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</si>
  <si>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</si>
  <si>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</si>
  <si>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</si>
  <si>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</si>
  <si>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</si>
  <si>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</si>
  <si>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</si>
  <si>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</si>
  <si>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</si>
  <si>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</si>
  <si>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</si>
  <si>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</si>
  <si>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</si>
  <si>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</si>
  <si>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</si>
  <si>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</si>
  <si>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</si>
  <si>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</si>
  <si>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</si>
  <si>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</si>
  <si>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</si>
  <si>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</si>
  <si>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M.7.4.30</t>
  </si>
  <si>
    <t>Iceland</t>
  </si>
  <si>
    <t>M.7.4.31</t>
  </si>
  <si>
    <t>Liechtenstein</t>
  </si>
  <si>
    <t>M.7.4.32</t>
  </si>
  <si>
    <t>Norway</t>
  </si>
  <si>
    <t>M.7.4.33</t>
  </si>
  <si>
    <t>M.7.4.34</t>
  </si>
  <si>
    <t>M.7.4.35</t>
  </si>
  <si>
    <t>United Kingdom</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</si>
  <si>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</si>
  <si>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</si>
  <si>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</si>
  <si>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</si>
  <si>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</si>
  <si>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</si>
  <si>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</si>
  <si>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</si>
  <si>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</si>
  <si>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</si>
  <si>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</si>
  <si>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</si>
  <si>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</si>
  <si>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</si>
  <si>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</si>
  <si>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</si>
  <si>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</si>
  <si>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</si>
  <si>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</si>
  <si>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regions of main country of origin</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</si>
  <si>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</si>
  <si>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</si>
  <si>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</si>
  <si>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</si>
  <si>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</si>
  <si>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</si>
  <si>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</si>
  <si>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</si>
  <si>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</si>
  <si>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</si>
  <si>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</si>
  <si>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</si>
  <si>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</si>
  <si>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</si>
  <si>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</si>
  <si>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</si>
  <si>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</si>
  <si>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</si>
  <si>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</si>
  <si>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</si>
  <si>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</si>
  <si>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</si>
  <si>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</si>
  <si>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</si>
  <si>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</si>
  <si>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</si>
  <si>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</si>
  <si>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</si>
  <si>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</si>
  <si>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</si>
  <si>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</si>
  <si>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M.7.5.32</t>
  </si>
  <si>
    <t>M.7.5.33</t>
  </si>
  <si>
    <t>M.7.5.34</t>
  </si>
  <si>
    <t>M.7.5.35</t>
  </si>
  <si>
    <t>M.7.5.36</t>
  </si>
  <si>
    <t>M.7.5.37</t>
  </si>
  <si>
    <t>M.7.5.38</t>
  </si>
  <si>
    <t>M.7.5.39</t>
  </si>
  <si>
    <t>M.7.5.40</t>
  </si>
  <si>
    <t>M.7.5.41</t>
  </si>
  <si>
    <t>M.7.5.42</t>
  </si>
  <si>
    <t>M.7.5.43</t>
  </si>
  <si>
    <t>M.7.5.44</t>
  </si>
  <si>
    <t>M.7.5.45</t>
  </si>
  <si>
    <t>M.7.5.46</t>
  </si>
  <si>
    <t>M.7.5.47</t>
  </si>
  <si>
    <t>M.7.5.48</t>
  </si>
  <si>
    <t>M.7.5.49</t>
  </si>
  <si>
    <t>M.7.5.50</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</si>
  <si>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</si>
  <si>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</si>
  <si>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</si>
  <si>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</si>
  <si>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</si>
  <si>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</si>
  <si>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</si>
  <si>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</si>
  <si>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</si>
  <si>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</si>
  <si>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</si>
  <si>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</si>
  <si>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</si>
  <si>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</si>
  <si>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</si>
  <si>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</si>
  <si>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</si>
  <si>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</si>
  <si>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</si>
  <si>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</si>
  <si>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</si>
  <si>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</si>
  <si>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</si>
  <si>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</si>
  <si>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</si>
  <si>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</si>
  <si>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</si>
  <si>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</si>
  <si>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M.7.8.3</t>
  </si>
  <si>
    <t>M.7.8.4</t>
  </si>
  <si>
    <t>M.7.8.5</t>
  </si>
  <si>
    <t>OM.7.8.1</t>
  </si>
  <si>
    <t>OM.7.8.2</t>
  </si>
  <si>
    <t>OM.7.8.3</t>
  </si>
  <si>
    <t>OM.7.8.4</t>
  </si>
  <si>
    <t>9. Non-Performing Loans (NPLs)</t>
  </si>
  <si>
    <t>M.7.9.1</t>
  </si>
  <si>
    <t>% NPLs</t>
  </si>
  <si>
    <t>M.7.9.2</t>
  </si>
  <si>
    <t>Defaulted Loans pursuant Art 178 CRR</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</si>
  <si>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</si>
  <si>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</si>
  <si>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</si>
  <si>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</si>
  <si>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</si>
  <si>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</si>
  <si>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</si>
  <si>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</si>
  <si>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</si>
  <si>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</si>
  <si>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</si>
  <si>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</si>
  <si>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</si>
  <si>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</si>
  <si>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</si>
  <si>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</si>
  <si>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</si>
  <si>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</si>
  <si>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</si>
  <si>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</si>
  <si>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</si>
  <si>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</si>
  <si>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</si>
  <si>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</si>
  <si>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</si>
  <si>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</si>
  <si>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</si>
  <si>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</si>
  <si>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</si>
  <si>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</si>
  <si>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</si>
  <si>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</si>
  <si>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</si>
  <si>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</si>
  <si>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</si>
  <si>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</si>
  <si>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</si>
  <si>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</si>
  <si>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</si>
  <si>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</si>
  <si>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</si>
  <si>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</si>
  <si>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</si>
  <si>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</si>
  <si>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</si>
  <si>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</si>
  <si>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</si>
  <si>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</si>
  <si>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</si>
  <si>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</si>
  <si>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</si>
  <si>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</si>
  <si>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</si>
  <si>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</si>
  <si>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</si>
  <si>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</si>
  <si>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</si>
  <si>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</si>
  <si>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</si>
  <si>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</si>
  <si>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</si>
  <si>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</si>
  <si>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</si>
  <si>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</si>
  <si>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</si>
  <si>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</si>
  <si>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</si>
  <si>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</si>
  <si>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</si>
  <si>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</si>
  <si>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</si>
  <si>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</si>
  <si>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</si>
  <si>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</si>
  <si>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</si>
  <si>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</si>
  <si>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</si>
  <si>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</si>
  <si>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</si>
  <si>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</si>
  <si>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</si>
  <si>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</si>
  <si>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</si>
  <si>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</si>
  <si>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</si>
  <si>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</si>
  <si>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</si>
  <si>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</si>
  <si>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</si>
  <si>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</si>
  <si>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</si>
  <si>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</si>
  <si>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</si>
  <si>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</si>
  <si>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</si>
  <si>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</si>
  <si>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</si>
  <si>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</si>
  <si>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</si>
  <si>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Subsidised housing</t>
  </si>
  <si>
    <t>M.7A.13.5</t>
  </si>
  <si>
    <t>Agricultural</t>
  </si>
  <si>
    <t>M.7A.13.6</t>
  </si>
  <si>
    <t>OM.7A.13.1</t>
  </si>
  <si>
    <t>o/w Private rental</t>
  </si>
  <si>
    <t>OM.7A.13.2</t>
  </si>
  <si>
    <t xml:space="preserve">o/w Multi-family housing </t>
  </si>
  <si>
    <t>OM.7A.13.3</t>
  </si>
  <si>
    <t xml:space="preserve">o/w Buildings under construction </t>
  </si>
  <si>
    <t>OM.7A.13.4</t>
  </si>
  <si>
    <t>o/w Buildings land</t>
  </si>
  <si>
    <t>OM.7A.13.5</t>
  </si>
  <si>
    <t>OM.7A.13.6</t>
  </si>
  <si>
    <t>OM.7A.13.7</t>
  </si>
  <si>
    <t>OM.7A.13.8</t>
  </si>
  <si>
    <t>OM.7A.13.9</t>
  </si>
  <si>
    <t>OM.7A.13.10</t>
  </si>
  <si>
    <t>14. Loan by Ranking</t>
  </si>
  <si>
    <t>M.7A.14.1</t>
  </si>
  <si>
    <t>1st lien / No prior ranks</t>
  </si>
  <si>
    <t>M.7A.14.2</t>
  </si>
  <si>
    <t>Guaranteed</t>
  </si>
  <si>
    <t>M.7A.14.3</t>
  </si>
  <si>
    <t>OM.7A.14.1</t>
  </si>
  <si>
    <t>OM.7A.14.2</t>
  </si>
  <si>
    <t>OM.7A.14.3</t>
  </si>
  <si>
    <t>OM.7A.14.4</t>
  </si>
  <si>
    <t>OM.7A.14.5</t>
  </si>
  <si>
    <t>OM.7A.14.6</t>
  </si>
  <si>
    <t>15. EPC  Information of the financed RRE - optional</t>
  </si>
  <si>
    <t>Number of dwellings</t>
  </si>
  <si>
    <t>% No. of Dwellings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</si>
  <si>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</si>
  <si>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</si>
  <si>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</si>
  <si>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</si>
  <si>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</si>
  <si>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</si>
  <si>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</si>
  <si>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</si>
  <si>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</si>
  <si>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</si>
  <si>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</si>
  <si>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</si>
  <si>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</si>
  <si>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</si>
  <si>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</si>
  <si>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</si>
  <si>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</si>
  <si>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</si>
  <si>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no data</t>
  </si>
  <si>
    <t>M.7A.15.19</t>
  </si>
  <si>
    <t>OM.7A.15.1</t>
  </si>
  <si>
    <t>OM.7A.15.2</t>
  </si>
  <si>
    <t>OM.7A.15.3</t>
  </si>
  <si>
    <t>16. Average energy use intensity (kWh/m2 per year) - optional</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</si>
  <si>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</si>
  <si>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</si>
  <si>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</si>
  <si>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</si>
  <si>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</si>
  <si>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</si>
  <si>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</si>
  <si>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</si>
  <si>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</si>
  <si>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</si>
  <si>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</si>
  <si>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</si>
  <si>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</si>
  <si>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</si>
  <si>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</si>
  <si>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</si>
  <si>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</si>
  <si>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</si>
  <si>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</si>
  <si>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</si>
  <si>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</si>
  <si>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</si>
  <si>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</si>
  <si>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</si>
  <si>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</si>
  <si>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</si>
  <si>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</si>
  <si>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</si>
  <si>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1946 - 1960</t>
  </si>
  <si>
    <t>M.7A.17.4</t>
  </si>
  <si>
    <t>1961 - 1970</t>
  </si>
  <si>
    <t>M.7A.17.5</t>
  </si>
  <si>
    <t>1971 - 1980</t>
  </si>
  <si>
    <t>M.7A.17.6</t>
  </si>
  <si>
    <t>1981 - 1990</t>
  </si>
  <si>
    <t>M.7A.17.7</t>
  </si>
  <si>
    <t>1991 - 2000</t>
  </si>
  <si>
    <t>M.7A.17.8</t>
  </si>
  <si>
    <t>2001 - 2005</t>
  </si>
  <si>
    <t>M.7A.17.9</t>
  </si>
  <si>
    <t>2006 - 2010</t>
  </si>
  <si>
    <t>M.7A.17.10</t>
  </si>
  <si>
    <t>2011 - 2015</t>
  </si>
  <si>
    <t>M.7A.17.11</t>
  </si>
  <si>
    <t>2016 - 2020</t>
  </si>
  <si>
    <t>M.7A.17.12</t>
  </si>
  <si>
    <t>2021 and onwards</t>
  </si>
  <si>
    <t>M.7A.17.13</t>
  </si>
  <si>
    <t>M.7A.17.14</t>
  </si>
  <si>
    <t>OM.7A.17.1</t>
  </si>
  <si>
    <t>OM.7A.17.2</t>
  </si>
  <si>
    <t>OM.7A.17.3</t>
  </si>
  <si>
    <t>OM.7A.17.4</t>
  </si>
  <si>
    <t>OM.7A.17.5</t>
  </si>
  <si>
    <t>OM.7A.17.6</t>
  </si>
  <si>
    <t>OM.7A.17.7</t>
  </si>
  <si>
    <t>OM.7A.17.8</t>
  </si>
  <si>
    <t>OM.7A.17.9</t>
  </si>
  <si>
    <t>OM.7A.17.10</t>
  </si>
  <si>
    <t>18. Dwelling type - optional</t>
  </si>
  <si>
    <t>M.7A.18.1</t>
  </si>
  <si>
    <t>House, detached or semi-detached</t>
  </si>
  <si>
    <t>M.7A.18.2</t>
  </si>
  <si>
    <t>Flat or Apartment</t>
  </si>
  <si>
    <t>M.7A.18.3</t>
  </si>
  <si>
    <t>Bungalow</t>
  </si>
  <si>
    <t>M.7A.18.4</t>
  </si>
  <si>
    <t>Terraced House</t>
  </si>
  <si>
    <t>M.7A.18.5</t>
  </si>
  <si>
    <t>Multifamily House</t>
  </si>
  <si>
    <t>M.7A.18.6</t>
  </si>
  <si>
    <t>Land Only</t>
  </si>
  <si>
    <t>M.7A.18.7</t>
  </si>
  <si>
    <t>other</t>
  </si>
  <si>
    <t>M.7A.18.8</t>
  </si>
  <si>
    <t>OM.7A.18.1</t>
  </si>
  <si>
    <t>19. New Residential Property - optional</t>
  </si>
  <si>
    <t>M.7A.19.1</t>
  </si>
  <si>
    <t>New Property</t>
  </si>
  <si>
    <t>M.7A.19.2</t>
  </si>
  <si>
    <t>Existing property</t>
  </si>
  <si>
    <t>M.7A.19.3</t>
  </si>
  <si>
    <t>M.7A.19.4</t>
  </si>
  <si>
    <t>M.7A.19.5</t>
  </si>
  <si>
    <t>M.7A.19.6</t>
  </si>
  <si>
    <t>Ton CO2 (per year)</t>
  </si>
  <si>
    <t>Ton CO2 (per year) (LTV adjusted)</t>
  </si>
  <si>
    <t>kg CO2/m2 (per year)</t>
  </si>
  <si>
    <t>M.7A.20.1</t>
  </si>
  <si>
    <t>M.7A.20.2</t>
  </si>
  <si>
    <t>M.7A.20.3</t>
  </si>
  <si>
    <t>M.7A.20.4</t>
  </si>
  <si>
    <t>M.7A.20.5</t>
  </si>
  <si>
    <t>M.7A.20.6</t>
  </si>
  <si>
    <t>M.7A.20.7</t>
  </si>
  <si>
    <t>M.7A.20.8</t>
  </si>
  <si>
    <t>M.7A.20.9</t>
  </si>
  <si>
    <t>M.7A.20.10</t>
  </si>
  <si>
    <t>Weighted Average</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</si>
  <si>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</si>
  <si>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</si>
  <si>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</si>
  <si>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</si>
  <si>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</si>
  <si>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</si>
  <si>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</si>
  <si>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</si>
  <si>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</si>
  <si>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</si>
  <si>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</si>
  <si>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</si>
  <si>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</si>
  <si>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</si>
  <si>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</si>
  <si>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</si>
  <si>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</si>
  <si>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</si>
  <si>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</si>
  <si>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</si>
  <si>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</si>
  <si>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</si>
  <si>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</si>
  <si>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</si>
  <si>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</si>
  <si>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</si>
  <si>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</si>
  <si>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</si>
  <si>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</si>
  <si>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</si>
  <si>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</si>
  <si>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</si>
  <si>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</si>
  <si>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</si>
  <si>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</si>
  <si>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</si>
  <si>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</si>
  <si>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</si>
  <si>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This addendum is optional</t>
  </si>
  <si>
    <t>E. Harmonised Transparency Template - Optional ECB - ECAIs Data Disclosure</t>
  </si>
  <si>
    <t xml:space="preserve"> Reason for No Data in Worksheet E. </t>
  </si>
  <si>
    <t>Value</t>
  </si>
  <si>
    <t xml:space="preserve">Not applicable for the jurisdiction </t>
  </si>
  <si>
    <t>ND1</t>
  </si>
  <si>
    <t>CONTENT OF TAB E</t>
  </si>
  <si>
    <t>Not relevant for the issuer and/or CB programme at the present time</t>
  </si>
  <si>
    <t>ND2</t>
  </si>
  <si>
    <t>1. Additional information on the programme</t>
  </si>
  <si>
    <t>Not available at the present time</t>
  </si>
  <si>
    <t>ND3</t>
  </si>
  <si>
    <t>2.  Additional information on the swaps</t>
  </si>
  <si>
    <t>Confidential</t>
  </si>
  <si>
    <t>ND4</t>
  </si>
  <si>
    <t>3.  Additional information on the asset distribution</t>
  </si>
  <si>
    <t>* Legal Entity Identifier (LEI) finder: http://www.lei-lookup.com/#!search</t>
  </si>
  <si>
    <t>** Weighted Average Maturity = Remaining Term to Maturity</t>
  </si>
  <si>
    <t>1.  Additional information on the programme</t>
  </si>
  <si>
    <t>Transaction Counterparties</t>
  </si>
  <si>
    <t>Name</t>
  </si>
  <si>
    <t>Legal Entity Identifier (LEI)*</t>
  </si>
  <si>
    <t>E.1.1.1</t>
  </si>
  <si>
    <t>Sponsor (if applicable)</t>
  </si>
  <si>
    <t>E.1.1.2</t>
  </si>
  <si>
    <t>E.1.1.3</t>
  </si>
  <si>
    <t>Back-up servicer</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</si>
  <si>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</si>
  <si>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</si>
  <si>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</si>
  <si>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</si>
  <si>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</si>
  <si>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</si>
  <si>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</si>
  <si>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</si>
  <si>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</si>
  <si>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</si>
  <si>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</si>
  <si>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</si>
  <si>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</si>
  <si>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</si>
  <si>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E.1.1.11</t>
  </si>
  <si>
    <t>Cover Pool Monitor</t>
  </si>
  <si>
    <t>OE.1.1.1</t>
  </si>
  <si>
    <t>where applicable - paying agent</t>
  </si>
  <si>
    <t>OE.1.1.2</t>
  </si>
  <si>
    <t>OE.1.1.3</t>
  </si>
  <si>
    <t>OE.1.1.4</t>
  </si>
  <si>
    <t>OE.1.1.5</t>
  </si>
  <si>
    <t>OE.1.1.6</t>
  </si>
  <si>
    <t>OE.1.1.7</t>
  </si>
  <si>
    <t>OE.1.1.8</t>
  </si>
  <si>
    <t>Swap Counterparties</t>
  </si>
  <si>
    <t>Guarantor (if applicable)</t>
  </si>
  <si>
    <t>Type of Swap</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</si>
  <si>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</si>
  <si>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</si>
  <si>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</si>
  <si>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</si>
  <si>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</si>
  <si>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</si>
  <si>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</si>
  <si>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</si>
  <si>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</si>
  <si>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</si>
  <si>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</si>
  <si>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</si>
  <si>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</si>
  <si>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</si>
  <si>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</si>
  <si>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</si>
  <si>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</si>
  <si>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</si>
  <si>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</si>
  <si>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</si>
  <si>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</si>
  <si>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</si>
  <si>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</si>
  <si>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</si>
  <si>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</si>
  <si>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OE.2.1.1</t>
  </si>
  <si>
    <t>OE.2.1.2</t>
  </si>
  <si>
    <t>OE.2.1.3</t>
  </si>
  <si>
    <t>OE.2.1.4</t>
  </si>
  <si>
    <t>OE.2.1.5</t>
  </si>
  <si>
    <t>OE.2.1.6</t>
  </si>
  <si>
    <t>OE.2.1.7</t>
  </si>
  <si>
    <t>OE.2.1.8</t>
  </si>
  <si>
    <t>OE.2.1.9</t>
  </si>
  <si>
    <t>OE.2.1.10</t>
  </si>
  <si>
    <t>OE.2.1.11</t>
  </si>
  <si>
    <t>OE.2.1.12</t>
  </si>
  <si>
    <t>OE.2.1.13</t>
  </si>
  <si>
    <t>1. General Information</t>
  </si>
  <si>
    <t>Total Assets</t>
  </si>
  <si>
    <t>E.3.1.1</t>
  </si>
  <si>
    <t>E.3.1.2</t>
  </si>
  <si>
    <t>OE.3.1.1</t>
  </si>
  <si>
    <t>OE.3.1.2</t>
  </si>
  <si>
    <t>OE.3.1.3</t>
  </si>
  <si>
    <t>OE.3.1.4</t>
  </si>
  <si>
    <t>2. Arrears</t>
  </si>
  <si>
    <t>% Public Sector Assets</t>
  </si>
  <si>
    <t>% Shipping Loans</t>
  </si>
  <si>
    <t>% Total Loans</t>
  </si>
  <si>
    <t>E.3.2.1</t>
  </si>
  <si>
    <t>1-&lt;30 days</t>
  </si>
  <si>
    <t>E.3.2.2</t>
  </si>
  <si>
    <t>30-&lt;60 days</t>
  </si>
  <si>
    <t>E.3.2.3</t>
  </si>
  <si>
    <t>60-&lt;90 days</t>
  </si>
  <si>
    <t>E.3.2.4</t>
  </si>
  <si>
    <t>90-&lt;180 days</t>
  </si>
  <si>
    <t>E.3.2.5</t>
  </si>
  <si>
    <t>&gt;= 180 days</t>
  </si>
  <si>
    <t>OE.3.2.1</t>
  </si>
  <si>
    <t>OE.3.2.2</t>
  </si>
  <si>
    <t>OE.3.2.3</t>
  </si>
  <si>
    <t>OE.3.2.4</t>
  </si>
  <si>
    <t>C. Harmonised Transparency Template - Glossary</t>
  </si>
  <si>
    <t>The definitions below reflect the national specificities</t>
  </si>
  <si>
    <t>1. Glossary - Standard Harmonised Items</t>
  </si>
  <si>
    <t>Definition</t>
  </si>
  <si>
    <t>HG.1.1</t>
  </si>
  <si>
    <t>OC Calculation: Statutory</t>
  </si>
  <si>
    <t xml:space="preserve">Statutory Overcollateralisation is the overcollateralisation percentage required to be provided by each Issuer and included/disclosed in the national covered bond framework. </t>
  </si>
  <si>
    <t>HG.1.2</t>
  </si>
  <si>
    <t>OC Calculation: Contractual</t>
  </si>
  <si>
    <t xml:space="preserve">Contractual Overcollateralisation is the overcollateralisation percentage each Issuer has contractually agreed to maintain pursuant to the covered bond programme documents. </t>
  </si>
  <si>
    <t>HG.1.3</t>
  </si>
  <si>
    <t>OC Calculation: Voluntary</t>
  </si>
  <si>
    <t>Voluntary Overcollateralisation is the difference (if positive) between the actual overcollateralisation provided by an Issuer and the higher of the contractual and statutory overcollateralisation.</t>
  </si>
  <si>
    <t>HG.1.4</t>
  </si>
  <si>
    <t>Interest Rate Types</t>
  </si>
  <si>
    <t>HG.1.5</t>
  </si>
  <si>
    <t>Residual Life Buckets of Cover assets [i.e. how is the contractual and/or expected residual life defined? What assumptions eg, in terms of prepayments? etc.]</t>
  </si>
  <si>
    <t>HG.1.6</t>
  </si>
  <si>
    <t xml:space="preserve">Maturity Buckets of Covered Bonds [i.e. how is the contractual and/or expected maturity defined? What maturity structure (hard bullet, soft bullet, conditional pass through)? Under what conditions/circumstances? Etc.] </t>
  </si>
  <si>
    <t>HG.1.7</t>
  </si>
  <si>
    <t>Maturity Extention Triggers</t>
  </si>
  <si>
    <t>HG.1.8</t>
  </si>
  <si>
    <t>LTVs: Definition</t>
  </si>
  <si>
    <t>HG.1.9</t>
  </si>
  <si>
    <t>LTVs: Calculation of property/shipping value</t>
  </si>
  <si>
    <t>HG.1.10</t>
  </si>
  <si>
    <t>LTVs: Applied property/shipping valuation techniques, including whether use of index, Automated Valuation Model (AVM) or on-site audits</t>
  </si>
  <si>
    <t>HG.1.11</t>
  </si>
  <si>
    <t>LTVs: Frequency and time of last valuation</t>
  </si>
  <si>
    <t>HG.1.12</t>
  </si>
  <si>
    <t>Explain how mortgage types are defined whether for residential housing, multi-family housing, commercial real estate, etc. Same for shipping where relecvant</t>
  </si>
  <si>
    <t>HG.1.13</t>
  </si>
  <si>
    <t>Hedging Strategy (please explain how you address interest rate and currency risk)</t>
  </si>
  <si>
    <t>HG.1.14</t>
  </si>
  <si>
    <t>Non-performing loans</t>
  </si>
  <si>
    <t>HG.1.15</t>
  </si>
  <si>
    <t>Valuation Method</t>
  </si>
  <si>
    <t>OHG.1.1</t>
  </si>
  <si>
    <t>NPV assumptions (when stated)</t>
  </si>
  <si>
    <t>OHG.1.2</t>
  </si>
  <si>
    <t>OHG.1.3</t>
  </si>
  <si>
    <t>OHG.1.4</t>
  </si>
  <si>
    <t>OHG.1.5</t>
  </si>
  <si>
    <t>OHG.1.6</t>
  </si>
  <si>
    <t>OHG.1.7</t>
  </si>
  <si>
    <t>2. Glossary - ESG items (optional)</t>
  </si>
  <si>
    <t>HG.2.1</t>
  </si>
  <si>
    <t xml:space="preserve">Sustainability - strategy pursued in the cover pool </t>
  </si>
  <si>
    <t>HG.2.2</t>
  </si>
  <si>
    <t>Subsidised Housing  (definitions of affordable, social housing)</t>
  </si>
  <si>
    <t>HG.2.3</t>
  </si>
  <si>
    <t xml:space="preserve">New Property and Existing Property </t>
  </si>
  <si>
    <t>OHG.2.1</t>
  </si>
  <si>
    <t>OHG.2.2</t>
  </si>
  <si>
    <t>OHG.2.3</t>
  </si>
  <si>
    <t>OHG.2.4</t>
  </si>
  <si>
    <t>OHG.2.5</t>
  </si>
  <si>
    <t>OHG.2.6</t>
  </si>
  <si>
    <t>OHG.2.7</t>
  </si>
  <si>
    <t>OHG.2.8</t>
  </si>
  <si>
    <t>OHG.2.9</t>
  </si>
  <si>
    <t>OHG.2.10</t>
  </si>
  <si>
    <t>OHG.2.11</t>
  </si>
  <si>
    <t>OHG.2.12</t>
  </si>
  <si>
    <t>3. Reason for No Data</t>
  </si>
  <si>
    <t>HG.3.1</t>
  </si>
  <si>
    <t>HG.3.2</t>
  </si>
  <si>
    <t>HG.3.3</t>
  </si>
  <si>
    <t>OHG.3.1</t>
  </si>
  <si>
    <t>OHG.3.2</t>
  </si>
  <si>
    <t>OHG.3.3</t>
  </si>
  <si>
    <t>4. Glossary - Extra national and/or Issuer Items</t>
  </si>
  <si>
    <t>HG.4.1</t>
  </si>
  <si>
    <t>Other definitions deemed relevant</t>
  </si>
  <si>
    <t>OHG.4.1</t>
  </si>
  <si>
    <t>OHG.4.2</t>
  </si>
  <si>
    <t>OHG.4.3</t>
  </si>
  <si>
    <t>OHG.4.4</t>
  </si>
  <si>
    <t>OHG.4.5</t>
  </si>
  <si>
    <t xml:space="preserve">A. Harmonised Transparency Template - General Information </t>
  </si>
  <si>
    <t>G.1.1.2</t>
  </si>
  <si>
    <t>G.1.1.4</t>
  </si>
  <si>
    <t>OG.1.1.2</t>
  </si>
  <si>
    <t>OG.1.1.4</t>
  </si>
  <si>
    <t>OG.1.1.5</t>
  </si>
  <si>
    <t>G.2.1.1</t>
  </si>
  <si>
    <t>G.2.1.2</t>
  </si>
  <si>
    <t>OG.2.1.1</t>
  </si>
  <si>
    <t>OG.2.1.2</t>
  </si>
  <si>
    <t>OG.2.1.3</t>
  </si>
  <si>
    <t>OG.2.1.4</t>
  </si>
  <si>
    <t>OG.2.1.5</t>
  </si>
  <si>
    <t>OG.2.1.6</t>
  </si>
  <si>
    <t>G.3.1.1</t>
  </si>
  <si>
    <t>G.3.1.2</t>
  </si>
  <si>
    <t>OG.3.1.1</t>
  </si>
  <si>
    <t>OG.3.1.2</t>
  </si>
  <si>
    <t>OG.3.1.3</t>
  </si>
  <si>
    <t>OG.3.1.4</t>
  </si>
  <si>
    <t>G.3.2.1</t>
  </si>
  <si>
    <t>OG.3.2.1</t>
  </si>
  <si>
    <t>OG.3.2.2</t>
  </si>
  <si>
    <t>OG.3.2.3</t>
  </si>
  <si>
    <t>OG.3.2.4</t>
  </si>
  <si>
    <t>G.3.3.1</t>
  </si>
  <si>
    <t>G.3.3.2</t>
  </si>
  <si>
    <t>G.3.3.3</t>
  </si>
  <si>
    <t>G.3.3.4</t>
  </si>
  <si>
    <t>G.3.3.5</t>
  </si>
  <si>
    <t>G.3.3.6</t>
  </si>
  <si>
    <t>OG.3.3.1</t>
  </si>
  <si>
    <t>OG.3.3.2</t>
  </si>
  <si>
    <t>OG.3.3.3</t>
  </si>
  <si>
    <t>OG.3.3.4</t>
  </si>
  <si>
    <t>OG.3.3.5</t>
  </si>
  <si>
    <t>OG.3.3.6</t>
  </si>
  <si>
    <t>G.3.4.1</t>
  </si>
  <si>
    <t>G.3.4.2</t>
  </si>
  <si>
    <t>G.3.4.3</t>
  </si>
  <si>
    <t>G.3.4.4</t>
  </si>
  <si>
    <t>G.3.4.5</t>
  </si>
  <si>
    <t>G.3.4.6</t>
  </si>
  <si>
    <t>G.3.4.7</t>
  </si>
  <si>
    <t>G.3.4.8</t>
  </si>
  <si>
    <t>G.3.4.9</t>
  </si>
  <si>
    <t>OG.3.4.1</t>
  </si>
  <si>
    <t>OG.3.4.2</t>
  </si>
  <si>
    <t>OG.3.4.3</t>
  </si>
  <si>
    <t>OG.3.4.4</t>
  </si>
  <si>
    <t>OG.3.4.5</t>
  </si>
  <si>
    <t>OG.3.4.6</t>
  </si>
  <si>
    <t>OG.3.4.7</t>
  </si>
  <si>
    <t>OG.3.4.8</t>
  </si>
  <si>
    <t>OG.3.4.9</t>
  </si>
  <si>
    <t>OG.3.4.10</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</si>
  <si>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</si>
  <si>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</si>
  <si>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</si>
  <si>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</si>
  <si>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</si>
  <si>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</si>
  <si>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</si>
  <si>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</si>
  <si>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</si>
  <si>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</si>
  <si>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</si>
  <si>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</si>
  <si>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</si>
  <si>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</si>
  <si>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</si>
  <si>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</si>
  <si>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</si>
  <si>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</si>
  <si>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</si>
  <si>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</si>
  <si>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G.3.6.1</t>
  </si>
  <si>
    <t>G.3.6.2</t>
  </si>
  <si>
    <t>G.3.6.3</t>
  </si>
  <si>
    <t>G.3.6.4</t>
  </si>
  <si>
    <t>G.3.6.5</t>
  </si>
  <si>
    <t>G.3.6.6</t>
  </si>
  <si>
    <t>G.3.6.7</t>
  </si>
  <si>
    <t>G.3.6.8</t>
  </si>
  <si>
    <t>G.3.6.9</t>
  </si>
  <si>
    <t>G.3.6.10</t>
  </si>
  <si>
    <t>G.3.6.11</t>
  </si>
  <si>
    <t>G.3.6.12</t>
  </si>
  <si>
    <t>G.3.6.13</t>
  </si>
  <si>
    <t>G.3.6.14</t>
  </si>
  <si>
    <t>G.3.6.15</t>
  </si>
  <si>
    <t>G.3.6.16</t>
  </si>
  <si>
    <t>G.3.6.17</t>
  </si>
  <si>
    <t>G.3.6.18</t>
  </si>
  <si>
    <t>G.3.6.19</t>
  </si>
  <si>
    <t>OG.3.6.1</t>
  </si>
  <si>
    <t>OG.3.6.2</t>
  </si>
  <si>
    <t>OG.3.6.3</t>
  </si>
  <si>
    <t>OG.3.6.4</t>
  </si>
  <si>
    <t>OG.3.6.5</t>
  </si>
  <si>
    <t>OG.3.6.6</t>
  </si>
  <si>
    <t>G.3.7.1</t>
  </si>
  <si>
    <t>G.3.7.2</t>
  </si>
  <si>
    <t>G.3.7.3</t>
  </si>
  <si>
    <t>G.3.7.4</t>
  </si>
  <si>
    <t>G.3.7.5</t>
  </si>
  <si>
    <t>G.3.7.6</t>
  </si>
  <si>
    <t>G.3.7.7</t>
  </si>
  <si>
    <t>G.3.7.8</t>
  </si>
  <si>
    <t>G.3.7.9</t>
  </si>
  <si>
    <t>G.3.7.10</t>
  </si>
  <si>
    <t>G.3.7.11</t>
  </si>
  <si>
    <t>G.3.7.12</t>
  </si>
  <si>
    <t>G.3.7.13</t>
  </si>
  <si>
    <t>G.3.7.14</t>
  </si>
  <si>
    <t>G.3.7.15</t>
  </si>
  <si>
    <t>G.3.7.16</t>
  </si>
  <si>
    <t>G.3.7.17</t>
  </si>
  <si>
    <t>G.3.7.18</t>
  </si>
  <si>
    <t>G.3.7.19</t>
  </si>
  <si>
    <t>OG.3.7.1</t>
  </si>
  <si>
    <t>OG.3.7.2</t>
  </si>
  <si>
    <t>OG.3.7.3</t>
  </si>
  <si>
    <t>OG.3.7.4</t>
  </si>
  <si>
    <t>OG.3.7.5</t>
  </si>
  <si>
    <t>OG.3.7.6</t>
  </si>
  <si>
    <t>G.3.8.1</t>
  </si>
  <si>
    <t>G.3.8.2</t>
  </si>
  <si>
    <t>G.3.8.3</t>
  </si>
  <si>
    <t>G.3.8.4</t>
  </si>
  <si>
    <t>OG.3.8.1</t>
  </si>
  <si>
    <t>OG.3.8.2</t>
  </si>
  <si>
    <t>OG.3.8.3</t>
  </si>
  <si>
    <t>OG.3.8.4</t>
  </si>
  <si>
    <t>OG.3.8.5</t>
  </si>
  <si>
    <t>G.3.9.1</t>
  </si>
  <si>
    <t>G.3.9.2</t>
  </si>
  <si>
    <t>G.3.9.3</t>
  </si>
  <si>
    <t>G.3.9.4</t>
  </si>
  <si>
    <t>G.3.9.5</t>
  </si>
  <si>
    <t>G.3.9.6</t>
  </si>
  <si>
    <t>OG.3.9.1</t>
  </si>
  <si>
    <t>OG.3.9.2</t>
  </si>
  <si>
    <t>OG.3.9.3</t>
  </si>
  <si>
    <t>OG.3.9.4</t>
  </si>
  <si>
    <t>OG.3.9.5</t>
  </si>
  <si>
    <t>OG.3.9.6</t>
  </si>
  <si>
    <t>OG.3.9.7</t>
  </si>
  <si>
    <t>OG.3.9.8</t>
  </si>
  <si>
    <t>OG.3.9.9</t>
  </si>
  <si>
    <t>OG.3.9.10</t>
  </si>
  <si>
    <t>OG.3.9.11</t>
  </si>
  <si>
    <t>OG.3.9.12</t>
  </si>
  <si>
    <t>G.3.10.1</t>
  </si>
  <si>
    <t>G.3.10.2</t>
  </si>
  <si>
    <t>G.3.10.3</t>
  </si>
  <si>
    <t>G.3.10.4</t>
  </si>
  <si>
    <t>G.3.10.5</t>
  </si>
  <si>
    <t>G.3.10.6</t>
  </si>
  <si>
    <t>G.3.10.7</t>
  </si>
  <si>
    <t>G.3.10.8</t>
  </si>
  <si>
    <t>G.3.10.9</t>
  </si>
  <si>
    <t>G.3.10.10</t>
  </si>
  <si>
    <t>G.3.10.11</t>
  </si>
  <si>
    <t>G.3.10.12</t>
  </si>
  <si>
    <t>G.3.10.13</t>
  </si>
  <si>
    <t>G.3.10.14</t>
  </si>
  <si>
    <t>G.3.10.15</t>
  </si>
  <si>
    <t>G.3.10.16</t>
  </si>
  <si>
    <t>OG.3.10.1</t>
  </si>
  <si>
    <t>OG.3.10.2</t>
  </si>
  <si>
    <t>OG.3.10.3</t>
  </si>
  <si>
    <t>OG.3.10.4</t>
  </si>
  <si>
    <t>OG.3.10.5</t>
  </si>
  <si>
    <t>OG.3.10.6</t>
  </si>
  <si>
    <t>OG.3.10.7</t>
  </si>
  <si>
    <t>G.3.11.1</t>
  </si>
  <si>
    <t>G.3.11.2</t>
  </si>
  <si>
    <t>G.3.11.3</t>
  </si>
  <si>
    <t>G.3.11.4</t>
  </si>
  <si>
    <t>OG.3.11.1</t>
  </si>
  <si>
    <t>OG.3.11.2</t>
  </si>
  <si>
    <t>OG.3.11.3</t>
  </si>
  <si>
    <t>OG.3.11.4</t>
  </si>
  <si>
    <t>OG.3.11.5</t>
  </si>
  <si>
    <t>OG.3.11.6</t>
  </si>
  <si>
    <t>OG.3.11.7</t>
  </si>
  <si>
    <t>G.3.12.1</t>
  </si>
  <si>
    <t>G.3.13.1</t>
  </si>
  <si>
    <t>G.3.13.2</t>
  </si>
  <si>
    <t>G.3.13.3</t>
  </si>
  <si>
    <t>OG.3.13.1</t>
  </si>
  <si>
    <t>OG.3.13.2</t>
  </si>
  <si>
    <t>OG.3.13.3</t>
  </si>
  <si>
    <t>OG.3.13.4</t>
  </si>
  <si>
    <t>OG.3.13.5</t>
  </si>
  <si>
    <t>G.3.14.1</t>
  </si>
  <si>
    <t>G.3.14.2</t>
  </si>
  <si>
    <t>G.3.14.3</t>
  </si>
  <si>
    <t>G.3.14.4</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</si>
  <si>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</si>
  <si>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</si>
  <si>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</si>
  <si>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</si>
  <si>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</si>
  <si>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</si>
  <si>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</si>
  <si>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</si>
  <si>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</si>
  <si>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</si>
  <si>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</si>
  <si>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</si>
  <si>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</si>
  <si>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</si>
  <si>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</si>
  <si>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</si>
  <si>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</si>
  <si>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</si>
  <si>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</si>
  <si>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</si>
  <si>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</si>
  <si>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</si>
  <si>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</si>
  <si>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</si>
  <si>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</si>
  <si>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</si>
  <si>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</si>
  <si>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</si>
  <si>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</si>
  <si>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</si>
  <si>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</si>
  <si>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</si>
  <si>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</si>
  <si>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</si>
  <si>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</si>
  <si>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</si>
  <si>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</si>
  <si>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</si>
  <si>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</si>
  <si>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</si>
  <si>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G.4.1.1</t>
  </si>
  <si>
    <t>G.4.1.2</t>
  </si>
  <si>
    <t>G.4.1.3</t>
  </si>
  <si>
    <t>G.4.1.4</t>
  </si>
  <si>
    <t>G.4.1.5</t>
  </si>
  <si>
    <t>G.4.1.6</t>
  </si>
  <si>
    <t>G.4.1.7</t>
  </si>
  <si>
    <t>G.4.1.8</t>
  </si>
  <si>
    <t>G.4.1.9</t>
  </si>
  <si>
    <t>G.4.1.10</t>
  </si>
  <si>
    <t>G.4.1.11</t>
  </si>
  <si>
    <t>G.4.1.12</t>
  </si>
  <si>
    <t>G.4.1.13</t>
  </si>
  <si>
    <t>G.4.1.14</t>
  </si>
  <si>
    <t>G.4.1.15</t>
  </si>
  <si>
    <t>G.4.1.16</t>
  </si>
  <si>
    <t>G.4.1.17</t>
  </si>
  <si>
    <t>G.4.1.18</t>
  </si>
  <si>
    <t>G.4.1.19</t>
  </si>
  <si>
    <t>G.4.1.20</t>
  </si>
  <si>
    <t>OG.4.1.1</t>
  </si>
  <si>
    <t>OG.4.1.2</t>
  </si>
  <si>
    <t>OG.4.1.3</t>
  </si>
  <si>
    <t>G.5.1.1</t>
  </si>
  <si>
    <t>G.5.1.2</t>
  </si>
  <si>
    <t>G.5.1.3</t>
  </si>
  <si>
    <t>OG.5.1.1</t>
  </si>
  <si>
    <t>OG.5.1.2</t>
  </si>
  <si>
    <t>OG.5.1.3</t>
  </si>
  <si>
    <t>OG.5.1.4</t>
  </si>
  <si>
    <t>OG.6.1.1</t>
  </si>
  <si>
    <t>OG.6.1.2</t>
  </si>
  <si>
    <t>OG.6.1.3</t>
  </si>
  <si>
    <t>OG.6.1.4</t>
  </si>
  <si>
    <t>OG.6.1.5</t>
  </si>
  <si>
    <t>OG.6.1.6</t>
  </si>
  <si>
    <t>OG.6.1.7</t>
  </si>
  <si>
    <t>OG.6.1.8</t>
  </si>
  <si>
    <t>OG.6.1.9</t>
  </si>
  <si>
    <t>OG.6.1.10</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</si>
  <si>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</si>
  <si>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</si>
  <si>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</si>
  <si>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</si>
  <si>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</si>
  <si>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</si>
  <si>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</si>
  <si>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</si>
  <si>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</si>
  <si>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</si>
  <si>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</si>
  <si>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</si>
  <si>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</si>
  <si>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</si>
  <si>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</si>
  <si>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</si>
  <si>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</si>
  <si>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</si>
  <si>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</si>
  <si>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</si>
  <si>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</si>
  <si>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</si>
  <si>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</si>
  <si>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</si>
  <si>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</si>
  <si>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</si>
  <si>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</si>
  <si>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</si>
  <si>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</si>
  <si>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</si>
  <si>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</si>
  <si>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</si>
  <si>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</si>
  <si>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</si>
  <si>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</si>
  <si>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Y</t>
  </si>
  <si>
    <t xml:space="preserve">Interest rate risk is monitored using NPV tests described by the regulator (NBB). Hedging is currently done with overcollateral. There remains the possibility to use swaps, as described in the Belgian covered bond legislation. No currency risk is expected as both assets and liaibilities are in euro. </t>
  </si>
  <si>
    <t>Loans that are more than 90 days past due.</t>
  </si>
  <si>
    <t>We filled in ND2 because the features of M.7A.13 refer to the underlying property and, because Belgium has general mortgages, it can not be applied to individual loans as all properties cover for all loans.</t>
  </si>
  <si>
    <t>Property values are those used in the loan underwriting procedure</t>
  </si>
  <si>
    <t>Yearly updates of the property values are done using a national index calculated by the national institute of statistics in Belgium (StatBel).</t>
  </si>
  <si>
    <t>Indexation is done on a yearly basis</t>
  </si>
  <si>
    <t>As Belgium has general mortgages, we calculate LTV as the total borrower outstanding over the total borrower property value, resp. not indexed (M.7A.11) and indexed (M.7A.12)</t>
  </si>
  <si>
    <t>At the moment, only soft bullet has been issued. We only take into account the Maturity Date, not the Extended Maturity Date</t>
  </si>
  <si>
    <t>For the buckets concerning 'Residual Life' (G.3.4), we take into account all monthly principal payments, comparable to tabs D.9 and D.10. This is consistent with the G.3.4 title "Cover Pool Amortisation Profile". Hence, we do not use maturity buckets for Cover Assets. Further, no prepayments are taken into account.</t>
  </si>
  <si>
    <t>Cover Assets: fixed until maturity and fixed with a periodic reset. Covered Bonds: fixed</t>
  </si>
  <si>
    <t>Belgian allows for "Failure to pay" and "Default"</t>
  </si>
  <si>
    <t>Sale price of the properties is compared to the a statistical pricing model for Belgium.When the sale price is higher than the top range of the model outcome, an expert valuation is done.</t>
  </si>
  <si>
    <t xml:space="preserve"> The current interest is used ; no parrallel shift of the interest rate curve is asssumed.</t>
  </si>
  <si>
    <t>G.1.1.1</t>
  </si>
  <si>
    <t>G.1.1.3</t>
  </si>
  <si>
    <t>G.2.1.3</t>
  </si>
  <si>
    <t>BNP Paribas Fortis</t>
  </si>
  <si>
    <t>HTT 2024</t>
  </si>
  <si>
    <t>Labelled Cover Pool Name</t>
  </si>
  <si>
    <t>G.1.1.5</t>
  </si>
  <si>
    <t>OG.1.1.3</t>
  </si>
  <si>
    <t>OG.1.1.6</t>
  </si>
  <si>
    <t>OG.1.1.7</t>
  </si>
  <si>
    <t>OG.1.1.8</t>
  </si>
  <si>
    <t>G.3.2.3</t>
  </si>
  <si>
    <t>Total OC (absolute value in mn)</t>
  </si>
  <si>
    <t>AUD</t>
  </si>
  <si>
    <t>BRL</t>
  </si>
  <si>
    <t>CAD</t>
  </si>
  <si>
    <t>CHF</t>
  </si>
  <si>
    <t>CZK</t>
  </si>
  <si>
    <t>DKK</t>
  </si>
  <si>
    <t>GBP</t>
  </si>
  <si>
    <t>HKD</t>
  </si>
  <si>
    <t>ISK</t>
  </si>
  <si>
    <t>JPY</t>
  </si>
  <si>
    <t>KRW</t>
  </si>
  <si>
    <t>NOK</t>
  </si>
  <si>
    <t>PLN</t>
  </si>
  <si>
    <t>SEK</t>
  </si>
  <si>
    <t>SGD</t>
  </si>
  <si>
    <t>USD</t>
  </si>
  <si>
    <t>14. Sustainable or other special purpose strategy</t>
  </si>
  <si>
    <r>
      <t>Is sustainability based on s</t>
    </r>
    <r>
      <rPr>
        <b/>
        <sz val="11"/>
        <rFont val="Calibri"/>
        <family val="2"/>
        <scheme val="minor"/>
      </rPr>
      <t>ustainable assets not present in the cover pool</t>
    </r>
    <r>
      <rPr>
        <sz val="11"/>
        <rFont val="Calibri"/>
        <family val="2"/>
        <scheme val="minor"/>
      </rPr>
      <t>?</t>
    </r>
  </si>
  <si>
    <t>Who has provided Second Party Opinion</t>
  </si>
  <si>
    <t xml:space="preserve">Further details on proceeds strategy </t>
  </si>
  <si>
    <r>
      <t xml:space="preserve">Is sustainability based on </t>
    </r>
    <r>
      <rPr>
        <b/>
        <sz val="11"/>
        <rFont val="Calibri"/>
        <family val="2"/>
        <scheme val="minor"/>
      </rPr>
      <t>sustainable collateral assets present in the cover pool</t>
    </r>
    <r>
      <rPr>
        <sz val="11"/>
        <rFont val="Calibri"/>
        <family val="2"/>
        <scheme val="minor"/>
      </rPr>
      <t>?</t>
    </r>
  </si>
  <si>
    <t>G.3.14.5</t>
  </si>
  <si>
    <t>If yes. Further details are available in Tab F</t>
  </si>
  <si>
    <t>G.3.14.6</t>
  </si>
  <si>
    <r>
      <t xml:space="preserve">Is sustainability based on </t>
    </r>
    <r>
      <rPr>
        <b/>
        <sz val="11"/>
        <rFont val="Calibri"/>
        <family val="2"/>
        <scheme val="minor"/>
      </rPr>
      <t>other criteria</t>
    </r>
    <r>
      <rPr>
        <sz val="11"/>
        <rFont val="Calibri"/>
        <family val="2"/>
        <scheme val="minor"/>
      </rPr>
      <t>?</t>
    </r>
  </si>
  <si>
    <t>G.3.14.7</t>
  </si>
  <si>
    <t>If yes, please provide frurther details</t>
  </si>
  <si>
    <t>&gt;  12 - ≤ 24 months</t>
  </si>
  <si>
    <t>&gt; 24 - ≤ 36 months</t>
  </si>
  <si>
    <t>&gt; 36 - ≤ 60 months</t>
  </si>
  <si>
    <t>&gt; 60 months</t>
  </si>
  <si>
    <r>
      <t xml:space="preserve">20. CO2 emission - by dwelling type </t>
    </r>
    <r>
      <rPr>
        <b/>
        <i/>
        <sz val="10"/>
        <rFont val="Calibri"/>
        <family val="2"/>
        <scheme val="minor"/>
      </rPr>
      <t>- as per national availability</t>
    </r>
  </si>
  <si>
    <t>LEVEL 1</t>
  </si>
  <si>
    <t>https://www.coveredbondlabel.com/issuer/131/</t>
  </si>
  <si>
    <t>Indication of proxy usage for ESG-related data (indicator, methodology, timing, share of proxy usage for single indicators etc.)</t>
  </si>
  <si>
    <t>Confidential Information</t>
  </si>
  <si>
    <t>Weighted Average Seasoning (years)</t>
  </si>
  <si>
    <t>Weighted Average Maturity (years)**</t>
  </si>
  <si>
    <t xml:space="preserve">(a)  Value of outstanding covered bonds: </t>
  </si>
  <si>
    <t xml:space="preserve">(b) List of ISIN of issued covered bonds: </t>
  </si>
  <si>
    <t>(d) Currency risk - cover pool:</t>
  </si>
  <si>
    <t>2024  Version</t>
  </si>
  <si>
    <t>Residential Mortgage Pandbrieven Programme</t>
  </si>
  <si>
    <t>Residential Mortgage Pandbrief Programme (bnpparibasfortis.com)</t>
  </si>
  <si>
    <t xml:space="preserve">(a) Value of the cover pool total assets: </t>
  </si>
  <si>
    <t xml:space="preserve">(c) Geographical distribution: </t>
  </si>
  <si>
    <t>(c) Type of cover assets:</t>
  </si>
  <si>
    <t xml:space="preserve">(c) Loan size: </t>
  </si>
  <si>
    <t>(d) Interest rate risk - cover pool:</t>
  </si>
  <si>
    <t>(d) Interest rate risk - covered bond:</t>
  </si>
  <si>
    <t>(d) Liquidity Risk - primary assets cover pool:</t>
  </si>
  <si>
    <t xml:space="preserve">(c) Valuation Method: </t>
  </si>
  <si>
    <t>(d) Currency risk - covered bond:</t>
  </si>
  <si>
    <t>(d) Credit Risk:</t>
  </si>
  <si>
    <t>(d) Market Risk:</t>
  </si>
  <si>
    <t>(d) Hedging Strategy</t>
  </si>
  <si>
    <t>(e) Maturity Structure - cover assets:</t>
  </si>
  <si>
    <t>(e) Maturity Structure - covered bond:</t>
  </si>
  <si>
    <t>(f)  Levels of OC:</t>
  </si>
  <si>
    <t>(e) Overview maturity extension triggers:</t>
  </si>
  <si>
    <t>(g) Percentage of loans in default:</t>
  </si>
  <si>
    <t>of contradiction between the pdf and excel-format, the pdf-format will prevail.</t>
  </si>
  <si>
    <t xml:space="preserve">The excel-format has been provided for information purposes only and in case </t>
  </si>
  <si>
    <t xml:space="preserve">The investor report is provided in pdf and excel-format. </t>
  </si>
  <si>
    <t>Remark</t>
  </si>
  <si>
    <t>https://www.bnpparibasfortis.com/</t>
  </si>
  <si>
    <t>Website</t>
  </si>
  <si>
    <t>oscar.meester@bnpparibasfortis.com</t>
  </si>
  <si>
    <t>+ 32 2 565 32 91</t>
  </si>
  <si>
    <t>MEESTER Oscar</t>
  </si>
  <si>
    <t>Asset Based Solutions  (cover pool and management)</t>
  </si>
  <si>
    <t>johan.vervaeke@bnpparibasfortis.com</t>
  </si>
  <si>
    <t>+32 2 565 66 74</t>
  </si>
  <si>
    <t>VERVAEKE Johan</t>
  </si>
  <si>
    <t>Asset Based Funding</t>
  </si>
  <si>
    <t>philippe.goosse@bnpparibasfortis.com</t>
  </si>
  <si>
    <t>+ 32 2 565 22 62</t>
  </si>
  <si>
    <t>GOOSSE Philippe</t>
  </si>
  <si>
    <t>Head of ALM Treasury</t>
  </si>
  <si>
    <t>Contact Details:</t>
  </si>
  <si>
    <t>Reporting Date</t>
  </si>
  <si>
    <t>EUR 10 Billion Mortgage Pandbrieven Programme</t>
  </si>
  <si>
    <t>* At Reporting Date until Maturity Date</t>
  </si>
  <si>
    <t>Weighted Average Remaining Average Life*</t>
  </si>
  <si>
    <t>Current Weighted Average Fixed Coupon:</t>
  </si>
  <si>
    <t>Total Outstanding (in EUR):</t>
  </si>
  <si>
    <t>Totals</t>
  </si>
  <si>
    <t>30/10/2029</t>
  </si>
  <si>
    <t>30/10/2024</t>
  </si>
  <si>
    <t>NACT</t>
  </si>
  <si>
    <t>Fixed</t>
  </si>
  <si>
    <t>BE0002974559</t>
  </si>
  <si>
    <t>BD@258179</t>
  </si>
  <si>
    <t>04/10/2026</t>
  </si>
  <si>
    <t>04/10/2024</t>
  </si>
  <si>
    <t>BE0002614924</t>
  </si>
  <si>
    <t>BD@153515</t>
  </si>
  <si>
    <t>22/03/2029</t>
  </si>
  <si>
    <t>22/03/2024</t>
  </si>
  <si>
    <t>BE0002586643</t>
  </si>
  <si>
    <t>BD@150169</t>
  </si>
  <si>
    <t>23/09/2025</t>
  </si>
  <si>
    <t>23/09/2024</t>
  </si>
  <si>
    <t>BE0002274430</t>
  </si>
  <si>
    <t>BD@138090</t>
  </si>
  <si>
    <t>Extended Maturity Date</t>
  </si>
  <si>
    <t>Remaining Average Life *</t>
  </si>
  <si>
    <t>Next Interest Payment Date</t>
  </si>
  <si>
    <t>Day Count</t>
  </si>
  <si>
    <t>Coupon</t>
  </si>
  <si>
    <t>Coupon Type</t>
  </si>
  <si>
    <t>Currency</t>
  </si>
  <si>
    <t>Maturity Date</t>
  </si>
  <si>
    <t>Issue Date</t>
  </si>
  <si>
    <t>Amount</t>
  </si>
  <si>
    <t>ISIN</t>
  </si>
  <si>
    <t>Series</t>
  </si>
  <si>
    <t>Outstanding Series</t>
  </si>
  <si>
    <t>Covered Bond Emmission</t>
  </si>
  <si>
    <t>stable</t>
  </si>
  <si>
    <t>AAA</t>
  </si>
  <si>
    <t>Standard and Poor's</t>
  </si>
  <si>
    <t>Aaa</t>
  </si>
  <si>
    <t>Moody's</t>
  </si>
  <si>
    <t>NR</t>
  </si>
  <si>
    <t>Fitch</t>
  </si>
  <si>
    <t>Outlook</t>
  </si>
  <si>
    <t>Long Term Rating</t>
  </si>
  <si>
    <t>Rating Agency</t>
  </si>
  <si>
    <t>2. BNP Parisbas Fortis Mortgage Pandbrieven Ratings</t>
  </si>
  <si>
    <t>A-1</t>
  </si>
  <si>
    <t>A+</t>
  </si>
  <si>
    <t>P-1</t>
  </si>
  <si>
    <t>A2</t>
  </si>
  <si>
    <t>F1+</t>
  </si>
  <si>
    <t>AA-</t>
  </si>
  <si>
    <t>Short Term Rating</t>
  </si>
  <si>
    <t>1. BNP Paribas Fortis Bank Senior Unsecured Ratings</t>
  </si>
  <si>
    <t>Ratings</t>
  </si>
  <si>
    <t>(XVII)</t>
  </si>
  <si>
    <t>Excess Coverage Interest Mortgage Pandbrieven by Liquid Bonds (XV)-(XVI)</t>
  </si>
  <si>
    <t>(XVI)</t>
  </si>
  <si>
    <t>Interest Payable on Mortgage Pandbrieven next 3 months</t>
  </si>
  <si>
    <t>(XV)</t>
  </si>
  <si>
    <t>MtM Liquid Bonds</t>
  </si>
  <si>
    <t>Passed</t>
  </si>
  <si>
    <t>&gt; &gt; &gt; Liquidity Test Royal Decree Art 7 paraf 1</t>
  </si>
  <si>
    <t>Liquidity Surplus (+) / Deficit (-) (XIII)+(XIV)</t>
  </si>
  <si>
    <t>(XIV)</t>
  </si>
  <si>
    <t>Cumulative Cash Outflow Next 180 Days</t>
  </si>
  <si>
    <t>(XIII)</t>
  </si>
  <si>
    <t>Cumulative Cash Inflow Next 180 Days</t>
  </si>
  <si>
    <t>5. Liquidity Tests</t>
  </si>
  <si>
    <t>&gt; &gt; &gt; Cover Test Royal Decree Art 5 paraf 3</t>
  </si>
  <si>
    <t>Total Surplus (+) / Deficit (-)  (VIII)+(IX)-(X)-(XI)-(XII)</t>
  </si>
  <si>
    <t>(XII)</t>
  </si>
  <si>
    <t>Principal Requirement Covered Bonds</t>
  </si>
  <si>
    <t>(XI)</t>
  </si>
  <si>
    <t>Costs, Fees and expenses Covered Bonds</t>
  </si>
  <si>
    <t>(X)</t>
  </si>
  <si>
    <t>Interest Requirement Covered Bonds</t>
  </si>
  <si>
    <t>0</t>
  </si>
  <si>
    <t>Impact Derivatives</t>
  </si>
  <si>
    <t>Total Principal Proceeds Financial Institution Exposures</t>
  </si>
  <si>
    <t>Total Principal Proceeds Public Finance Exposures</t>
  </si>
  <si>
    <t>Value of the Residential Loans (as defined in Royal Decree Art 6 Paraf 1)</t>
  </si>
  <si>
    <t>(IX)</t>
  </si>
  <si>
    <t>Principal Proceeds Cover Assets</t>
  </si>
  <si>
    <t>Total Interest Proceeds  Financial Institution Exposures</t>
  </si>
  <si>
    <t>Total Interest Proceeds Public Finance Exposures</t>
  </si>
  <si>
    <t>Total Interest Proceeds Residential Mortgage Loans</t>
  </si>
  <si>
    <t>(VIII)</t>
  </si>
  <si>
    <t>Interest Proceeds Cover Assets</t>
  </si>
  <si>
    <t>4. Interest and Principal Coverage Test</t>
  </si>
  <si>
    <t>105%</t>
  </si>
  <si>
    <t>&gt; &gt; &gt; Cover Test Royal Decree Art 5 Paraf 2</t>
  </si>
  <si>
    <t>Limit</t>
  </si>
  <si>
    <t>Ratio Value All Cover Assets / Mortgage Pandbrieven Issued [V+VI+VII+VIIBis]/I</t>
  </si>
  <si>
    <t>(VIIBis)</t>
  </si>
  <si>
    <t>Principal Used for covering Interest in the 'Interest and Principal Coverage Test'</t>
  </si>
  <si>
    <t>(VII)</t>
  </si>
  <si>
    <t>Value of Financial Institution Exposures (definition Royal Decree)</t>
  </si>
  <si>
    <t>(VI)</t>
  </si>
  <si>
    <t>Value of Public Finance Exposures (definition Royal Decree)</t>
  </si>
  <si>
    <t>3. Total Asset Cover Test</t>
  </si>
  <si>
    <t>85%</t>
  </si>
  <si>
    <t>&gt; &gt; &gt; Cover Test Royal Decree Art 5 Paraf 1</t>
  </si>
  <si>
    <t>Ratio Value of Resid. Mortgage Loans / Mortgage Pandbrieven Issued (V) / (I)</t>
  </si>
  <si>
    <t>(V)</t>
  </si>
  <si>
    <t>2. Residential Mortgage Loans Cover Test</t>
  </si>
  <si>
    <t>Nominal OC Level [(II)+(III)+(IV)]/(I)-1</t>
  </si>
  <si>
    <t>(IV)</t>
  </si>
  <si>
    <t>Nominal Balance Financial Institution Exposures</t>
  </si>
  <si>
    <t>(III)</t>
  </si>
  <si>
    <t>Nominal Balance Public Finance Exposures</t>
  </si>
  <si>
    <t>(II)</t>
  </si>
  <si>
    <t>Nominal Balance Residential Mortgage Loans</t>
  </si>
  <si>
    <t>(I)</t>
  </si>
  <si>
    <t>Outstanding Mortgage Pandbrieven</t>
  </si>
  <si>
    <t>1. Outstanding Mortgage Pandbrieven and Cover Assets</t>
  </si>
  <si>
    <t>(all amounts in EUR unless stated otherwise)</t>
  </si>
  <si>
    <t>Test Summary</t>
  </si>
  <si>
    <t>5. Prepayments Last Calendar Month</t>
  </si>
  <si>
    <t>None</t>
  </si>
  <si>
    <t>4. Derivatives</t>
  </si>
  <si>
    <t>Aa3</t>
  </si>
  <si>
    <t>Moody's Rating</t>
  </si>
  <si>
    <t>Fitch Rating</t>
  </si>
  <si>
    <t>AA</t>
  </si>
  <si>
    <t>Standar &amp; Poor's Rating</t>
  </si>
  <si>
    <t>F</t>
  </si>
  <si>
    <t>Nominal Amount</t>
  </si>
  <si>
    <t>BGB 0 22/10/2031</t>
  </si>
  <si>
    <t>BGB 0.1 22/06/2030</t>
  </si>
  <si>
    <t>BGB 0.8 22/06/2028</t>
  </si>
  <si>
    <t>BGB 1 22/06/2026</t>
  </si>
  <si>
    <t>Kingdom of Belgium</t>
  </si>
  <si>
    <t>BE0000352618</t>
  </si>
  <si>
    <t>BE0000349580</t>
  </si>
  <si>
    <t>BE0000345547</t>
  </si>
  <si>
    <t>BE0000337460</t>
  </si>
  <si>
    <t>Position</t>
  </si>
  <si>
    <t>3. Public Sector Exposure (Liquid Bond Positions)</t>
  </si>
  <si>
    <t>Registered Cash Proceeds under the Residential Mortgage Loans</t>
  </si>
  <si>
    <t>2. Registered Cash</t>
  </si>
  <si>
    <t>% Construction Loans</t>
  </si>
  <si>
    <t>Weighted Remaining average life to interest reset (in years, at 0% CPR)</t>
  </si>
  <si>
    <t>Weighted Remaining average life (in years, at 0% CPR)</t>
  </si>
  <si>
    <t>Weighted average interest rate Variable Rate Loans</t>
  </si>
  <si>
    <t>Weighted average interest rate Fixed Rate Loans</t>
  </si>
  <si>
    <t>Weighted average interest rate</t>
  </si>
  <si>
    <t>Percentage of Variable Rate Loans</t>
  </si>
  <si>
    <t>Percentage of Fixed Rate Loans</t>
  </si>
  <si>
    <t>Weighted average initial maturity (in years, at 0% CPR)</t>
  </si>
  <si>
    <t>Weighted average remaining maturity (in years, at 0% CPR)</t>
  </si>
  <si>
    <t>Weighted average seasoning (in Years)</t>
  </si>
  <si>
    <t>Weighted average Current Loan to Original Value</t>
  </si>
  <si>
    <t>Weighted average Current Loan to Current Value</t>
  </si>
  <si>
    <t>Average Outstanding Balance per loan</t>
  </si>
  <si>
    <t>Average Outstanding Balance per borrower</t>
  </si>
  <si>
    <t>Number of loans</t>
  </si>
  <si>
    <t>Number of borrowers</t>
  </si>
  <si>
    <t>Interest Payments between Cut-off Date and Maturity Date</t>
  </si>
  <si>
    <t>Principal Redemptions between Cut-off Date and Maturity</t>
  </si>
  <si>
    <t>Outstanding Balance of Residential Mortgage Loans at the Cut-off Date</t>
  </si>
  <si>
    <t>See Stratification Tables Mortgages for more details</t>
  </si>
  <si>
    <t>1. Residential Mortgage Loans</t>
  </si>
  <si>
    <t>(All Amounts are in Euro)</t>
  </si>
  <si>
    <t>Portfolio Cut-off Date</t>
  </si>
  <si>
    <t>Cover Pool Summary</t>
  </si>
  <si>
    <t>Other/No data</t>
  </si>
  <si>
    <t>Phase 3</t>
  </si>
  <si>
    <t>Phase 2</t>
  </si>
  <si>
    <t>Phase 1</t>
  </si>
  <si>
    <t>In %</t>
  </si>
  <si>
    <t>In number of loans</t>
  </si>
  <si>
    <t>In EUR</t>
  </si>
  <si>
    <t>18. IFRS9 Norms</t>
  </si>
  <si>
    <t>Owner-occupied</t>
  </si>
  <si>
    <t>In number of Properties</t>
  </si>
  <si>
    <t>17. Occupation Type (Based on Indexed Property Value)</t>
  </si>
  <si>
    <t>&gt;6 and &lt;=7</t>
  </si>
  <si>
    <t>&gt;7 and &lt;=8</t>
  </si>
  <si>
    <t>&gt;5 and &lt;=6</t>
  </si>
  <si>
    <t>&gt;4 and &lt;=5</t>
  </si>
  <si>
    <t>&gt;3 and &lt;=4</t>
  </si>
  <si>
    <t>&gt;2 and &lt;=3</t>
  </si>
  <si>
    <t>&gt;1 and &lt;=2</t>
  </si>
  <si>
    <t>&gt;=0 and &lt;=1</t>
  </si>
  <si>
    <t>Fixed To Maturity</t>
  </si>
  <si>
    <t>In Years</t>
  </si>
  <si>
    <t>16. Distribution of Average Life To Interest Reset Date (at 0% CPR)</t>
  </si>
  <si>
    <t>&gt;17 and &lt;=18</t>
  </si>
  <si>
    <t>&gt;16 and &lt;=17</t>
  </si>
  <si>
    <t>&gt;15 and &lt;=16</t>
  </si>
  <si>
    <t>&gt;14 and &lt;=15</t>
  </si>
  <si>
    <t>&gt;13 and &lt;=14</t>
  </si>
  <si>
    <t>&gt;12 and &lt;=13</t>
  </si>
  <si>
    <t>&gt;11 and &lt;=12</t>
  </si>
  <si>
    <t>&gt;10 and &lt;=11</t>
  </si>
  <si>
    <t>&gt;9 and &lt;=10</t>
  </si>
  <si>
    <t>&gt;8 and &lt;=9</t>
  </si>
  <si>
    <t>15. Distribution of Average Life to Final Maturity (at 0% CPR)</t>
  </si>
  <si>
    <t>&gt;500%</t>
  </si>
  <si>
    <t>401-500%</t>
  </si>
  <si>
    <t>301-400%</t>
  </si>
  <si>
    <t>201-300%</t>
  </si>
  <si>
    <t>181-200%</t>
  </si>
  <si>
    <t>161-180%</t>
  </si>
  <si>
    <t>141-160%</t>
  </si>
  <si>
    <t>121-140%</t>
  </si>
  <si>
    <t>101-120%</t>
  </si>
  <si>
    <t>81-100%</t>
  </si>
  <si>
    <t>61-80%</t>
  </si>
  <si>
    <t>41-60%</t>
  </si>
  <si>
    <t>21-40%</t>
  </si>
  <si>
    <t>1-20%</t>
  </si>
  <si>
    <t>14. Loan to Mortgage Inscription Ratio (LTM)</t>
  </si>
  <si>
    <t>&gt;120%</t>
  </si>
  <si>
    <t>111-120%</t>
  </si>
  <si>
    <t>101-110%</t>
  </si>
  <si>
    <t>91-100%</t>
  </si>
  <si>
    <t>81-90%</t>
  </si>
  <si>
    <t>71-80%</t>
  </si>
  <si>
    <t>61-70%</t>
  </si>
  <si>
    <t>51-60%</t>
  </si>
  <si>
    <t>41-50%</t>
  </si>
  <si>
    <t>31-40%</t>
  </si>
  <si>
    <t>21-30%</t>
  </si>
  <si>
    <t>11-20%</t>
  </si>
  <si>
    <t>0-10%</t>
  </si>
  <si>
    <t xml:space="preserve">13. Current Loan to Original Value (LTOV) </t>
  </si>
  <si>
    <t>12. Current Loan to Current Value (LTV)</t>
  </si>
  <si>
    <t>Linear</t>
  </si>
  <si>
    <t>Interest only</t>
  </si>
  <si>
    <t>Annuity</t>
  </si>
  <si>
    <t>11. Repayment Type</t>
  </si>
  <si>
    <t>Monthly</t>
  </si>
  <si>
    <t>10. Interest Payment Frequency</t>
  </si>
  <si>
    <t>2038</t>
  </si>
  <si>
    <t>2037</t>
  </si>
  <si>
    <t>2036</t>
  </si>
  <si>
    <t>2035</t>
  </si>
  <si>
    <t>2034</t>
  </si>
  <si>
    <t>2033</t>
  </si>
  <si>
    <t>2032</t>
  </si>
  <si>
    <t>2031</t>
  </si>
  <si>
    <t>2030</t>
  </si>
  <si>
    <t>2029</t>
  </si>
  <si>
    <t>2028</t>
  </si>
  <si>
    <t>2027</t>
  </si>
  <si>
    <t>2026</t>
  </si>
  <si>
    <t>2025</t>
  </si>
  <si>
    <t>2024</t>
  </si>
  <si>
    <t>9. Next Reset Date</t>
  </si>
  <si>
    <t>Variable With Cap</t>
  </si>
  <si>
    <t>Variable</t>
  </si>
  <si>
    <t>8. Interest Rate Type</t>
  </si>
  <si>
    <t>7 - 7.5%</t>
  </si>
  <si>
    <t>6.5 - 7%</t>
  </si>
  <si>
    <t>6 - 6.5%</t>
  </si>
  <si>
    <t>5.5 - 6%</t>
  </si>
  <si>
    <t>5 - 5.5%</t>
  </si>
  <si>
    <t>4.5 - 5%</t>
  </si>
  <si>
    <t>4 - 4.5%</t>
  </si>
  <si>
    <t>3.5 - 4%</t>
  </si>
  <si>
    <t>3 - 3.5%</t>
  </si>
  <si>
    <t>2.5 - 3%</t>
  </si>
  <si>
    <t>2 - 2.5%</t>
  </si>
  <si>
    <t>1.5 - 2%</t>
  </si>
  <si>
    <t>1 - 1.5%</t>
  </si>
  <si>
    <t>0.5 - 1%</t>
  </si>
  <si>
    <t>0 - 0.5%</t>
  </si>
  <si>
    <t>7. Interest Rate</t>
  </si>
  <si>
    <t>&gt;400</t>
  </si>
  <si>
    <t>&gt;300 and &lt;=400</t>
  </si>
  <si>
    <t>&gt;200 and &lt;=300</t>
  </si>
  <si>
    <t>&gt;100 and &lt;=200</t>
  </si>
  <si>
    <t>&lt;=100</t>
  </si>
  <si>
    <t>In number of Borrowers</t>
  </si>
  <si>
    <t>In EUR * 1000</t>
  </si>
  <si>
    <t>6. Outstanding Loan Balance by Borrower</t>
  </si>
  <si>
    <t>Year</t>
  </si>
  <si>
    <t>5. Origination Year</t>
  </si>
  <si>
    <t>&gt;31 and &lt;=32</t>
  </si>
  <si>
    <t>&gt;39 and &lt;=40</t>
  </si>
  <si>
    <t>&gt;30 and &lt;=31</t>
  </si>
  <si>
    <t>&gt;29 and &lt;=30</t>
  </si>
  <si>
    <t>&gt;28 and &lt;=29</t>
  </si>
  <si>
    <t>&gt;27 and &lt;=28</t>
  </si>
  <si>
    <t>&gt;26 and &lt;=27</t>
  </si>
  <si>
    <t>&gt;25 and &lt;=26</t>
  </si>
  <si>
    <t>&gt;24 and &lt;=25</t>
  </si>
  <si>
    <t>&gt;23 and &lt;=24</t>
  </si>
  <si>
    <t>&gt;22 and &lt;=23</t>
  </si>
  <si>
    <t>&gt;21 and &lt;=22</t>
  </si>
  <si>
    <t>&gt;20 and &lt;=21</t>
  </si>
  <si>
    <t>&gt;19 and &lt;=20</t>
  </si>
  <si>
    <t>&gt;18 and &lt;=19</t>
  </si>
  <si>
    <t>&lt;=1</t>
  </si>
  <si>
    <t>4. Original term to maturity</t>
  </si>
  <si>
    <t>&lt;0</t>
  </si>
  <si>
    <t>3. Remaining term to maturity</t>
  </si>
  <si>
    <t>2. Seasoning</t>
  </si>
  <si>
    <t>Namur</t>
  </si>
  <si>
    <t>Brabant Wallon</t>
  </si>
  <si>
    <t>Hainaut</t>
  </si>
  <si>
    <t>Limburg</t>
  </si>
  <si>
    <t>Liège</t>
  </si>
  <si>
    <t>Brussels</t>
  </si>
  <si>
    <t>West-Vlaanderen</t>
  </si>
  <si>
    <t>Vlaams-Brabant</t>
  </si>
  <si>
    <t>Oost-Vlaanderen</t>
  </si>
  <si>
    <t>Antwerpen</t>
  </si>
  <si>
    <t>1. Geographic distribution</t>
  </si>
  <si>
    <t>Straticifation Tables</t>
  </si>
  <si>
    <t>&gt; 90 Days</t>
  </si>
  <si>
    <t>60 - 90 Days</t>
  </si>
  <si>
    <t>30 - 60 Days</t>
  </si>
  <si>
    <t>0 - 30 Days</t>
  </si>
  <si>
    <t>Performing</t>
  </si>
  <si>
    <t xml:space="preserve">1. Delinquencies (at cut-off date)
</t>
  </si>
  <si>
    <t>Cover Pool Performance</t>
  </si>
  <si>
    <t>CPR 10%</t>
  </si>
  <si>
    <t>CPR 5%</t>
  </si>
  <si>
    <t>CPR 2%</t>
  </si>
  <si>
    <t>CPR 0%</t>
  </si>
  <si>
    <t>Covered bonds</t>
  </si>
  <si>
    <t>Days</t>
  </si>
  <si>
    <t>Month</t>
  </si>
  <si>
    <t>Maturity</t>
  </si>
  <si>
    <t>Cutt-off</t>
  </si>
  <si>
    <t>COVER LOAN ASSETS</t>
  </si>
  <si>
    <t>LIABILITIES</t>
  </si>
  <si>
    <t>TIME</t>
  </si>
  <si>
    <t>Amortisation</t>
  </si>
  <si>
    <t>BNP Paribas Fortis SA/NV</t>
  </si>
  <si>
    <t>https://www.bnpparibasfortis.com/investors/coveredbonds</t>
  </si>
  <si>
    <t>-</t>
  </si>
  <si>
    <t>&lt;=100K</t>
  </si>
  <si>
    <t>&gt;100K and &lt;=200K</t>
  </si>
  <si>
    <t>&gt;200K and &lt;=300K</t>
  </si>
  <si>
    <t>&gt;300K and &lt;=400K</t>
  </si>
  <si>
    <t>&gt;400K</t>
  </si>
  <si>
    <t>KGCEPHLVVKVRZYO1T647</t>
  </si>
  <si>
    <t>Stichting BNPP Fortis Pfandbriefe Representative</t>
  </si>
  <si>
    <t>David De Schacht &amp; Jurgen De Raedemaeker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</si>
</sst>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0.0"/>
    <numFmt numFmtId="165" formatCode="0.0%"/>
    <numFmt numFmtId="166" formatCode="0.0"/>
    <numFmt numFmtId="167" formatCode="dd/mm/yyyy;@"/>
    <numFmt numFmtId="168" formatCode="dd\/mm\/yyyy"/>
    <numFmt numFmtId="169" formatCode="0.00\ %"/>
    <numFmt numFmtId="170" formatCode="#,##0.00%"/>
    <numFmt numFmtId="171" formatCode="d\-m\-yyyy"/>
    <numFmt numFmtId="172" formatCode="mmm\/yyyy"/>
  </numFmts>
  <fonts count="75" x14ac:knownFonts="1">
    <font>
      <sz val="10"/>
      <color theme="1"/>
      <name val="Calibri"/>
      <family val="2"/>
      <scheme val="minor"/>
    </font>
    <font>
      <sz val="11"/>
      <color theme="1"/>
      <name val="Calibri"/>
      <family val="2"/>
      <scheme val="minor"/>
    </font>
    <font>
      <sz val="11"/>
      <color theme="1"/>
      <name val="Calibri"/>
      <family val="2"/>
      <scheme val="minor"/>
    </font>
    <font>
      <sz val="10"/>
      <color theme="1"/>
      <name val="Calibri"/>
      <family val="2"/>
      <scheme val="minor"/>
    </font>
    <font>
      <b/>
      <sz val="10"/>
      <color theme="1"/>
      <name val="Calibri"/>
      <family val="2"/>
      <scheme val="minor"/>
    </font>
    <font>
      <sz val="11"/>
      <color theme="1"/>
      <name val="Calibri"/>
      <family val="2"/>
      <scheme val="minor"/>
    </font>
    <font>
      <b/>
      <sz val="24"/>
      <color theme="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9"/>
      <color theme="1"/>
      <name val="Calibri"/>
      <family val="2"/>
      <scheme val="minor"/>
    </font>
    <font>
      <b/>
      <sz val="14"/>
      <color theme="1"/>
      <name val="Calibri"/>
      <family val="2"/>
      <scheme val="minor"/>
    </font>
    <font>
      <b/>
      <sz val="24"/>
      <color theme="9" tint="-0.249977111117893"/>
      <name val="Calibri"/>
      <family val="2"/>
      <scheme val="minor"/>
    </font>
    <font>
      <b/>
      <sz val="20"/>
      <color theme="1"/>
      <name val="Calibri"/>
      <family val="2"/>
      <scheme val="minor"/>
    </font>
    <font>
      <b/>
      <sz val="16"/>
      <color theme="1"/>
      <name val="Calibri"/>
      <family val="2"/>
      <scheme val="minor"/>
    </font>
    <font>
      <b/>
      <sz val="10"/>
      <name val="Calibri"/>
      <family val="2"/>
      <scheme val="minor"/>
    </font>
    <font>
      <sz val="10"/>
      <name val="Calibri"/>
      <family val="2"/>
      <scheme val="minor"/>
    </font>
    <font>
      <u/>
      <sz val="11"/>
      <color theme="10"/>
      <name val="Calibri"/>
      <family val="2"/>
      <scheme val="minor"/>
    </font>
    <font>
      <sz val="11"/>
      <color theme="0"/>
      <name val="Calibri"/>
      <family val="2"/>
      <scheme val="minor"/>
    </font>
    <font>
      <b/>
      <sz val="14"/>
      <color theme="0"/>
      <name val="Calibri"/>
      <family val="2"/>
      <scheme val="minor"/>
    </font>
    <font>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b/>
      <i/>
      <sz val="11"/>
      <name val="Calibri"/>
      <family val="2"/>
      <scheme val="minor"/>
    </font>
    <font>
      <b/>
      <sz val="11"/>
      <color theme="1"/>
      <name val="Calibri"/>
      <family val="2"/>
      <scheme val="minor"/>
    </font>
    <font>
      <sz val="10"/>
      <color theme="1"/>
      <name val="Arial"/>
      <family val="2"/>
    </font>
    <font>
      <i/>
      <sz val="11"/>
      <color theme="1"/>
      <name val="Calibri"/>
      <family val="2"/>
      <scheme val="minor"/>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i/>
      <sz val="14"/>
      <color theme="0"/>
      <name val="Calibri"/>
      <family val="2"/>
      <scheme val="minor"/>
    </font>
    <font>
      <b/>
      <i/>
      <sz val="10"/>
      <name val="Calibri"/>
      <family val="2"/>
      <scheme val="minor"/>
    </font>
    <font>
      <b/>
      <sz val="11"/>
      <color rgb="FFFF0000"/>
      <name val="Calibri"/>
      <family val="2"/>
      <scheme val="minor"/>
    </font>
    <font>
      <b/>
      <sz val="11"/>
      <color theme="0"/>
      <name val="Calibri"/>
      <family val="2"/>
      <scheme val="minor"/>
    </font>
    <font>
      <i/>
      <sz val="11"/>
      <color rgb="FF0070C0"/>
      <name val="Calibri"/>
      <family val="2"/>
      <scheme val="minor"/>
    </font>
    <font>
      <sz val="10"/>
      <color rgb="FF000000"/>
      <name val="Arial"/>
      <family val="2"/>
    </font>
    <font>
      <sz val="11"/>
      <name val="Calibri"/>
      <family val="2"/>
    </font>
    <font>
      <sz val="10"/>
      <name val="Arial"/>
      <family val="2"/>
    </font>
    <font>
      <b/>
      <sz val="9"/>
      <color indexed="81"/>
      <name val="Tahoma"/>
      <family val="2"/>
    </font>
    <font>
      <sz val="9"/>
      <color indexed="81"/>
      <name val="Tahoma"/>
      <family val="2"/>
    </font>
    <font>
      <sz val="11"/>
      <color theme="5" tint="-0.249977111117893"/>
      <name val="Calibri"/>
      <family val="2"/>
      <scheme val="minor"/>
    </font>
    <font>
      <u/>
      <sz val="11"/>
      <color theme="5" tint="-0.249977111117893"/>
      <name val="Calibri"/>
      <family val="2"/>
      <scheme val="minor"/>
    </font>
    <font>
      <u/>
      <sz val="11"/>
      <color theme="1"/>
      <name val="Calibri"/>
      <family val="2"/>
      <scheme val="minor"/>
    </font>
    <font>
      <sz val="6"/>
      <color rgb="FF000000"/>
      <name val="Arial"/>
      <family val="2"/>
    </font>
    <font>
      <b/>
      <sz val="10"/>
      <color rgb="FF000000"/>
      <name val="Arial"/>
      <family val="2"/>
    </font>
    <font>
      <b/>
      <sz val="12"/>
      <color rgb="FF000000"/>
      <name val="Arial"/>
      <family val="2"/>
    </font>
    <font>
      <u/>
      <sz val="10"/>
      <color rgb="FF000000"/>
      <name val="Arial"/>
      <family val="2"/>
    </font>
    <font>
      <b/>
      <sz val="12"/>
      <color rgb="FFFFFFFF"/>
      <name val="Arial"/>
      <family val="2"/>
    </font>
    <font>
      <sz val="14"/>
      <color rgb="FF000000"/>
      <name val="Arial"/>
      <family val="2"/>
    </font>
    <font>
      <sz val="8"/>
      <color rgb="FF000000"/>
      <name val="Arial"/>
      <family val="2"/>
    </font>
    <font>
      <b/>
      <sz val="8"/>
      <color rgb="FF000000"/>
      <name val="Arial"/>
      <family val="2"/>
    </font>
    <font>
      <i/>
      <sz val="9"/>
      <color rgb="FF333333"/>
      <name val="Arial"/>
      <family val="2"/>
    </font>
    <font>
      <sz val="10"/>
      <color rgb="FF333333"/>
      <name val="Arial"/>
      <family val="2"/>
    </font>
    <font>
      <b/>
      <sz val="10"/>
      <color rgb="FFFFFFFF"/>
      <name val="Arial"/>
      <family val="2"/>
    </font>
    <font>
      <i/>
      <sz val="10"/>
      <color rgb="FF000000"/>
      <name val="Arial"/>
      <family val="2"/>
    </font>
    <font>
      <b/>
      <i/>
      <u/>
      <sz val="18"/>
      <color rgb="FFFF0000"/>
      <name val="Arial"/>
      <family val="2"/>
    </font>
    <font>
      <sz val="7"/>
      <color rgb="FF000000"/>
      <name val="Arial"/>
      <family val="2"/>
    </font>
    <font>
      <i/>
      <sz val="8"/>
      <color rgb="FF000000"/>
      <name val="Arial"/>
      <family val="2"/>
    </font>
    <font>
      <b/>
      <i/>
      <sz val="8"/>
      <color rgb="FF000000"/>
      <name val="Arial"/>
      <family val="2"/>
    </font>
    <font>
      <b/>
      <sz val="8"/>
      <color rgb="FFFFFFFF"/>
      <name val="Arial"/>
      <family val="2"/>
    </font>
    <font>
      <sz val="8"/>
      <color rgb="FFFFFFFF"/>
      <name val="Arial"/>
      <family val="2"/>
    </font>
    <font>
      <b/>
      <i/>
      <sz val="8"/>
      <color rgb="FFFF0000"/>
      <name val="Arial"/>
      <family val="2"/>
    </font>
    <font>
      <b/>
      <sz val="7"/>
      <color rgb="FF000000"/>
      <name val="Arial"/>
      <family val="2"/>
    </font>
    <font>
      <b/>
      <sz val="7"/>
      <color rgb="FFFFFFFF"/>
      <name val="Arial"/>
      <family val="2"/>
    </font>
    <font>
      <b/>
      <sz val="10"/>
      <color rgb="FFC0C0C0"/>
      <name val="Arial"/>
      <family val="2"/>
    </font>
    <font>
      <b/>
      <i/>
      <sz val="10"/>
      <color rgb="FF000000"/>
      <name val="Arial"/>
      <family val="2"/>
    </font>
  </fonts>
  <fills count="13">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9" tint="0.39997558519241921"/>
        <bgColor indexed="64"/>
      </patternFill>
    </fill>
    <fill>
      <patternFill patternType="solid">
        <fgColor rgb="FF847A75"/>
        <bgColor indexed="64"/>
      </patternFill>
    </fill>
    <fill>
      <patternFill patternType="solid">
        <fgColor rgb="FFFFC000"/>
        <bgColor indexed="64"/>
      </patternFill>
    </fill>
    <fill>
      <patternFill patternType="solid">
        <fgColor rgb="FFFFFFFF"/>
        <bgColor rgb="FFFFFFFF"/>
      </patternFill>
    </fill>
    <fill>
      <patternFill patternType="solid">
        <fgColor rgb="FFC0C0C0"/>
        <bgColor rgb="FFFFFFFF"/>
      </patternFill>
    </fill>
    <fill>
      <patternFill patternType="solid">
        <fgColor rgb="FF00915A"/>
        <bgColor rgb="FFFFFFFF"/>
      </patternFill>
    </fill>
    <fill>
      <patternFill patternType="solid">
        <fgColor rgb="FF008000"/>
        <bgColor rgb="FFFFFFFF"/>
      </patternFill>
    </fill>
    <fill>
      <patternFill patternType="solid">
        <fgColor rgb="FFFF0000"/>
        <bgColor rgb="FFFFFFFF"/>
      </patternFill>
    </fill>
    <fill>
      <patternFill patternType="solid">
        <fgColor rgb="FFFFFF00"/>
        <bgColor rgb="FFFFFFFF"/>
      </patternFill>
    </fill>
  </fills>
  <borders count="21">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right/>
      <top style="thin">
        <color rgb="FF000000"/>
      </top>
      <bottom/>
      <diagonal/>
    </border>
    <border>
      <left/>
      <right/>
      <top/>
      <bottom style="thin">
        <color rgb="FF000000"/>
      </bottom>
      <diagonal/>
    </border>
  </borders>
  <cellStyleXfs count="7">
    <xf numFmtId="0" fontId="0" fillId="0" borderId="0"/>
    <xf numFmtId="9" fontId="3" fillId="0" borderId="0" applyFont="0" applyFill="0" applyBorder="0" applyAlignment="0" applyProtection="0"/>
    <xf numFmtId="0" fontId="5" fillId="0" borderId="0"/>
    <xf numFmtId="0" fontId="23" fillId="0" borderId="0" applyNumberFormat="0" applyFill="0" applyBorder="0" applyAlignment="0" applyProtection="0"/>
    <xf numFmtId="0" fontId="44" fillId="0" borderId="0"/>
    <xf numFmtId="9" fontId="5" fillId="0" borderId="0" applyFont="0" applyFill="0" applyBorder="0" applyAlignment="0" applyProtection="0"/>
    <xf numFmtId="0" fontId="2" fillId="0" borderId="0"/>
  </cellStyleXfs>
  <cellXfs count="298">
    <xf numFmtId="0" fontId="0" fillId="0" borderId="0" xfId="0"/>
    <xf numFmtId="0" fontId="6" fillId="0" borderId="0" xfId="2" applyFont="1" applyAlignment="1">
      <alignment horizontal="left" vertical="center"/>
    </xf>
    <xf numFmtId="0" fontId="5" fillId="0" borderId="0" xfId="2"/>
    <xf numFmtId="0" fontId="7" fillId="0" borderId="0" xfId="2" applyFont="1" applyAlignment="1">
      <alignment horizontal="center" vertical="center"/>
    </xf>
    <xf numFmtId="0" fontId="8" fillId="0" borderId="0" xfId="2" applyFont="1" applyAlignment="1">
      <alignment vertical="center" wrapText="1"/>
    </xf>
    <xf numFmtId="0" fontId="9" fillId="0" borderId="0" xfId="2" applyFont="1" applyAlignment="1">
      <alignment horizontal="left" vertical="center" wrapText="1"/>
    </xf>
    <xf numFmtId="0" fontId="10" fillId="0" borderId="0" xfId="2" applyFont="1" applyAlignment="1">
      <alignment wrapText="1"/>
    </xf>
    <xf numFmtId="0" fontId="8" fillId="0" borderId="0" xfId="2" applyFont="1" applyAlignment="1">
      <alignment horizontal="left" vertical="center" wrapText="1"/>
    </xf>
    <xf numFmtId="0" fontId="12" fillId="0" borderId="0" xfId="2" applyFont="1" applyAlignment="1">
      <alignment vertical="center" wrapText="1"/>
    </xf>
    <xf numFmtId="0" fontId="13" fillId="0" borderId="0" xfId="2" applyFont="1" applyAlignment="1">
      <alignment horizontal="left" vertical="center" wrapText="1"/>
    </xf>
    <xf numFmtId="0" fontId="13" fillId="0" borderId="0" xfId="2" applyFont="1" applyAlignment="1">
      <alignment wrapText="1"/>
    </xf>
    <xf numFmtId="0" fontId="10" fillId="0" borderId="0" xfId="2" applyFont="1" applyAlignment="1">
      <alignment vertical="center" wrapText="1"/>
    </xf>
    <xf numFmtId="0" fontId="14" fillId="0" borderId="0" xfId="2" applyFont="1" applyAlignment="1">
      <alignment vertical="center" wrapText="1"/>
    </xf>
    <xf numFmtId="0" fontId="13" fillId="0" borderId="0" xfId="2" applyFont="1" applyAlignment="1">
      <alignment vertical="center" wrapText="1"/>
    </xf>
    <xf numFmtId="0" fontId="26" fillId="0" borderId="0" xfId="0" applyFont="1" applyAlignment="1">
      <alignment horizontal="center" vertical="center" wrapText="1"/>
    </xf>
    <xf numFmtId="0" fontId="23" fillId="0" borderId="12" xfId="3" quotePrefix="1" applyFill="1" applyBorder="1" applyAlignment="1">
      <alignment horizontal="center" vertical="center" wrapText="1"/>
    </xf>
    <xf numFmtId="0" fontId="23" fillId="0" borderId="12" xfId="3" applyFill="1" applyBorder="1" applyAlignment="1">
      <alignment horizontal="center" vertical="center" wrapText="1"/>
    </xf>
    <xf numFmtId="0" fontId="23" fillId="0" borderId="13" xfId="3" quotePrefix="1" applyFill="1" applyBorder="1" applyAlignment="1">
      <alignment horizontal="center" vertical="center" wrapText="1"/>
    </xf>
    <xf numFmtId="0" fontId="23" fillId="0" borderId="0" xfId="3" quotePrefix="1" applyFill="1" applyBorder="1" applyAlignment="1">
      <alignment horizontal="center" vertical="center" wrapText="1"/>
    </xf>
    <xf numFmtId="0" fontId="30" fillId="0" borderId="0" xfId="3" quotePrefix="1" applyFont="1" applyFill="1" applyBorder="1" applyAlignment="1">
      <alignment horizontal="center" vertical="center" wrapText="1"/>
    </xf>
    <xf numFmtId="0" fontId="30" fillId="0" borderId="0" xfId="3" applyFont="1" applyFill="1" applyBorder="1" applyAlignment="1">
      <alignment horizontal="center" vertical="center" wrapText="1"/>
    </xf>
    <xf numFmtId="0" fontId="23" fillId="0" borderId="0" xfId="3" applyFill="1" applyBorder="1" applyAlignment="1">
      <alignment horizontal="center" vertical="center" wrapText="1"/>
    </xf>
    <xf numFmtId="0" fontId="23" fillId="0" borderId="12" xfId="3" applyFill="1" applyBorder="1" applyAlignment="1" applyProtection="1">
      <alignment horizontal="center" vertical="center" wrapText="1"/>
    </xf>
    <xf numFmtId="0" fontId="23" fillId="0" borderId="0" xfId="3" quotePrefix="1" applyFill="1" applyBorder="1" applyAlignment="1" applyProtection="1">
      <alignment horizontal="center" vertical="center" wrapText="1"/>
    </xf>
    <xf numFmtId="10" fontId="26" fillId="0" borderId="0" xfId="1" applyNumberFormat="1" applyFont="1" applyAlignment="1">
      <alignment horizontal="center" vertical="center" wrapText="1"/>
    </xf>
    <xf numFmtId="0" fontId="18" fillId="0" borderId="0" xfId="2" applyFont="1" applyAlignment="1">
      <alignment horizontal="center" vertical="center"/>
    </xf>
    <xf numFmtId="0" fontId="5" fillId="0" borderId="0" xfId="2"/>
    <xf numFmtId="0" fontId="5" fillId="0" borderId="0" xfId="2" applyAlignment="1">
      <alignment horizontal="center" vertical="center" wrapText="1"/>
    </xf>
    <xf numFmtId="0" fontId="33" fillId="0" borderId="0" xfId="2" applyFont="1" applyAlignment="1">
      <alignment horizontal="center" vertical="center" wrapText="1"/>
    </xf>
    <xf numFmtId="0" fontId="5" fillId="0" borderId="9" xfId="2" applyBorder="1" applyAlignment="1">
      <alignment horizontal="center" vertical="center" wrapText="1"/>
    </xf>
    <xf numFmtId="0" fontId="26" fillId="0" borderId="0" xfId="2" applyFont="1" applyAlignment="1">
      <alignment horizontal="center" vertical="center" wrapText="1"/>
    </xf>
    <xf numFmtId="0" fontId="25" fillId="0" borderId="0" xfId="2" applyFont="1" applyAlignment="1">
      <alignment vertical="center" wrapText="1"/>
    </xf>
    <xf numFmtId="0" fontId="25" fillId="3" borderId="0" xfId="2" applyFont="1" applyFill="1" applyAlignment="1">
      <alignment horizontal="center" vertical="center" wrapText="1"/>
    </xf>
    <xf numFmtId="0" fontId="26" fillId="0" borderId="10" xfId="2" applyFont="1" applyBorder="1" applyAlignment="1">
      <alignment horizontal="center" vertical="center" wrapText="1"/>
    </xf>
    <xf numFmtId="0" fontId="25" fillId="0" borderId="0" xfId="2" applyFont="1" applyAlignment="1">
      <alignment horizontal="center" vertical="center" wrapText="1"/>
    </xf>
    <xf numFmtId="0" fontId="25" fillId="2" borderId="11" xfId="2" applyFont="1" applyFill="1" applyBorder="1" applyAlignment="1">
      <alignment horizontal="center" vertical="center" wrapText="1"/>
    </xf>
    <xf numFmtId="0" fontId="27" fillId="0" borderId="0" xfId="2" applyFont="1" applyAlignment="1">
      <alignment horizontal="center" vertical="center" wrapText="1"/>
    </xf>
    <xf numFmtId="0" fontId="25" fillId="2" borderId="0" xfId="2" applyFont="1" applyFill="1" applyAlignment="1">
      <alignment horizontal="center" vertical="center" wrapText="1"/>
    </xf>
    <xf numFmtId="0" fontId="27" fillId="2" borderId="0" xfId="2" applyFont="1" applyFill="1" applyAlignment="1">
      <alignment horizontal="center" vertical="center" wrapText="1"/>
    </xf>
    <xf numFmtId="0" fontId="5" fillId="2" borderId="0" xfId="2" applyFill="1" applyAlignment="1">
      <alignment horizontal="center" vertical="center" wrapText="1"/>
    </xf>
    <xf numFmtId="0" fontId="28" fillId="0" borderId="0" xfId="2" applyFont="1" applyAlignment="1">
      <alignment horizontal="center" vertical="center" wrapText="1"/>
    </xf>
    <xf numFmtId="0" fontId="29" fillId="0" borderId="0" xfId="2" applyFont="1" applyAlignment="1">
      <alignment horizontal="center" vertical="center" wrapText="1"/>
    </xf>
    <xf numFmtId="0" fontId="26" fillId="0" borderId="0" xfId="2" quotePrefix="1" applyFont="1" applyAlignment="1">
      <alignment horizontal="center" vertical="center" wrapText="1"/>
    </xf>
    <xf numFmtId="0" fontId="26" fillId="0" borderId="0" xfId="2" applyFont="1" applyAlignment="1" applyProtection="1">
      <alignment horizontal="center" vertical="center" wrapText="1"/>
      <protection locked="0"/>
    </xf>
    <xf numFmtId="0" fontId="28" fillId="0" borderId="0" xfId="2" quotePrefix="1" applyFont="1" applyAlignment="1">
      <alignment horizontal="center" vertical="center" wrapText="1"/>
    </xf>
    <xf numFmtId="0" fontId="28" fillId="4" borderId="0" xfId="2" applyFont="1" applyFill="1" applyAlignment="1">
      <alignment horizontal="center" vertical="center" wrapText="1"/>
    </xf>
    <xf numFmtId="0" fontId="31" fillId="4" borderId="0" xfId="2" quotePrefix="1" applyFont="1" applyFill="1" applyAlignment="1">
      <alignment horizontal="center" vertical="center" wrapText="1"/>
    </xf>
    <xf numFmtId="0" fontId="27" fillId="4" borderId="0" xfId="2" applyFont="1" applyFill="1" applyAlignment="1">
      <alignment horizontal="center" vertical="center" wrapText="1"/>
    </xf>
    <xf numFmtId="0" fontId="32" fillId="4" borderId="0" xfId="2" applyFont="1" applyFill="1" applyAlignment="1">
      <alignment horizontal="center" vertical="center" wrapText="1"/>
    </xf>
    <xf numFmtId="0" fontId="29" fillId="0" borderId="0" xfId="2" quotePrefix="1" applyFont="1" applyAlignment="1">
      <alignment horizontal="center" vertical="center" wrapText="1"/>
    </xf>
    <xf numFmtId="164" fontId="26" fillId="0" borderId="0" xfId="2" applyNumberFormat="1" applyFont="1" applyAlignment="1">
      <alignment horizontal="center" vertical="center" wrapText="1"/>
    </xf>
    <xf numFmtId="165" fontId="26" fillId="0" borderId="0" xfId="5" applyNumberFormat="1" applyFont="1" applyFill="1" applyBorder="1" applyAlignment="1">
      <alignment horizontal="center" vertical="center" wrapText="1"/>
    </xf>
    <xf numFmtId="9" fontId="26" fillId="0" borderId="0" xfId="5" applyFont="1" applyFill="1" applyBorder="1" applyAlignment="1">
      <alignment horizontal="center" vertical="center" wrapText="1"/>
    </xf>
    <xf numFmtId="3" fontId="26" fillId="0" borderId="0" xfId="2" quotePrefix="1" applyNumberFormat="1" applyFont="1" applyAlignment="1">
      <alignment horizontal="center" vertical="center" wrapText="1"/>
    </xf>
    <xf numFmtId="165" fontId="26" fillId="0" borderId="0" xfId="2" quotePrefix="1" applyNumberFormat="1" applyFont="1" applyAlignment="1">
      <alignment horizontal="center" vertical="center" wrapText="1"/>
    </xf>
    <xf numFmtId="10" fontId="26" fillId="0" borderId="0" xfId="2" quotePrefix="1" applyNumberFormat="1" applyFont="1" applyAlignment="1">
      <alignment horizontal="center" vertical="center" wrapText="1"/>
    </xf>
    <xf numFmtId="0" fontId="26" fillId="0" borderId="0" xfId="2" quotePrefix="1" applyFont="1" applyAlignment="1">
      <alignment horizontal="right" vertical="center" wrapText="1"/>
    </xf>
    <xf numFmtId="164" fontId="26" fillId="0" borderId="0" xfId="2" quotePrefix="1" applyNumberFormat="1" applyFont="1" applyAlignment="1">
      <alignment horizontal="center" vertical="center" wrapText="1"/>
    </xf>
    <xf numFmtId="165" fontId="26" fillId="0" borderId="0" xfId="5" quotePrefix="1" applyNumberFormat="1" applyFont="1" applyFill="1" applyBorder="1" applyAlignment="1">
      <alignment horizontal="center" vertical="center" wrapText="1"/>
    </xf>
    <xf numFmtId="0" fontId="29" fillId="0" borderId="0" xfId="2" applyFont="1" applyAlignment="1">
      <alignment horizontal="right" vertical="center" wrapText="1"/>
    </xf>
    <xf numFmtId="164" fontId="33" fillId="0" borderId="0" xfId="2" applyNumberFormat="1" applyFont="1" applyAlignment="1">
      <alignment horizontal="center" vertical="center" wrapText="1"/>
    </xf>
    <xf numFmtId="9" fontId="26" fillId="0" borderId="0" xfId="5" quotePrefix="1" applyFont="1" applyFill="1" applyBorder="1" applyAlignment="1">
      <alignment horizontal="center" vertical="center" wrapText="1"/>
    </xf>
    <xf numFmtId="0" fontId="28" fillId="4" borderId="0" xfId="2" quotePrefix="1" applyFont="1" applyFill="1" applyAlignment="1">
      <alignment horizontal="center" vertical="center" wrapText="1"/>
    </xf>
    <xf numFmtId="0" fontId="4" fillId="4" borderId="0" xfId="2" applyFont="1" applyFill="1" applyAlignment="1">
      <alignment horizontal="center" vertical="center" wrapText="1"/>
    </xf>
    <xf numFmtId="166" fontId="26" fillId="0" borderId="0" xfId="2" applyNumberFormat="1" applyFont="1" applyAlignment="1">
      <alignment horizontal="center" vertical="center" wrapText="1"/>
    </xf>
    <xf numFmtId="0" fontId="32" fillId="0" borderId="0" xfId="2" quotePrefix="1" applyFont="1" applyAlignment="1">
      <alignment horizontal="center" vertical="center" wrapText="1"/>
    </xf>
    <xf numFmtId="0" fontId="32" fillId="0" borderId="0" xfId="2" applyFont="1" applyAlignment="1">
      <alignment horizontal="center" vertical="center" wrapText="1"/>
    </xf>
    <xf numFmtId="0" fontId="5" fillId="0" borderId="0" xfId="2" quotePrefix="1" applyAlignment="1">
      <alignment horizontal="center" vertical="center" wrapText="1"/>
    </xf>
    <xf numFmtId="0" fontId="5" fillId="0" borderId="0" xfId="2" quotePrefix="1" applyAlignment="1">
      <alignment horizontal="right" vertical="center" wrapText="1"/>
    </xf>
    <xf numFmtId="0" fontId="34" fillId="0" borderId="0" xfId="2" quotePrefix="1" applyFont="1" applyAlignment="1">
      <alignment horizontal="right" vertical="center" wrapText="1"/>
    </xf>
    <xf numFmtId="165" fontId="32" fillId="0" borderId="0" xfId="2" quotePrefix="1" applyNumberFormat="1" applyFont="1" applyAlignment="1">
      <alignment horizontal="center" vertical="center" wrapText="1"/>
    </xf>
    <xf numFmtId="165" fontId="32" fillId="0" borderId="0" xfId="2" applyNumberFormat="1" applyFont="1" applyAlignment="1">
      <alignment horizontal="center" vertical="center" wrapText="1"/>
    </xf>
    <xf numFmtId="166" fontId="28" fillId="0" borderId="0" xfId="2" applyNumberFormat="1" applyFont="1" applyAlignment="1">
      <alignment horizontal="center" vertical="center" wrapText="1"/>
    </xf>
    <xf numFmtId="0" fontId="31" fillId="4" borderId="0" xfId="2" applyFont="1" applyFill="1" applyAlignment="1">
      <alignment horizontal="center" vertical="center" wrapText="1"/>
    </xf>
    <xf numFmtId="0" fontId="46" fillId="0" borderId="0" xfId="2" applyFont="1" applyAlignment="1">
      <alignment horizontal="center" vertical="center" wrapText="1"/>
    </xf>
    <xf numFmtId="9" fontId="0" fillId="0" borderId="0" xfId="5" quotePrefix="1" applyFont="1" applyFill="1" applyBorder="1" applyAlignment="1">
      <alignment horizontal="center" vertical="center" wrapText="1"/>
    </xf>
    <xf numFmtId="0" fontId="5" fillId="0" borderId="0" xfId="2" applyAlignment="1">
      <alignment horizontal="right" vertical="center" wrapText="1"/>
    </xf>
    <xf numFmtId="164" fontId="5" fillId="0" borderId="0" xfId="2" applyNumberFormat="1" applyAlignment="1">
      <alignment horizontal="center" vertical="center" wrapText="1"/>
    </xf>
    <xf numFmtId="165" fontId="0" fillId="0" borderId="0" xfId="5" quotePrefix="1" applyNumberFormat="1" applyFont="1" applyFill="1" applyBorder="1" applyAlignment="1">
      <alignment horizontal="center" vertical="center" wrapText="1"/>
    </xf>
    <xf numFmtId="0" fontId="29" fillId="0" borderId="0" xfId="2" quotePrefix="1" applyFont="1" applyAlignment="1">
      <alignment horizontal="right" vertical="center" wrapText="1"/>
    </xf>
    <xf numFmtId="164" fontId="29" fillId="0" borderId="0" xfId="2" quotePrefix="1" applyNumberFormat="1" applyFont="1" applyAlignment="1">
      <alignment horizontal="right" vertical="center" wrapText="1"/>
    </xf>
    <xf numFmtId="0" fontId="5" fillId="0" borderId="0" xfId="2" applyAlignment="1">
      <alignment horizontal="center"/>
    </xf>
    <xf numFmtId="0" fontId="35" fillId="0" borderId="0" xfId="2" applyFont="1" applyAlignment="1">
      <alignment horizontal="left" vertical="center"/>
    </xf>
    <xf numFmtId="0" fontId="35" fillId="0" borderId="0" xfId="2" applyFont="1" applyAlignment="1">
      <alignment horizontal="center" vertical="center" wrapText="1"/>
    </xf>
    <xf numFmtId="0" fontId="36" fillId="0" borderId="0" xfId="2" applyFont="1" applyAlignment="1">
      <alignment horizontal="center" vertical="center" wrapText="1"/>
    </xf>
    <xf numFmtId="0" fontId="26" fillId="0" borderId="10" xfId="2" applyFont="1" applyBorder="1" applyAlignment="1" applyProtection="1">
      <alignment horizontal="center" vertical="center" wrapText="1"/>
      <protection locked="0"/>
    </xf>
    <xf numFmtId="0" fontId="23" fillId="0" borderId="12" xfId="3" quotePrefix="1" applyFill="1" applyBorder="1" applyAlignment="1" applyProtection="1">
      <alignment horizontal="center" vertical="center" wrapText="1"/>
    </xf>
    <xf numFmtId="0" fontId="23" fillId="0" borderId="13" xfId="3" quotePrefix="1" applyFill="1" applyBorder="1" applyAlignment="1" applyProtection="1">
      <alignment horizontal="center" vertical="center" wrapText="1"/>
    </xf>
    <xf numFmtId="0" fontId="26" fillId="0" borderId="0" xfId="2" applyFont="1" applyAlignment="1">
      <alignment horizontal="right" vertical="center" wrapText="1"/>
    </xf>
    <xf numFmtId="165" fontId="26" fillId="0" borderId="0" xfId="5" applyNumberFormat="1" applyFont="1" applyFill="1" applyBorder="1" applyAlignment="1" applyProtection="1">
      <alignment horizontal="center" vertical="center" wrapText="1"/>
    </xf>
    <xf numFmtId="3" fontId="26" fillId="0" borderId="0" xfId="2" applyNumberFormat="1" applyFont="1" applyAlignment="1">
      <alignment horizontal="center" vertical="center" wrapText="1"/>
    </xf>
    <xf numFmtId="165" fontId="26" fillId="0" borderId="0" xfId="2" applyNumberFormat="1" applyFont="1" applyAlignment="1">
      <alignment horizontal="center" vertical="center" wrapText="1"/>
    </xf>
    <xf numFmtId="0" fontId="38" fillId="0" borderId="0" xfId="2" applyFont="1" applyAlignment="1">
      <alignment horizontal="center" vertical="center" wrapText="1"/>
    </xf>
    <xf numFmtId="165" fontId="38" fillId="0" borderId="0" xfId="5" applyNumberFormat="1" applyFont="1" applyFill="1" applyBorder="1" applyAlignment="1" applyProtection="1">
      <alignment horizontal="center" vertical="center" wrapText="1"/>
    </xf>
    <xf numFmtId="165" fontId="0" fillId="0" borderId="0" xfId="5" applyNumberFormat="1" applyFont="1" applyFill="1" applyBorder="1" applyAlignment="1" applyProtection="1">
      <alignment horizontal="center" vertical="center" wrapText="1"/>
    </xf>
    <xf numFmtId="9" fontId="26" fillId="0" borderId="0" xfId="5" applyFont="1" applyFill="1" applyBorder="1" applyAlignment="1" applyProtection="1">
      <alignment horizontal="center" vertical="center" wrapText="1"/>
    </xf>
    <xf numFmtId="9" fontId="29" fillId="0" borderId="0" xfId="5" applyFont="1" applyFill="1" applyBorder="1" applyAlignment="1" applyProtection="1">
      <alignment horizontal="center" vertical="center" wrapText="1"/>
    </xf>
    <xf numFmtId="0" fontId="28" fillId="5" borderId="0" xfId="2" applyFont="1" applyFill="1" applyAlignment="1">
      <alignment horizontal="center" vertical="center" wrapText="1"/>
    </xf>
    <xf numFmtId="0" fontId="39" fillId="5" borderId="0" xfId="2" quotePrefix="1" applyFont="1" applyFill="1" applyAlignment="1">
      <alignment horizontal="center" vertical="center" wrapText="1"/>
    </xf>
    <xf numFmtId="0" fontId="32" fillId="5" borderId="0" xfId="2" applyFont="1" applyFill="1" applyAlignment="1">
      <alignment horizontal="center" vertical="center" wrapText="1"/>
    </xf>
    <xf numFmtId="0" fontId="31" fillId="0" borderId="0" xfId="2" quotePrefix="1" applyFont="1" applyAlignment="1">
      <alignment horizontal="center" vertical="center" wrapText="1"/>
    </xf>
    <xf numFmtId="165" fontId="26" fillId="0" borderId="0" xfId="5" quotePrefix="1" applyNumberFormat="1" applyFont="1" applyFill="1" applyBorder="1" applyAlignment="1" applyProtection="1">
      <alignment horizontal="center" vertical="center" wrapText="1"/>
    </xf>
    <xf numFmtId="165" fontId="33" fillId="0" borderId="0" xfId="5" applyNumberFormat="1" applyFont="1" applyFill="1" applyBorder="1" applyAlignment="1" applyProtection="1">
      <alignment horizontal="center" vertical="center" wrapText="1"/>
    </xf>
    <xf numFmtId="4" fontId="26" fillId="0" borderId="0" xfId="2" applyNumberFormat="1" applyFont="1" applyAlignment="1">
      <alignment horizontal="center" vertical="center" wrapText="1"/>
    </xf>
    <xf numFmtId="165" fontId="26" fillId="0" borderId="0" xfId="1" applyNumberFormat="1" applyFont="1" applyAlignment="1">
      <alignment horizontal="center" vertical="center" wrapText="1"/>
    </xf>
    <xf numFmtId="4" fontId="26" fillId="0" borderId="0" xfId="1" applyNumberFormat="1" applyFont="1" applyAlignment="1">
      <alignment horizontal="center" vertical="center" wrapText="1"/>
    </xf>
    <xf numFmtId="0" fontId="5" fillId="0" borderId="0" xfId="2" applyAlignment="1">
      <alignment horizontal="left" vertical="center"/>
    </xf>
    <xf numFmtId="0" fontId="5" fillId="0" borderId="0" xfId="2" applyAlignment="1">
      <alignment horizontal="left" vertical="center" wrapText="1"/>
    </xf>
    <xf numFmtId="0" fontId="42" fillId="2" borderId="0" xfId="2" applyFont="1" applyFill="1" applyAlignment="1">
      <alignment horizontal="center" vertical="center" wrapText="1"/>
    </xf>
    <xf numFmtId="0" fontId="26" fillId="0" borderId="0" xfId="2" applyFont="1" applyAlignment="1">
      <alignment horizontal="left" vertical="center" wrapText="1"/>
    </xf>
    <xf numFmtId="0" fontId="5" fillId="0" borderId="0" xfId="2" applyProtection="1">
      <protection locked="0"/>
    </xf>
    <xf numFmtId="0" fontId="28" fillId="0" borderId="0" xfId="2" quotePrefix="1" applyFont="1" applyAlignment="1" applyProtection="1">
      <alignment horizontal="center" vertical="center" wrapText="1"/>
      <protection locked="0"/>
    </xf>
    <xf numFmtId="0" fontId="31" fillId="0" borderId="0" xfId="2" quotePrefix="1" applyFont="1" applyAlignment="1" applyProtection="1">
      <alignment horizontal="center" vertical="center" wrapText="1"/>
      <protection locked="0"/>
    </xf>
    <xf numFmtId="0" fontId="26" fillId="0" borderId="0" xfId="2" quotePrefix="1" applyFont="1" applyAlignment="1" applyProtection="1">
      <alignment horizontal="center" vertical="center" wrapText="1"/>
      <protection locked="0"/>
    </xf>
    <xf numFmtId="0" fontId="27" fillId="0" borderId="0" xfId="2" quotePrefix="1" applyFont="1" applyAlignment="1">
      <alignment horizontal="center" vertical="center" wrapText="1"/>
    </xf>
    <xf numFmtId="0" fontId="26" fillId="6" borderId="0" xfId="2" quotePrefix="1" applyFont="1" applyFill="1" applyAlignment="1">
      <alignment horizontal="center" vertical="center" wrapText="1"/>
    </xf>
    <xf numFmtId="0" fontId="28" fillId="0" borderId="0" xfId="2" quotePrefix="1" applyFont="1" applyAlignment="1">
      <alignment horizontal="left" vertical="center" wrapText="1"/>
    </xf>
    <xf numFmtId="0" fontId="28" fillId="0" borderId="0" xfId="2" applyFont="1" applyAlignment="1">
      <alignment horizontal="left" vertical="center" wrapText="1"/>
    </xf>
    <xf numFmtId="0" fontId="43" fillId="0" borderId="0" xfId="2" applyFont="1" applyAlignment="1">
      <alignment horizontal="center" vertical="center" wrapText="1"/>
    </xf>
    <xf numFmtId="0" fontId="29" fillId="0" borderId="0" xfId="2" applyFont="1" applyAlignment="1" applyProtection="1">
      <alignment horizontal="center" vertical="center" wrapText="1"/>
      <protection locked="0"/>
    </xf>
    <xf numFmtId="14" fontId="43" fillId="0" borderId="0" xfId="2" applyNumberFormat="1" applyFont="1" applyAlignment="1">
      <alignment horizontal="center" vertical="center" wrapText="1"/>
    </xf>
    <xf numFmtId="2" fontId="26" fillId="0" borderId="0" xfId="0" applyNumberFormat="1" applyFont="1" applyAlignment="1" applyProtection="1">
      <alignment horizontal="center" vertical="center" wrapText="1"/>
    </xf>
    <xf numFmtId="10" fontId="26" fillId="0" borderId="0" xfId="1" applyNumberFormat="1" applyFont="1" applyFill="1" applyAlignment="1" applyProtection="1">
      <alignment horizontal="center" vertical="center" wrapText="1"/>
    </xf>
    <xf numFmtId="9" fontId="49" fillId="0" borderId="0" xfId="5" applyFont="1" applyFill="1" applyBorder="1" applyAlignment="1">
      <alignment horizontal="center" vertical="center" wrapText="1"/>
    </xf>
    <xf numFmtId="0" fontId="50" fillId="0" borderId="0" xfId="3" applyFont="1" applyFill="1" applyBorder="1" applyAlignment="1">
      <alignment horizontal="center" vertical="center" wrapText="1"/>
    </xf>
    <xf numFmtId="0" fontId="50" fillId="0" borderId="0" xfId="3" applyFont="1" applyFill="1" applyAlignment="1">
      <alignment horizontal="center" vertical="center" wrapText="1"/>
    </xf>
    <xf numFmtId="0" fontId="24" fillId="0" borderId="0" xfId="3" applyFont="1" applyAlignment="1"/>
    <xf numFmtId="0" fontId="2" fillId="0" borderId="0" xfId="6"/>
    <xf numFmtId="0" fontId="16" fillId="0" borderId="1" xfId="6" applyFont="1" applyBorder="1"/>
    <xf numFmtId="0" fontId="16" fillId="0" borderId="2" xfId="6" applyFont="1" applyBorder="1"/>
    <xf numFmtId="0" fontId="16" fillId="0" borderId="3" xfId="6" applyFont="1" applyBorder="1"/>
    <xf numFmtId="0" fontId="16" fillId="0" borderId="4" xfId="6" applyFont="1" applyBorder="1"/>
    <xf numFmtId="0" fontId="16" fillId="0" borderId="0" xfId="6" applyFont="1"/>
    <xf numFmtId="0" fontId="16" fillId="0" borderId="5" xfId="6" applyFont="1" applyBorder="1"/>
    <xf numFmtId="0" fontId="17" fillId="0" borderId="0" xfId="6" applyFont="1" applyAlignment="1">
      <alignment horizontal="center"/>
    </xf>
    <xf numFmtId="0" fontId="6" fillId="0" borderId="0" xfId="6" applyFont="1" applyAlignment="1">
      <alignment horizontal="center" vertical="center"/>
    </xf>
    <xf numFmtId="0" fontId="19" fillId="0" borderId="0" xfId="6" applyFont="1" applyAlignment="1">
      <alignment horizontal="center" vertical="center"/>
    </xf>
    <xf numFmtId="0" fontId="20" fillId="0" borderId="0" xfId="6" applyFont="1" applyAlignment="1">
      <alignment horizontal="center" vertical="center"/>
    </xf>
    <xf numFmtId="0" fontId="21" fillId="0" borderId="0" xfId="6" applyFont="1" applyAlignment="1">
      <alignment horizontal="center"/>
    </xf>
    <xf numFmtId="0" fontId="22" fillId="0" borderId="0" xfId="6" applyFont="1"/>
    <xf numFmtId="0" fontId="16" fillId="0" borderId="6" xfId="6" applyFont="1" applyBorder="1"/>
    <xf numFmtId="0" fontId="16" fillId="0" borderId="7" xfId="6" applyFont="1" applyBorder="1"/>
    <xf numFmtId="0" fontId="16" fillId="0" borderId="8" xfId="6" applyFont="1" applyBorder="1"/>
    <xf numFmtId="0" fontId="2" fillId="0" borderId="0" xfId="2" applyFont="1" applyFill="1" applyAlignment="1">
      <alignment horizontal="center" vertical="center" wrapText="1"/>
    </xf>
    <xf numFmtId="0" fontId="34" fillId="0" borderId="0" xfId="2" applyFont="1" applyFill="1" applyAlignment="1">
      <alignment horizontal="left" vertical="center" wrapText="1"/>
    </xf>
    <xf numFmtId="0" fontId="51" fillId="0" borderId="0" xfId="3" applyFont="1" applyFill="1" applyBorder="1" applyAlignment="1">
      <alignment horizontal="center" vertical="center" wrapText="1"/>
    </xf>
    <xf numFmtId="0" fontId="5" fillId="0" borderId="0" xfId="2" applyFill="1" applyAlignment="1">
      <alignment horizontal="center" vertical="center" wrapText="1"/>
    </xf>
    <xf numFmtId="0" fontId="29" fillId="0" borderId="0" xfId="2" applyFont="1" applyFill="1" applyAlignment="1">
      <alignment horizontal="center" vertical="center" wrapText="1"/>
    </xf>
    <xf numFmtId="0" fontId="26" fillId="0" borderId="0" xfId="2" applyFont="1" applyFill="1" applyAlignment="1">
      <alignment horizontal="center" vertical="center" wrapText="1"/>
    </xf>
    <xf numFmtId="0" fontId="33" fillId="0" borderId="0" xfId="2" applyFont="1" applyFill="1" applyAlignment="1">
      <alignment horizontal="center" vertical="center" wrapText="1"/>
    </xf>
    <xf numFmtId="0" fontId="49" fillId="0" borderId="0" xfId="2" applyFont="1" applyFill="1" applyAlignment="1">
      <alignment horizontal="center" vertical="center" wrapText="1"/>
    </xf>
    <xf numFmtId="0" fontId="0" fillId="0" borderId="0" xfId="0" applyFill="1"/>
    <xf numFmtId="0" fontId="37" fillId="0" borderId="0" xfId="2" applyFont="1" applyFill="1" applyAlignment="1">
      <alignment horizontal="center" vertical="center" wrapText="1"/>
    </xf>
    <xf numFmtId="0" fontId="5" fillId="0" borderId="0" xfId="2" applyFill="1"/>
    <xf numFmtId="0" fontId="51" fillId="0" borderId="0" xfId="3" applyFont="1" applyFill="1" applyAlignment="1">
      <alignment horizontal="center"/>
    </xf>
    <xf numFmtId="0" fontId="2" fillId="0" borderId="0" xfId="2" applyFont="1" applyFill="1" applyAlignment="1" applyProtection="1">
      <alignment horizontal="center" vertical="center" wrapText="1"/>
      <protection locked="0"/>
    </xf>
    <xf numFmtId="0" fontId="1" fillId="0" borderId="0" xfId="2" applyFont="1" applyFill="1" applyAlignment="1">
      <alignment horizontal="center" vertical="center" wrapText="1"/>
    </xf>
    <xf numFmtId="0" fontId="34" fillId="0" borderId="0" xfId="2" applyFont="1" applyFill="1" applyAlignment="1">
      <alignment horizontal="center" vertical="center" wrapText="1"/>
    </xf>
    <xf numFmtId="0" fontId="26" fillId="0" borderId="0" xfId="2" quotePrefix="1" applyFont="1" applyFill="1" applyAlignment="1">
      <alignment horizontal="center" vertical="center" wrapText="1"/>
    </xf>
    <xf numFmtId="164" fontId="26" fillId="0" borderId="0" xfId="2" applyNumberFormat="1" applyFont="1" applyFill="1" applyAlignment="1">
      <alignment horizontal="center" vertical="center" wrapText="1"/>
    </xf>
    <xf numFmtId="0" fontId="27" fillId="0" borderId="0" xfId="2" applyFont="1" applyFill="1" applyAlignment="1">
      <alignment horizontal="center" vertical="center" wrapText="1"/>
    </xf>
    <xf numFmtId="165" fontId="26" fillId="0" borderId="0" xfId="2" quotePrefix="1" applyNumberFormat="1" applyFont="1" applyFill="1" applyAlignment="1">
      <alignment horizontal="center" vertical="center" wrapText="1"/>
    </xf>
    <xf numFmtId="165" fontId="26" fillId="0" borderId="0" xfId="2" applyNumberFormat="1" applyFont="1" applyFill="1" applyAlignment="1">
      <alignment horizontal="center" vertical="center" wrapText="1"/>
    </xf>
    <xf numFmtId="10" fontId="26" fillId="0" borderId="0" xfId="1" applyNumberFormat="1" applyFont="1" applyFill="1" applyAlignment="1">
      <alignment horizontal="center" vertical="center" wrapText="1"/>
    </xf>
    <xf numFmtId="2" fontId="2" fillId="0" borderId="0" xfId="0" applyNumberFormat="1" applyFont="1" applyFill="1" applyAlignment="1" applyProtection="1">
      <alignment horizontal="center" vertical="center" wrapText="1"/>
    </xf>
    <xf numFmtId="0" fontId="45" fillId="0" borderId="0" xfId="2" applyFont="1" applyFill="1" applyAlignment="1">
      <alignment horizontal="center" vertical="center" wrapText="1"/>
    </xf>
    <xf numFmtId="164" fontId="45" fillId="0" borderId="0" xfId="2" applyNumberFormat="1" applyFont="1" applyFill="1" applyAlignment="1">
      <alignment horizontal="center" vertical="center" wrapText="1"/>
    </xf>
    <xf numFmtId="0" fontId="5" fillId="0" borderId="0" xfId="2" quotePrefix="1" applyFill="1" applyAlignment="1">
      <alignment horizontal="center"/>
    </xf>
    <xf numFmtId="165" fontId="26" fillId="0" borderId="0" xfId="5" applyNumberFormat="1" applyFont="1" applyFill="1" applyAlignment="1">
      <alignment horizontal="center" vertical="center" wrapText="1"/>
    </xf>
    <xf numFmtId="0" fontId="28" fillId="0" borderId="0" xfId="2" applyFont="1" applyFill="1" applyAlignment="1">
      <alignment horizontal="center" vertical="center" wrapText="1"/>
    </xf>
    <xf numFmtId="167" fontId="26" fillId="0" borderId="0" xfId="2" applyNumberFormat="1" applyFont="1" applyFill="1" applyAlignment="1">
      <alignment horizontal="center" vertical="center" wrapText="1"/>
    </xf>
    <xf numFmtId="10" fontId="26" fillId="0" borderId="0" xfId="5" applyNumberFormat="1" applyFont="1" applyFill="1" applyBorder="1" applyAlignment="1">
      <alignment horizontal="center" vertical="center" wrapText="1"/>
    </xf>
    <xf numFmtId="3" fontId="26" fillId="0" borderId="0" xfId="1" applyNumberFormat="1" applyFont="1" applyAlignment="1">
      <alignment horizontal="center" vertical="center" wrapText="1"/>
    </xf>
    <xf numFmtId="0" fontId="44" fillId="0" borderId="0" xfId="4"/>
    <xf numFmtId="0" fontId="52" fillId="7" borderId="0" xfId="4" applyFont="1" applyFill="1" applyAlignment="1">
      <alignment horizontal="left"/>
    </xf>
    <xf numFmtId="0" fontId="53" fillId="8" borderId="14" xfId="4" applyFont="1" applyFill="1" applyBorder="1" applyAlignment="1">
      <alignment horizontal="center" vertical="center"/>
    </xf>
    <xf numFmtId="49" fontId="58" fillId="7" borderId="0" xfId="4" applyNumberFormat="1" applyFont="1" applyFill="1" applyAlignment="1">
      <alignment horizontal="left" vertical="center"/>
    </xf>
    <xf numFmtId="4" fontId="44" fillId="7" borderId="0" xfId="4" applyNumberFormat="1" applyFill="1" applyAlignment="1">
      <alignment horizontal="right" vertical="center"/>
    </xf>
    <xf numFmtId="169" fontId="44" fillId="7" borderId="0" xfId="4" applyNumberFormat="1" applyFill="1" applyAlignment="1">
      <alignment horizontal="right" vertical="center"/>
    </xf>
    <xf numFmtId="49" fontId="44" fillId="7" borderId="0" xfId="4" applyNumberFormat="1" applyFill="1" applyAlignment="1">
      <alignment horizontal="left" vertical="center"/>
    </xf>
    <xf numFmtId="0" fontId="53" fillId="7" borderId="14" xfId="4" applyFont="1" applyFill="1" applyBorder="1" applyAlignment="1">
      <alignment horizontal="left" vertical="center"/>
    </xf>
    <xf numFmtId="3" fontId="59" fillId="7" borderId="14" xfId="4" applyNumberFormat="1" applyFont="1" applyFill="1" applyBorder="1" applyAlignment="1">
      <alignment horizontal="center" vertical="center"/>
    </xf>
    <xf numFmtId="0" fontId="53" fillId="7" borderId="14" xfId="4" applyFont="1" applyFill="1" applyBorder="1" applyAlignment="1">
      <alignment horizontal="right" vertical="center"/>
    </xf>
    <xf numFmtId="49" fontId="58" fillId="7" borderId="0" xfId="4" applyNumberFormat="1" applyFont="1" applyFill="1" applyAlignment="1">
      <alignment horizontal="center" vertical="center"/>
    </xf>
    <xf numFmtId="4" fontId="58" fillId="7" borderId="0" xfId="4" applyNumberFormat="1" applyFont="1" applyFill="1" applyAlignment="1">
      <alignment horizontal="center" vertical="center"/>
    </xf>
    <xf numFmtId="169" fontId="58" fillId="7" borderId="0" xfId="4" applyNumberFormat="1" applyFont="1" applyFill="1" applyAlignment="1">
      <alignment horizontal="center" vertical="center"/>
    </xf>
    <xf numFmtId="168" fontId="58" fillId="7" borderId="0" xfId="4" applyNumberFormat="1" applyFont="1" applyFill="1" applyAlignment="1">
      <alignment horizontal="center" vertical="center"/>
    </xf>
    <xf numFmtId="3" fontId="58" fillId="7" borderId="0" xfId="4" applyNumberFormat="1" applyFont="1" applyFill="1" applyAlignment="1">
      <alignment horizontal="center" vertical="center"/>
    </xf>
    <xf numFmtId="49" fontId="59" fillId="8" borderId="14" xfId="4" applyNumberFormat="1" applyFont="1" applyFill="1" applyBorder="1" applyAlignment="1">
      <alignment horizontal="center" vertical="center" wrapText="1"/>
    </xf>
    <xf numFmtId="49" fontId="59" fillId="8" borderId="14" xfId="4" applyNumberFormat="1" applyFont="1" applyFill="1" applyBorder="1" applyAlignment="1">
      <alignment horizontal="center" vertical="center"/>
    </xf>
    <xf numFmtId="49" fontId="44" fillId="7" borderId="0" xfId="4" applyNumberFormat="1" applyFill="1" applyAlignment="1">
      <alignment horizontal="center" vertical="center"/>
    </xf>
    <xf numFmtId="49" fontId="53" fillId="8" borderId="14" xfId="4" applyNumberFormat="1" applyFont="1" applyFill="1" applyBorder="1" applyAlignment="1">
      <alignment horizontal="center" vertical="center"/>
    </xf>
    <xf numFmtId="49" fontId="53" fillId="8" borderId="14" xfId="4" applyNumberFormat="1" applyFont="1" applyFill="1" applyBorder="1" applyAlignment="1">
      <alignment horizontal="left" vertical="center"/>
    </xf>
    <xf numFmtId="49" fontId="60" fillId="7" borderId="0" xfId="4" applyNumberFormat="1" applyFont="1" applyFill="1" applyAlignment="1">
      <alignment horizontal="left"/>
    </xf>
    <xf numFmtId="3" fontId="61" fillId="7" borderId="0" xfId="4" applyNumberFormat="1" applyFont="1" applyFill="1" applyAlignment="1">
      <alignment horizontal="right"/>
    </xf>
    <xf numFmtId="49" fontId="61" fillId="7" borderId="0" xfId="4" applyNumberFormat="1" applyFont="1" applyFill="1" applyAlignment="1">
      <alignment horizontal="left"/>
    </xf>
    <xf numFmtId="49" fontId="62" fillId="10" borderId="0" xfId="4" applyNumberFormat="1" applyFont="1" applyFill="1" applyAlignment="1">
      <alignment horizontal="right"/>
    </xf>
    <xf numFmtId="49" fontId="44" fillId="7" borderId="15" xfId="4" applyNumberFormat="1" applyFill="1" applyBorder="1" applyAlignment="1">
      <alignment horizontal="left" vertical="center"/>
    </xf>
    <xf numFmtId="0" fontId="60" fillId="7" borderId="0" xfId="4" applyFont="1" applyFill="1" applyAlignment="1">
      <alignment horizontal="left"/>
    </xf>
    <xf numFmtId="49" fontId="61" fillId="7" borderId="0" xfId="4" applyNumberFormat="1" applyFont="1" applyFill="1" applyAlignment="1">
      <alignment horizontal="right"/>
    </xf>
    <xf numFmtId="49" fontId="63" fillId="8" borderId="16" xfId="4" applyNumberFormat="1" applyFont="1" applyFill="1" applyBorder="1" applyAlignment="1">
      <alignment horizontal="center" vertical="center" wrapText="1"/>
    </xf>
    <xf numFmtId="49" fontId="63" fillId="8" borderId="17" xfId="4" applyNumberFormat="1" applyFont="1" applyFill="1" applyBorder="1" applyAlignment="1">
      <alignment horizontal="center" vertical="center" wrapText="1"/>
    </xf>
    <xf numFmtId="170" fontId="61" fillId="7" borderId="0" xfId="4" applyNumberFormat="1" applyFont="1" applyFill="1" applyAlignment="1">
      <alignment horizontal="right"/>
    </xf>
    <xf numFmtId="0" fontId="61" fillId="7" borderId="0" xfId="4" applyFont="1" applyFill="1" applyAlignment="1">
      <alignment horizontal="right"/>
    </xf>
    <xf numFmtId="49" fontId="57" fillId="7" borderId="0" xfId="4" applyNumberFormat="1" applyFont="1" applyFill="1" applyAlignment="1">
      <alignment horizontal="left" vertical="center"/>
    </xf>
    <xf numFmtId="3" fontId="61" fillId="7" borderId="0" xfId="4" applyNumberFormat="1" applyFont="1" applyFill="1" applyAlignment="1">
      <alignment horizontal="left"/>
    </xf>
    <xf numFmtId="49" fontId="58" fillId="7" borderId="18" xfId="4" applyNumberFormat="1" applyFont="1" applyFill="1" applyBorder="1" applyAlignment="1">
      <alignment horizontal="left" vertical="center"/>
    </xf>
    <xf numFmtId="49" fontId="58" fillId="7" borderId="18" xfId="4" applyNumberFormat="1" applyFont="1" applyFill="1" applyBorder="1" applyAlignment="1">
      <alignment horizontal="left" vertical="center" wrapText="1"/>
    </xf>
    <xf numFmtId="49" fontId="65" fillId="7" borderId="0" xfId="4" applyNumberFormat="1" applyFont="1" applyFill="1" applyAlignment="1">
      <alignment horizontal="center" vertical="center"/>
    </xf>
    <xf numFmtId="49" fontId="58" fillId="7" borderId="19" xfId="4" applyNumberFormat="1" applyFont="1" applyFill="1" applyBorder="1" applyAlignment="1">
      <alignment horizontal="center" vertical="center"/>
    </xf>
    <xf numFmtId="49" fontId="58" fillId="7" borderId="17" xfId="4" applyNumberFormat="1" applyFont="1" applyFill="1" applyBorder="1" applyAlignment="1">
      <alignment horizontal="left" vertical="center"/>
    </xf>
    <xf numFmtId="49" fontId="59" fillId="7" borderId="0" xfId="4" applyNumberFormat="1" applyFont="1" applyFill="1" applyAlignment="1">
      <alignment horizontal="center" vertical="center"/>
    </xf>
    <xf numFmtId="0" fontId="58" fillId="7" borderId="18" xfId="4" applyFont="1" applyFill="1" applyBorder="1" applyAlignment="1">
      <alignment horizontal="left" vertical="center"/>
    </xf>
    <xf numFmtId="170" fontId="61" fillId="7" borderId="20" xfId="4" applyNumberFormat="1" applyFont="1" applyFill="1" applyBorder="1" applyAlignment="1">
      <alignment horizontal="right" vertical="center"/>
    </xf>
    <xf numFmtId="4" fontId="61" fillId="7" borderId="0" xfId="4" applyNumberFormat="1" applyFont="1" applyFill="1" applyAlignment="1">
      <alignment horizontal="right" vertical="center"/>
    </xf>
    <xf numFmtId="170" fontId="61" fillId="7" borderId="0" xfId="4" applyNumberFormat="1" applyFont="1" applyFill="1" applyAlignment="1">
      <alignment horizontal="right" vertical="center"/>
    </xf>
    <xf numFmtId="3" fontId="61" fillId="7" borderId="0" xfId="4" applyNumberFormat="1" applyFont="1" applyFill="1" applyAlignment="1">
      <alignment horizontal="right" vertical="center"/>
    </xf>
    <xf numFmtId="3" fontId="61" fillId="7" borderId="19" xfId="4" applyNumberFormat="1" applyFont="1" applyFill="1" applyBorder="1" applyAlignment="1">
      <alignment horizontal="right" vertical="center"/>
    </xf>
    <xf numFmtId="49" fontId="67" fillId="7" borderId="0" xfId="4" applyNumberFormat="1" applyFont="1" applyFill="1" applyAlignment="1">
      <alignment horizontal="left" vertical="center"/>
    </xf>
    <xf numFmtId="168" fontId="44" fillId="7" borderId="0" xfId="4" applyNumberFormat="1" applyFill="1" applyAlignment="1">
      <alignment horizontal="left" vertical="center"/>
    </xf>
    <xf numFmtId="49" fontId="55" fillId="7" borderId="0" xfId="4" applyNumberFormat="1" applyFont="1" applyFill="1" applyAlignment="1">
      <alignment horizontal="left" vertical="center"/>
    </xf>
    <xf numFmtId="0" fontId="68" fillId="7" borderId="0" xfId="4" applyFont="1" applyFill="1" applyAlignment="1">
      <alignment horizontal="center" vertical="center"/>
    </xf>
    <xf numFmtId="0" fontId="69" fillId="7" borderId="0" xfId="4" applyFont="1" applyFill="1" applyAlignment="1">
      <alignment horizontal="right" vertical="center"/>
    </xf>
    <xf numFmtId="0" fontId="68" fillId="7" borderId="0" xfId="4" applyFont="1" applyFill="1" applyAlignment="1">
      <alignment horizontal="left" vertical="center"/>
    </xf>
    <xf numFmtId="0" fontId="70" fillId="8" borderId="14" xfId="4" applyFont="1" applyFill="1" applyBorder="1" applyAlignment="1">
      <alignment horizontal="center" vertical="center"/>
    </xf>
    <xf numFmtId="0" fontId="59" fillId="8" borderId="14" xfId="4" applyFont="1" applyFill="1" applyBorder="1" applyAlignment="1">
      <alignment horizontal="center" vertical="center"/>
    </xf>
    <xf numFmtId="169" fontId="59" fillId="8" borderId="14" xfId="4" applyNumberFormat="1" applyFont="1" applyFill="1" applyBorder="1" applyAlignment="1">
      <alignment horizontal="center" vertical="center"/>
    </xf>
    <xf numFmtId="169" fontId="53" fillId="8" borderId="14" xfId="4" applyNumberFormat="1" applyFont="1" applyFill="1" applyBorder="1" applyAlignment="1">
      <alignment horizontal="center" vertical="center"/>
    </xf>
    <xf numFmtId="3" fontId="53" fillId="8" borderId="14" xfId="4" applyNumberFormat="1" applyFont="1" applyFill="1" applyBorder="1" applyAlignment="1">
      <alignment horizontal="center" vertical="center"/>
    </xf>
    <xf numFmtId="169" fontId="44" fillId="7" borderId="0" xfId="4" applyNumberFormat="1" applyFill="1" applyAlignment="1">
      <alignment horizontal="center" vertical="center"/>
    </xf>
    <xf numFmtId="3" fontId="44" fillId="7" borderId="0" xfId="4" applyNumberFormat="1" applyFill="1" applyAlignment="1">
      <alignment horizontal="center" vertical="center"/>
    </xf>
    <xf numFmtId="0" fontId="53" fillId="8" borderId="14" xfId="4" applyFont="1" applyFill="1" applyBorder="1" applyAlignment="1">
      <alignment horizontal="left" vertical="center"/>
    </xf>
    <xf numFmtId="3" fontId="71" fillId="8" borderId="14" xfId="4" applyNumberFormat="1" applyFont="1" applyFill="1" applyBorder="1" applyAlignment="1">
      <alignment horizontal="right" vertical="center"/>
    </xf>
    <xf numFmtId="0" fontId="72" fillId="8" borderId="14" xfId="4" applyFont="1" applyFill="1" applyBorder="1" applyAlignment="1">
      <alignment horizontal="center" vertical="center"/>
    </xf>
    <xf numFmtId="0" fontId="71" fillId="8" borderId="14" xfId="4" applyFont="1" applyFill="1" applyBorder="1" applyAlignment="1">
      <alignment horizontal="center" vertical="center"/>
    </xf>
    <xf numFmtId="0" fontId="71" fillId="8" borderId="14" xfId="4" applyFont="1" applyFill="1" applyBorder="1" applyAlignment="1">
      <alignment horizontal="left" vertical="center"/>
    </xf>
    <xf numFmtId="0" fontId="72" fillId="8" borderId="14" xfId="4" applyFont="1" applyFill="1" applyBorder="1" applyAlignment="1">
      <alignment horizontal="left" vertical="center"/>
    </xf>
    <xf numFmtId="3" fontId="69" fillId="7" borderId="0" xfId="4" applyNumberFormat="1" applyFont="1" applyFill="1" applyAlignment="1">
      <alignment horizontal="center" vertical="center"/>
    </xf>
    <xf numFmtId="168" fontId="58" fillId="7" borderId="0" xfId="4" applyNumberFormat="1" applyFont="1" applyFill="1" applyAlignment="1">
      <alignment horizontal="left" vertical="center"/>
    </xf>
    <xf numFmtId="171" fontId="69" fillId="7" borderId="0" xfId="4" applyNumberFormat="1" applyFont="1" applyFill="1" applyAlignment="1">
      <alignment horizontal="left" vertical="center"/>
    </xf>
    <xf numFmtId="49" fontId="73" fillId="8" borderId="14" xfId="4" applyNumberFormat="1" applyFont="1" applyFill="1" applyBorder="1" applyAlignment="1">
      <alignment horizontal="center" vertical="center"/>
    </xf>
    <xf numFmtId="0" fontId="24" fillId="2" borderId="0" xfId="3" applyFont="1" applyFill="1" applyBorder="1" applyAlignment="1">
      <alignment horizontal="center"/>
    </xf>
    <xf numFmtId="0" fontId="24" fillId="0" borderId="0" xfId="3" applyFont="1" applyAlignment="1"/>
    <xf numFmtId="0" fontId="18" fillId="0" borderId="0" xfId="6" applyFont="1" applyAlignment="1">
      <alignment horizontal="center" vertical="center"/>
    </xf>
    <xf numFmtId="0" fontId="24" fillId="3" borderId="0" xfId="6" applyFont="1" applyFill="1" applyAlignment="1">
      <alignment horizontal="center"/>
    </xf>
    <xf numFmtId="0" fontId="2" fillId="0" borderId="0" xfId="6"/>
    <xf numFmtId="49" fontId="44" fillId="7" borderId="0" xfId="4" applyNumberFormat="1" applyFill="1" applyAlignment="1">
      <alignment horizontal="left" vertical="center"/>
    </xf>
    <xf numFmtId="49" fontId="53" fillId="8" borderId="14" xfId="4" applyNumberFormat="1" applyFont="1" applyFill="1" applyBorder="1" applyAlignment="1">
      <alignment horizontal="left" vertical="center"/>
    </xf>
    <xf numFmtId="0" fontId="44" fillId="7" borderId="0" xfId="4" applyFill="1" applyAlignment="1">
      <alignment horizontal="left" vertical="center"/>
    </xf>
    <xf numFmtId="0" fontId="53" fillId="8" borderId="14" xfId="4" applyFont="1" applyFill="1" applyBorder="1" applyAlignment="1">
      <alignment horizontal="center" vertical="center"/>
    </xf>
    <xf numFmtId="49" fontId="57" fillId="7" borderId="0" xfId="4" applyNumberFormat="1" applyFont="1" applyFill="1" applyAlignment="1">
      <alignment horizontal="left" vertical="center"/>
    </xf>
    <xf numFmtId="0" fontId="53" fillId="8" borderId="14" xfId="4" applyFont="1" applyFill="1" applyBorder="1" applyAlignment="1">
      <alignment horizontal="left" vertical="center"/>
    </xf>
    <xf numFmtId="49" fontId="44" fillId="7" borderId="0" xfId="4" applyNumberFormat="1" applyFill="1" applyAlignment="1">
      <alignment horizontal="left" vertical="center" wrapText="1"/>
    </xf>
    <xf numFmtId="49" fontId="54" fillId="7" borderId="0" xfId="4" applyNumberFormat="1" applyFont="1" applyFill="1" applyAlignment="1">
      <alignment horizontal="left" vertical="center"/>
    </xf>
    <xf numFmtId="49" fontId="56" fillId="9" borderId="0" xfId="4" applyNumberFormat="1" applyFont="1" applyFill="1" applyAlignment="1">
      <alignment horizontal="left" vertical="center"/>
    </xf>
    <xf numFmtId="49" fontId="54" fillId="7" borderId="15" xfId="4" applyNumberFormat="1" applyFont="1" applyFill="1" applyBorder="1" applyAlignment="1">
      <alignment horizontal="left" vertical="center"/>
    </xf>
    <xf numFmtId="168" fontId="44" fillId="7" borderId="0" xfId="4" applyNumberFormat="1" applyFill="1" applyAlignment="1">
      <alignment horizontal="left" vertical="center"/>
    </xf>
    <xf numFmtId="49" fontId="55" fillId="7" borderId="0" xfId="4" applyNumberFormat="1" applyFont="1" applyFill="1" applyAlignment="1">
      <alignment horizontal="left" vertical="center"/>
    </xf>
    <xf numFmtId="49" fontId="53" fillId="8" borderId="14" xfId="4" applyNumberFormat="1" applyFont="1" applyFill="1" applyBorder="1" applyAlignment="1">
      <alignment horizontal="left" vertical="top"/>
    </xf>
    <xf numFmtId="168" fontId="58" fillId="7" borderId="0" xfId="4" applyNumberFormat="1" applyFont="1" applyFill="1" applyAlignment="1">
      <alignment horizontal="center" vertical="center"/>
    </xf>
    <xf numFmtId="0" fontId="53" fillId="7" borderId="14" xfId="4" applyFont="1" applyFill="1" applyBorder="1" applyAlignment="1">
      <alignment horizontal="left" vertical="center"/>
    </xf>
    <xf numFmtId="49" fontId="59" fillId="8" borderId="14" xfId="4" applyNumberFormat="1" applyFont="1" applyFill="1" applyBorder="1" applyAlignment="1">
      <alignment horizontal="center" vertical="center"/>
    </xf>
    <xf numFmtId="3" fontId="44" fillId="7" borderId="0" xfId="4" applyNumberFormat="1" applyFill="1" applyAlignment="1">
      <alignment horizontal="right" vertical="center"/>
    </xf>
    <xf numFmtId="0" fontId="44" fillId="0" borderId="0" xfId="4" applyAlignment="1">
      <alignment horizontal="left"/>
    </xf>
    <xf numFmtId="49" fontId="53" fillId="7" borderId="15" xfId="4" applyNumberFormat="1" applyFont="1" applyFill="1" applyBorder="1" applyAlignment="1">
      <alignment horizontal="left" vertical="center"/>
    </xf>
    <xf numFmtId="49" fontId="64" fillId="7" borderId="0" xfId="4" applyNumberFormat="1" applyFont="1" applyFill="1" applyAlignment="1">
      <alignment horizontal="center" vertical="center"/>
    </xf>
    <xf numFmtId="49" fontId="58" fillId="7" borderId="0" xfId="4" applyNumberFormat="1" applyFont="1" applyFill="1" applyAlignment="1">
      <alignment horizontal="center" vertical="center"/>
    </xf>
    <xf numFmtId="169" fontId="58" fillId="7" borderId="0" xfId="4" applyNumberFormat="1" applyFont="1" applyFill="1" applyAlignment="1">
      <alignment horizontal="center" vertical="center"/>
    </xf>
    <xf numFmtId="49" fontId="59" fillId="7" borderId="0" xfId="4" applyNumberFormat="1" applyFont="1" applyFill="1" applyAlignment="1">
      <alignment horizontal="center" vertical="center"/>
    </xf>
    <xf numFmtId="49" fontId="58" fillId="7" borderId="19" xfId="4" applyNumberFormat="1" applyFont="1" applyFill="1" applyBorder="1" applyAlignment="1">
      <alignment horizontal="center" vertical="center"/>
    </xf>
    <xf numFmtId="49" fontId="65" fillId="7" borderId="0" xfId="4" applyNumberFormat="1" applyFont="1" applyFill="1" applyAlignment="1">
      <alignment horizontal="center" vertical="center"/>
    </xf>
    <xf numFmtId="49" fontId="61" fillId="7" borderId="0" xfId="4" applyNumberFormat="1" applyFont="1" applyFill="1" applyAlignment="1">
      <alignment horizontal="left" vertical="center"/>
    </xf>
    <xf numFmtId="49" fontId="61" fillId="7" borderId="20" xfId="4" applyNumberFormat="1" applyFont="1" applyFill="1" applyBorder="1" applyAlignment="1">
      <alignment horizontal="left" vertical="center"/>
    </xf>
    <xf numFmtId="49" fontId="61" fillId="7" borderId="0" xfId="4" applyNumberFormat="1" applyFont="1" applyFill="1" applyAlignment="1">
      <alignment horizontal="left"/>
    </xf>
    <xf numFmtId="3" fontId="58" fillId="7" borderId="0" xfId="4" applyNumberFormat="1" applyFont="1" applyFill="1" applyAlignment="1">
      <alignment horizontal="center" vertical="center"/>
    </xf>
    <xf numFmtId="49" fontId="66" fillId="7" borderId="0" xfId="4" applyNumberFormat="1" applyFont="1" applyFill="1" applyAlignment="1">
      <alignment horizontal="left" vertical="center"/>
    </xf>
    <xf numFmtId="49" fontId="61" fillId="7" borderId="19" xfId="4" applyNumberFormat="1" applyFont="1" applyFill="1" applyBorder="1" applyAlignment="1">
      <alignment horizontal="left" vertical="center"/>
    </xf>
    <xf numFmtId="3" fontId="59" fillId="8" borderId="14" xfId="4" applyNumberFormat="1" applyFont="1" applyFill="1" applyBorder="1" applyAlignment="1">
      <alignment horizontal="center" vertical="center"/>
    </xf>
    <xf numFmtId="169" fontId="59" fillId="8" borderId="14" xfId="4" applyNumberFormat="1" applyFont="1" applyFill="1" applyBorder="1" applyAlignment="1">
      <alignment horizontal="center" vertical="center"/>
    </xf>
    <xf numFmtId="4" fontId="58" fillId="7" borderId="0" xfId="4" applyNumberFormat="1" applyFont="1" applyFill="1" applyAlignment="1">
      <alignment horizontal="center" vertical="center"/>
    </xf>
    <xf numFmtId="4" fontId="59" fillId="8" borderId="14" xfId="4" applyNumberFormat="1" applyFont="1" applyFill="1" applyBorder="1" applyAlignment="1">
      <alignment horizontal="center" vertical="center"/>
    </xf>
    <xf numFmtId="0" fontId="59" fillId="8" borderId="14" xfId="4" applyFont="1" applyFill="1" applyBorder="1" applyAlignment="1">
      <alignment horizontal="center" vertical="center"/>
    </xf>
    <xf numFmtId="0" fontId="59" fillId="8" borderId="14" xfId="4" applyFont="1" applyFill="1" applyBorder="1" applyAlignment="1">
      <alignment horizontal="left" vertical="center"/>
    </xf>
    <xf numFmtId="49" fontId="58" fillId="7" borderId="0" xfId="4" applyNumberFormat="1" applyFont="1" applyFill="1" applyAlignment="1">
      <alignment horizontal="left" vertical="center"/>
    </xf>
    <xf numFmtId="1" fontId="58" fillId="7" borderId="0" xfId="4" applyNumberFormat="1" applyFont="1" applyFill="1" applyAlignment="1">
      <alignment horizontal="center" vertical="center"/>
    </xf>
    <xf numFmtId="4" fontId="44" fillId="7" borderId="0" xfId="4" applyNumberFormat="1" applyFill="1" applyAlignment="1">
      <alignment horizontal="center" vertical="center"/>
    </xf>
    <xf numFmtId="4" fontId="53" fillId="8" borderId="14" xfId="4" applyNumberFormat="1" applyFont="1" applyFill="1" applyBorder="1" applyAlignment="1">
      <alignment horizontal="center" vertical="center"/>
    </xf>
    <xf numFmtId="0" fontId="53" fillId="7" borderId="15" xfId="4" applyFont="1" applyFill="1" applyBorder="1" applyAlignment="1">
      <alignment horizontal="left" vertical="top" wrapText="1"/>
    </xf>
    <xf numFmtId="49" fontId="53" fillId="8" borderId="14" xfId="4" applyNumberFormat="1" applyFont="1" applyFill="1" applyBorder="1" applyAlignment="1">
      <alignment horizontal="center" vertical="center"/>
    </xf>
    <xf numFmtId="3" fontId="71" fillId="8" borderId="14" xfId="4" applyNumberFormat="1" applyFont="1" applyFill="1" applyBorder="1" applyAlignment="1">
      <alignment horizontal="right" vertical="center"/>
    </xf>
    <xf numFmtId="3" fontId="58" fillId="7" borderId="0" xfId="4" applyNumberFormat="1" applyFont="1" applyFill="1" applyAlignment="1">
      <alignment horizontal="right" vertical="center" wrapText="1"/>
    </xf>
    <xf numFmtId="0" fontId="71" fillId="8" borderId="14" xfId="4" applyFont="1" applyFill="1" applyBorder="1" applyAlignment="1">
      <alignment horizontal="right" vertical="center" wrapText="1"/>
    </xf>
    <xf numFmtId="172" fontId="44" fillId="7" borderId="0" xfId="4" applyNumberFormat="1" applyFill="1" applyAlignment="1">
      <alignment horizontal="left" vertical="center"/>
    </xf>
    <xf numFmtId="49" fontId="74" fillId="10" borderId="15" xfId="4" applyNumberFormat="1" applyFont="1" applyFill="1" applyBorder="1" applyAlignment="1">
      <alignment horizontal="center" vertical="center"/>
    </xf>
    <xf numFmtId="49" fontId="74" fillId="12" borderId="15" xfId="4" applyNumberFormat="1" applyFont="1" applyFill="1" applyBorder="1" applyAlignment="1">
      <alignment horizontal="center" vertical="center"/>
    </xf>
    <xf numFmtId="49" fontId="74" fillId="11" borderId="15" xfId="4" applyNumberFormat="1" applyFont="1" applyFill="1" applyBorder="1" applyAlignment="1">
      <alignment horizontal="center" vertical="center"/>
    </xf>
    <xf numFmtId="49" fontId="53" fillId="8" borderId="14" xfId="4" applyNumberFormat="1" applyFont="1" applyFill="1" applyBorder="1" applyAlignment="1">
      <alignment horizontal="center" vertical="center" wrapText="1"/>
    </xf>
    <xf numFmtId="0" fontId="41" fillId="0" borderId="0" xfId="2" applyFont="1" applyAlignment="1">
      <alignment horizontal="left" vertical="center" wrapText="1"/>
    </xf>
  </cellXfs>
  <cellStyles count="7">
    <cellStyle name="Hyperlink 2" xfId="3" xr:uid="{EC120E1C-9E21-4872-9FB1-94447AF4C45E}"/>
    <cellStyle name="Normal" xfId="0" builtinId="0"/>
    <cellStyle name="Normal 2" xfId="2" xr:uid="{425AB3E8-2668-4EF0-A65C-0C64CBAF2124}"/>
    <cellStyle name="Normal 3" xfId="4" xr:uid="{B951CDCC-1984-43A6-A1B7-7250F85A49A8}"/>
    <cellStyle name="Normal 4" xfId="6" xr:uid="{797CFAD8-6D21-40A0-A19A-81FC4E8CD23C}"/>
    <cellStyle name="Percent" xfId="1" builtinId="5"/>
    <cellStyle name="Percent 2" xfId="5" xr:uid="{FE0E9D96-BD93-45C7-A7CD-8A6E2F4267C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png"/></Relationships>
</file>

<file path=xl/drawings/_rels/drawing11.xml.rels><?xml version="1.0" encoding="UTF-8" standalone="yes"?>
<Relationships xmlns="http://schemas.openxmlformats.org/package/2006/relationships"><Relationship Id="rId1" Type="http://schemas.openxmlformats.org/officeDocument/2006/relationships/image" Target="../media/image23.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1" Type="http://schemas.openxmlformats.org/officeDocument/2006/relationships/image" Target="../media/image3.png"/></Relationships>
</file>

<file path=xl/drawings/_rels/drawing8.xml.rels><?xml version="1.0" encoding="UTF-8" standalone="yes"?>
<Relationships xmlns="http://schemas.openxmlformats.org/package/2006/relationships"><Relationship Id="rId8" Type="http://schemas.openxmlformats.org/officeDocument/2006/relationships/image" Target="../media/image10.png"/><Relationship Id="rId13" Type="http://schemas.openxmlformats.org/officeDocument/2006/relationships/image" Target="../media/image15.png"/><Relationship Id="rId18" Type="http://schemas.openxmlformats.org/officeDocument/2006/relationships/image" Target="../media/image20.png"/><Relationship Id="rId3" Type="http://schemas.openxmlformats.org/officeDocument/2006/relationships/image" Target="../media/image5.png"/><Relationship Id="rId7" Type="http://schemas.openxmlformats.org/officeDocument/2006/relationships/image" Target="../media/image9.png"/><Relationship Id="rId12" Type="http://schemas.openxmlformats.org/officeDocument/2006/relationships/image" Target="../media/image14.png"/><Relationship Id="rId17" Type="http://schemas.openxmlformats.org/officeDocument/2006/relationships/image" Target="../media/image19.png"/><Relationship Id="rId2" Type="http://schemas.openxmlformats.org/officeDocument/2006/relationships/image" Target="../media/image4.png"/><Relationship Id="rId16" Type="http://schemas.openxmlformats.org/officeDocument/2006/relationships/image" Target="../media/image18.png"/><Relationship Id="rId1" Type="http://schemas.openxmlformats.org/officeDocument/2006/relationships/image" Target="../media/image3.png"/><Relationship Id="rId6" Type="http://schemas.openxmlformats.org/officeDocument/2006/relationships/image" Target="../media/image8.png"/><Relationship Id="rId11" Type="http://schemas.openxmlformats.org/officeDocument/2006/relationships/image" Target="../media/image13.png"/><Relationship Id="rId5" Type="http://schemas.openxmlformats.org/officeDocument/2006/relationships/image" Target="../media/image7.png"/><Relationship Id="rId15" Type="http://schemas.openxmlformats.org/officeDocument/2006/relationships/image" Target="../media/image17.png"/><Relationship Id="rId10" Type="http://schemas.openxmlformats.org/officeDocument/2006/relationships/image" Target="../media/image12.png"/><Relationship Id="rId19" Type="http://schemas.openxmlformats.org/officeDocument/2006/relationships/image" Target="../media/image21.png"/><Relationship Id="rId4" Type="http://schemas.openxmlformats.org/officeDocument/2006/relationships/image" Target="../media/image6.png"/><Relationship Id="rId9" Type="http://schemas.openxmlformats.org/officeDocument/2006/relationships/image" Target="../media/image11.png"/><Relationship Id="rId14" Type="http://schemas.openxmlformats.org/officeDocument/2006/relationships/image" Target="../media/image16.png"/></Relationships>
</file>

<file path=xl/drawings/_rels/drawing9.xml.rels><?xml version="1.0" encoding="UTF-8" standalone="yes"?>
<Relationships xmlns="http://schemas.openxmlformats.org/package/2006/relationships"><Relationship Id="rId2" Type="http://schemas.openxmlformats.org/officeDocument/2006/relationships/image" Target="../media/image22.png"/><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123554</xdr:rowOff>
    </xdr:to>
    <xdr:pic>
      <xdr:nvPicPr>
        <xdr:cNvPr id="2" name="Picture 1">
          <a:extLst>
            <a:ext uri="{FF2B5EF4-FFF2-40B4-BE49-F238E27FC236}">
              <a16:creationId xmlns:a16="http://schemas.microsoft.com/office/drawing/2014/main" id="{F1C525FB-372D-4A4E-B244-C580C0F81FF2}"/>
            </a:ext>
          </a:extLst>
        </xdr:cNvPr>
        <xdr:cNvPicPr>
          <a:picLocks noChangeAspect="1"/>
        </xdr:cNvPicPr>
      </xdr:nvPicPr>
      <xdr:blipFill>
        <a:blip xmlns:r="http://schemas.openxmlformats.org/officeDocument/2006/relationships" r:embed="rId1"/>
        <a:stretch>
          <a:fillRect/>
        </a:stretch>
      </xdr:blipFill>
      <xdr:spPr>
        <a:xfrm>
          <a:off x="2101215" y="3368041"/>
          <a:ext cx="4534118" cy="1438003"/>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0</xdr:colOff>
      <xdr:row>0</xdr:row>
      <xdr:rowOff>0</xdr:rowOff>
    </xdr:from>
    <xdr:to>
      <xdr:col>6</xdr:col>
      <xdr:colOff>0</xdr:colOff>
      <xdr:row>3</xdr:row>
      <xdr:rowOff>0</xdr:rowOff>
    </xdr:to>
    <xdr:pic>
      <xdr:nvPicPr>
        <xdr:cNvPr id="2" name="Picture 9" descr="Inserted picture RelID:1">
          <a:extLst>
            <a:ext uri="{FF2B5EF4-FFF2-40B4-BE49-F238E27FC236}">
              <a16:creationId xmlns:a16="http://schemas.microsoft.com/office/drawing/2014/main" id="{08C18725-EC0C-46C3-84F9-6EDEB0B2BFBE}"/>
            </a:ext>
          </a:extLst>
        </xdr:cNvPr>
        <xdr:cNvPicPr>
          <a:picLocks noChangeAspect="1"/>
        </xdr:cNvPicPr>
      </xdr:nvPicPr>
      <xdr:blipFill>
        <a:blip xmlns:r="http://schemas.openxmlformats.org/officeDocument/2006/relationships" r:embed="rId1"/>
        <a:stretch>
          <a:fillRect/>
        </a:stretch>
      </xdr:blipFill>
      <xdr:spPr>
        <a:xfrm>
          <a:off x="609600" y="0"/>
          <a:ext cx="3048000" cy="50292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xdr:from>
      <xdr:col>0</xdr:col>
      <xdr:colOff>76200</xdr:colOff>
      <xdr:row>0</xdr:row>
      <xdr:rowOff>19050</xdr:rowOff>
    </xdr:from>
    <xdr:to>
      <xdr:col>1</xdr:col>
      <xdr:colOff>951230</xdr:colOff>
      <xdr:row>2</xdr:row>
      <xdr:rowOff>0</xdr:rowOff>
    </xdr:to>
    <xdr:pic>
      <xdr:nvPicPr>
        <xdr:cNvPr id="2" name="Picture 29" descr="Inserted picture RelID:1">
          <a:extLst>
            <a:ext uri="{FF2B5EF4-FFF2-40B4-BE49-F238E27FC236}">
              <a16:creationId xmlns:a16="http://schemas.microsoft.com/office/drawing/2014/main" id="{9D00A123-2D89-45E7-99A8-D265D08CBF02}"/>
            </a:ext>
          </a:extLst>
        </xdr:cNvPr>
        <xdr:cNvPicPr>
          <a:picLocks noChangeAspect="1"/>
        </xdr:cNvPicPr>
      </xdr:nvPicPr>
      <xdr:blipFill>
        <a:blip xmlns:r="http://schemas.openxmlformats.org/officeDocument/2006/relationships" r:embed="rId1"/>
        <a:stretch>
          <a:fillRect/>
        </a:stretch>
      </xdr:blipFill>
      <xdr:spPr>
        <a:xfrm>
          <a:off x="76200" y="19050"/>
          <a:ext cx="1141730" cy="31623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xdr:row>
      <xdr:rowOff>0</xdr:rowOff>
    </xdr:from>
    <xdr:to>
      <xdr:col>2</xdr:col>
      <xdr:colOff>0</xdr:colOff>
      <xdr:row>4</xdr:row>
      <xdr:rowOff>0</xdr:rowOff>
    </xdr:to>
    <xdr:pic>
      <xdr:nvPicPr>
        <xdr:cNvPr id="2" name="Picture 1" descr="Inserted picture RelID:1">
          <a:extLst>
            <a:ext uri="{FF2B5EF4-FFF2-40B4-BE49-F238E27FC236}">
              <a16:creationId xmlns:a16="http://schemas.microsoft.com/office/drawing/2014/main" id="{235A01DB-9D5B-465D-9A35-C5CE80004714}"/>
            </a:ext>
          </a:extLst>
        </xdr:cNvPr>
        <xdr:cNvPicPr>
          <a:picLocks noChangeAspect="1"/>
        </xdr:cNvPicPr>
      </xdr:nvPicPr>
      <xdr:blipFill>
        <a:blip xmlns:r="http://schemas.openxmlformats.org/officeDocument/2006/relationships" r:embed="rId1"/>
        <a:stretch>
          <a:fillRect/>
        </a:stretch>
      </xdr:blipFill>
      <xdr:spPr>
        <a:xfrm>
          <a:off x="609600" y="167640"/>
          <a:ext cx="609600" cy="50292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1</xdr:row>
      <xdr:rowOff>0</xdr:rowOff>
    </xdr:from>
    <xdr:to>
      <xdr:col>3</xdr:col>
      <xdr:colOff>0</xdr:colOff>
      <xdr:row>3</xdr:row>
      <xdr:rowOff>0</xdr:rowOff>
    </xdr:to>
    <xdr:pic>
      <xdr:nvPicPr>
        <xdr:cNvPr id="2" name="Picture 2" descr="Inserted picture RelID:1">
          <a:extLst>
            <a:ext uri="{FF2B5EF4-FFF2-40B4-BE49-F238E27FC236}">
              <a16:creationId xmlns:a16="http://schemas.microsoft.com/office/drawing/2014/main" id="{209587F5-BFDB-4F27-9F67-71C8F36331CA}"/>
            </a:ext>
          </a:extLst>
        </xdr:cNvPr>
        <xdr:cNvPicPr>
          <a:picLocks noChangeAspect="1"/>
        </xdr:cNvPicPr>
      </xdr:nvPicPr>
      <xdr:blipFill>
        <a:blip xmlns:r="http://schemas.openxmlformats.org/officeDocument/2006/relationships" r:embed="rId1"/>
        <a:stretch>
          <a:fillRect/>
        </a:stretch>
      </xdr:blipFill>
      <xdr:spPr>
        <a:xfrm>
          <a:off x="609600" y="167640"/>
          <a:ext cx="1219200" cy="33528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0</xdr:colOff>
      <xdr:row>3</xdr:row>
      <xdr:rowOff>0</xdr:rowOff>
    </xdr:to>
    <xdr:pic>
      <xdr:nvPicPr>
        <xdr:cNvPr id="2" name="Picture 3" descr="Inserted picture RelID:1">
          <a:extLst>
            <a:ext uri="{FF2B5EF4-FFF2-40B4-BE49-F238E27FC236}">
              <a16:creationId xmlns:a16="http://schemas.microsoft.com/office/drawing/2014/main" id="{5010E7AF-7E4E-4A4D-AA60-5D95DC6D3770}"/>
            </a:ext>
          </a:extLst>
        </xdr:cNvPr>
        <xdr:cNvPicPr>
          <a:picLocks noChangeAspect="1"/>
        </xdr:cNvPicPr>
      </xdr:nvPicPr>
      <xdr:blipFill>
        <a:blip xmlns:r="http://schemas.openxmlformats.org/officeDocument/2006/relationships" r:embed="rId1"/>
        <a:stretch>
          <a:fillRect/>
        </a:stretch>
      </xdr:blipFill>
      <xdr:spPr>
        <a:xfrm>
          <a:off x="609600" y="0"/>
          <a:ext cx="609600" cy="50292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0</xdr:colOff>
      <xdr:row>3</xdr:row>
      <xdr:rowOff>0</xdr:rowOff>
    </xdr:to>
    <xdr:pic>
      <xdr:nvPicPr>
        <xdr:cNvPr id="2" name="Picture 4" descr="Inserted picture RelID:1">
          <a:extLst>
            <a:ext uri="{FF2B5EF4-FFF2-40B4-BE49-F238E27FC236}">
              <a16:creationId xmlns:a16="http://schemas.microsoft.com/office/drawing/2014/main" id="{B14537E9-85FD-49C5-90FA-1D5A4CCA5C74}"/>
            </a:ext>
          </a:extLst>
        </xdr:cNvPr>
        <xdr:cNvPicPr>
          <a:picLocks noChangeAspect="1"/>
        </xdr:cNvPicPr>
      </xdr:nvPicPr>
      <xdr:blipFill>
        <a:blip xmlns:r="http://schemas.openxmlformats.org/officeDocument/2006/relationships" r:embed="rId1"/>
        <a:stretch>
          <a:fillRect/>
        </a:stretch>
      </xdr:blipFill>
      <xdr:spPr>
        <a:xfrm>
          <a:off x="609600" y="0"/>
          <a:ext cx="609600" cy="50292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0</xdr:colOff>
      <xdr:row>3</xdr:row>
      <xdr:rowOff>0</xdr:rowOff>
    </xdr:to>
    <xdr:pic>
      <xdr:nvPicPr>
        <xdr:cNvPr id="2" name="Picture 5" descr="Inserted picture RelID:1">
          <a:extLst>
            <a:ext uri="{FF2B5EF4-FFF2-40B4-BE49-F238E27FC236}">
              <a16:creationId xmlns:a16="http://schemas.microsoft.com/office/drawing/2014/main" id="{002ED52A-967D-4993-AA68-CB171FACE577}"/>
            </a:ext>
          </a:extLst>
        </xdr:cNvPr>
        <xdr:cNvPicPr>
          <a:picLocks noChangeAspect="1"/>
        </xdr:cNvPicPr>
      </xdr:nvPicPr>
      <xdr:blipFill>
        <a:blip xmlns:r="http://schemas.openxmlformats.org/officeDocument/2006/relationships" r:embed="rId1"/>
        <a:stretch>
          <a:fillRect/>
        </a:stretch>
      </xdr:blipFill>
      <xdr:spPr>
        <a:xfrm>
          <a:off x="609600" y="0"/>
          <a:ext cx="609600" cy="50292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0</xdr:row>
      <xdr:rowOff>0</xdr:rowOff>
    </xdr:from>
    <xdr:to>
      <xdr:col>12</xdr:col>
      <xdr:colOff>0</xdr:colOff>
      <xdr:row>3</xdr:row>
      <xdr:rowOff>0</xdr:rowOff>
    </xdr:to>
    <xdr:pic>
      <xdr:nvPicPr>
        <xdr:cNvPr id="2" name="Picture 6" descr="Inserted picture RelID:1">
          <a:extLst>
            <a:ext uri="{FF2B5EF4-FFF2-40B4-BE49-F238E27FC236}">
              <a16:creationId xmlns:a16="http://schemas.microsoft.com/office/drawing/2014/main" id="{786ECC6A-EF71-4B32-B1A8-9784063B9536}"/>
            </a:ext>
          </a:extLst>
        </xdr:cNvPr>
        <xdr:cNvPicPr>
          <a:picLocks noChangeAspect="1"/>
        </xdr:cNvPicPr>
      </xdr:nvPicPr>
      <xdr:blipFill>
        <a:blip xmlns:r="http://schemas.openxmlformats.org/officeDocument/2006/relationships" r:embed="rId1"/>
        <a:stretch>
          <a:fillRect/>
        </a:stretch>
      </xdr:blipFill>
      <xdr:spPr>
        <a:xfrm>
          <a:off x="609600" y="0"/>
          <a:ext cx="6705600" cy="50292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0</xdr:colOff>
      <xdr:row>3</xdr:row>
      <xdr:rowOff>0</xdr:rowOff>
    </xdr:to>
    <xdr:pic>
      <xdr:nvPicPr>
        <xdr:cNvPr id="2" name="Picture 7" descr="Inserted picture RelID:1">
          <a:extLst>
            <a:ext uri="{FF2B5EF4-FFF2-40B4-BE49-F238E27FC236}">
              <a16:creationId xmlns:a16="http://schemas.microsoft.com/office/drawing/2014/main" id="{CA7D3C10-8E01-4B3E-BAE2-9BEDECDF4FD8}"/>
            </a:ext>
          </a:extLst>
        </xdr:cNvPr>
        <xdr:cNvPicPr>
          <a:picLocks noChangeAspect="1"/>
        </xdr:cNvPicPr>
      </xdr:nvPicPr>
      <xdr:blipFill>
        <a:blip xmlns:r="http://schemas.openxmlformats.org/officeDocument/2006/relationships" r:embed="rId1"/>
        <a:stretch>
          <a:fillRect/>
        </a:stretch>
      </xdr:blipFill>
      <xdr:spPr>
        <a:xfrm>
          <a:off x="609600" y="0"/>
          <a:ext cx="1219200" cy="502920"/>
        </a:xfrm>
        <a:prstGeom prst="rect">
          <a:avLst/>
        </a:prstGeom>
      </xdr:spPr>
    </xdr:pic>
    <xdr:clientData/>
  </xdr:twoCellAnchor>
  <xdr:twoCellAnchor>
    <xdr:from>
      <xdr:col>1</xdr:col>
      <xdr:colOff>0</xdr:colOff>
      <xdr:row>11</xdr:row>
      <xdr:rowOff>95250</xdr:rowOff>
    </xdr:from>
    <xdr:to>
      <xdr:col>4</xdr:col>
      <xdr:colOff>3010662</xdr:colOff>
      <xdr:row>11</xdr:row>
      <xdr:rowOff>2838450</xdr:rowOff>
    </xdr:to>
    <xdr:pic>
      <xdr:nvPicPr>
        <xdr:cNvPr id="3" name="Picture 8" descr="Inserted picture RelID:2">
          <a:extLst>
            <a:ext uri="{FF2B5EF4-FFF2-40B4-BE49-F238E27FC236}">
              <a16:creationId xmlns:a16="http://schemas.microsoft.com/office/drawing/2014/main" id="{6DF993C6-03A0-40F2-88D3-5D6FB2953870}"/>
            </a:ext>
          </a:extLst>
        </xdr:cNvPr>
        <xdr:cNvPicPr>
          <a:picLocks noChangeAspect="1"/>
        </xdr:cNvPicPr>
      </xdr:nvPicPr>
      <xdr:blipFill>
        <a:blip xmlns:r="http://schemas.openxmlformats.org/officeDocument/2006/relationships" r:embed="rId2"/>
        <a:stretch>
          <a:fillRect/>
        </a:stretch>
      </xdr:blipFill>
      <xdr:spPr>
        <a:xfrm>
          <a:off x="609600" y="1939290"/>
          <a:ext cx="2439162" cy="68580"/>
        </a:xfrm>
        <a:prstGeom prst="rect">
          <a:avLst/>
        </a:prstGeom>
      </xdr:spPr>
    </xdr:pic>
    <xdr:clientData/>
  </xdr:twoCellAnchor>
  <xdr:twoCellAnchor>
    <xdr:from>
      <xdr:col>0</xdr:col>
      <xdr:colOff>28448</xdr:colOff>
      <xdr:row>13</xdr:row>
      <xdr:rowOff>66802</xdr:rowOff>
    </xdr:from>
    <xdr:to>
      <xdr:col>6</xdr:col>
      <xdr:colOff>0</xdr:colOff>
      <xdr:row>13</xdr:row>
      <xdr:rowOff>4419600</xdr:rowOff>
    </xdr:to>
    <xdr:pic>
      <xdr:nvPicPr>
        <xdr:cNvPr id="4" name="Picture 9" descr="Inserted picture RelID:3">
          <a:extLst>
            <a:ext uri="{FF2B5EF4-FFF2-40B4-BE49-F238E27FC236}">
              <a16:creationId xmlns:a16="http://schemas.microsoft.com/office/drawing/2014/main" id="{175CE75A-E189-4925-92E8-F332574B76A9}"/>
            </a:ext>
          </a:extLst>
        </xdr:cNvPr>
        <xdr:cNvPicPr>
          <a:picLocks noChangeAspect="1"/>
        </xdr:cNvPicPr>
      </xdr:nvPicPr>
      <xdr:blipFill>
        <a:blip xmlns:r="http://schemas.openxmlformats.org/officeDocument/2006/relationships" r:embed="rId3"/>
        <a:stretch>
          <a:fillRect/>
        </a:stretch>
      </xdr:blipFill>
      <xdr:spPr>
        <a:xfrm>
          <a:off x="28448" y="2246122"/>
          <a:ext cx="3629152" cy="100838"/>
        </a:xfrm>
        <a:prstGeom prst="rect">
          <a:avLst/>
        </a:prstGeom>
      </xdr:spPr>
    </xdr:pic>
    <xdr:clientData/>
  </xdr:twoCellAnchor>
  <xdr:twoCellAnchor>
    <xdr:from>
      <xdr:col>0</xdr:col>
      <xdr:colOff>19050</xdr:colOff>
      <xdr:row>15</xdr:row>
      <xdr:rowOff>71882</xdr:rowOff>
    </xdr:from>
    <xdr:to>
      <xdr:col>4</xdr:col>
      <xdr:colOff>3057906</xdr:colOff>
      <xdr:row>15</xdr:row>
      <xdr:rowOff>4282186</xdr:rowOff>
    </xdr:to>
    <xdr:pic>
      <xdr:nvPicPr>
        <xdr:cNvPr id="5" name="Picture 10" descr="Inserted picture RelID:4">
          <a:extLst>
            <a:ext uri="{FF2B5EF4-FFF2-40B4-BE49-F238E27FC236}">
              <a16:creationId xmlns:a16="http://schemas.microsoft.com/office/drawing/2014/main" id="{50357368-265C-442D-A12E-DB167A7BBA16}"/>
            </a:ext>
          </a:extLst>
        </xdr:cNvPr>
        <xdr:cNvPicPr>
          <a:picLocks noChangeAspect="1"/>
        </xdr:cNvPicPr>
      </xdr:nvPicPr>
      <xdr:blipFill>
        <a:blip xmlns:r="http://schemas.openxmlformats.org/officeDocument/2006/relationships" r:embed="rId4"/>
        <a:stretch>
          <a:fillRect/>
        </a:stretch>
      </xdr:blipFill>
      <xdr:spPr>
        <a:xfrm>
          <a:off x="19050" y="2586482"/>
          <a:ext cx="3031236" cy="95504"/>
        </a:xfrm>
        <a:prstGeom prst="rect">
          <a:avLst/>
        </a:prstGeom>
      </xdr:spPr>
    </xdr:pic>
    <xdr:clientData/>
  </xdr:twoCellAnchor>
  <xdr:twoCellAnchor>
    <xdr:from>
      <xdr:col>0</xdr:col>
      <xdr:colOff>0</xdr:colOff>
      <xdr:row>17</xdr:row>
      <xdr:rowOff>28702</xdr:rowOff>
    </xdr:from>
    <xdr:to>
      <xdr:col>4</xdr:col>
      <xdr:colOff>3248152</xdr:colOff>
      <xdr:row>17</xdr:row>
      <xdr:rowOff>4276852</xdr:rowOff>
    </xdr:to>
    <xdr:pic>
      <xdr:nvPicPr>
        <xdr:cNvPr id="6" name="Picture 11" descr="Inserted picture RelID:5">
          <a:extLst>
            <a:ext uri="{FF2B5EF4-FFF2-40B4-BE49-F238E27FC236}">
              <a16:creationId xmlns:a16="http://schemas.microsoft.com/office/drawing/2014/main" id="{8B4D887F-32B2-41AE-9127-8BA737D7AA86}"/>
            </a:ext>
          </a:extLst>
        </xdr:cNvPr>
        <xdr:cNvPicPr>
          <a:picLocks noChangeAspect="1"/>
        </xdr:cNvPicPr>
      </xdr:nvPicPr>
      <xdr:blipFill>
        <a:blip xmlns:r="http://schemas.openxmlformats.org/officeDocument/2006/relationships" r:embed="rId5"/>
        <a:stretch>
          <a:fillRect/>
        </a:stretch>
      </xdr:blipFill>
      <xdr:spPr>
        <a:xfrm>
          <a:off x="0" y="2878582"/>
          <a:ext cx="3050032" cy="140970"/>
        </a:xfrm>
        <a:prstGeom prst="rect">
          <a:avLst/>
        </a:prstGeom>
      </xdr:spPr>
    </xdr:pic>
    <xdr:clientData/>
  </xdr:twoCellAnchor>
  <xdr:twoCellAnchor>
    <xdr:from>
      <xdr:col>0</xdr:col>
      <xdr:colOff>0</xdr:colOff>
      <xdr:row>19</xdr:row>
      <xdr:rowOff>35814</xdr:rowOff>
    </xdr:from>
    <xdr:to>
      <xdr:col>4</xdr:col>
      <xdr:colOff>3134360</xdr:colOff>
      <xdr:row>19</xdr:row>
      <xdr:rowOff>4293870</xdr:rowOff>
    </xdr:to>
    <xdr:pic>
      <xdr:nvPicPr>
        <xdr:cNvPr id="7" name="Picture 12" descr="Inserted picture RelID:6">
          <a:extLst>
            <a:ext uri="{FF2B5EF4-FFF2-40B4-BE49-F238E27FC236}">
              <a16:creationId xmlns:a16="http://schemas.microsoft.com/office/drawing/2014/main" id="{633B8052-0E57-4C2F-9F4F-91B84748FFDF}"/>
            </a:ext>
          </a:extLst>
        </xdr:cNvPr>
        <xdr:cNvPicPr>
          <a:picLocks noChangeAspect="1"/>
        </xdr:cNvPicPr>
      </xdr:nvPicPr>
      <xdr:blipFill>
        <a:blip xmlns:r="http://schemas.openxmlformats.org/officeDocument/2006/relationships" r:embed="rId6"/>
        <a:stretch>
          <a:fillRect/>
        </a:stretch>
      </xdr:blipFill>
      <xdr:spPr>
        <a:xfrm>
          <a:off x="0" y="3220974"/>
          <a:ext cx="3050540" cy="128016"/>
        </a:xfrm>
        <a:prstGeom prst="rect">
          <a:avLst/>
        </a:prstGeom>
      </xdr:spPr>
    </xdr:pic>
    <xdr:clientData/>
  </xdr:twoCellAnchor>
  <xdr:twoCellAnchor>
    <xdr:from>
      <xdr:col>0</xdr:col>
      <xdr:colOff>47498</xdr:colOff>
      <xdr:row>21</xdr:row>
      <xdr:rowOff>35814</xdr:rowOff>
    </xdr:from>
    <xdr:to>
      <xdr:col>4</xdr:col>
      <xdr:colOff>3286760</xdr:colOff>
      <xdr:row>21</xdr:row>
      <xdr:rowOff>4217670</xdr:rowOff>
    </xdr:to>
    <xdr:pic>
      <xdr:nvPicPr>
        <xdr:cNvPr id="8" name="Picture 13" descr="Inserted picture RelID:7">
          <a:extLst>
            <a:ext uri="{FF2B5EF4-FFF2-40B4-BE49-F238E27FC236}">
              <a16:creationId xmlns:a16="http://schemas.microsoft.com/office/drawing/2014/main" id="{CE18F41C-4504-4063-AF71-7ADCE9FCB6E7}"/>
            </a:ext>
          </a:extLst>
        </xdr:cNvPr>
        <xdr:cNvPicPr>
          <a:picLocks noChangeAspect="1"/>
        </xdr:cNvPicPr>
      </xdr:nvPicPr>
      <xdr:blipFill>
        <a:blip xmlns:r="http://schemas.openxmlformats.org/officeDocument/2006/relationships" r:embed="rId7"/>
        <a:stretch>
          <a:fillRect/>
        </a:stretch>
      </xdr:blipFill>
      <xdr:spPr>
        <a:xfrm>
          <a:off x="47498" y="3556254"/>
          <a:ext cx="3003042" cy="128016"/>
        </a:xfrm>
        <a:prstGeom prst="rect">
          <a:avLst/>
        </a:prstGeom>
      </xdr:spPr>
    </xdr:pic>
    <xdr:clientData/>
  </xdr:twoCellAnchor>
  <xdr:twoCellAnchor>
    <xdr:from>
      <xdr:col>1</xdr:col>
      <xdr:colOff>76200</xdr:colOff>
      <xdr:row>23</xdr:row>
      <xdr:rowOff>35814</xdr:rowOff>
    </xdr:from>
    <xdr:to>
      <xdr:col>4</xdr:col>
      <xdr:colOff>3068320</xdr:colOff>
      <xdr:row>24</xdr:row>
      <xdr:rowOff>0</xdr:rowOff>
    </xdr:to>
    <xdr:pic>
      <xdr:nvPicPr>
        <xdr:cNvPr id="9" name="Picture 14" descr="Inserted picture RelID:8">
          <a:extLst>
            <a:ext uri="{FF2B5EF4-FFF2-40B4-BE49-F238E27FC236}">
              <a16:creationId xmlns:a16="http://schemas.microsoft.com/office/drawing/2014/main" id="{4B3FAA28-2C01-4E6B-88FF-2AD279FF3A90}"/>
            </a:ext>
          </a:extLst>
        </xdr:cNvPr>
        <xdr:cNvPicPr>
          <a:picLocks noChangeAspect="1"/>
        </xdr:cNvPicPr>
      </xdr:nvPicPr>
      <xdr:blipFill>
        <a:blip xmlns:r="http://schemas.openxmlformats.org/officeDocument/2006/relationships" r:embed="rId8"/>
        <a:stretch>
          <a:fillRect/>
        </a:stretch>
      </xdr:blipFill>
      <xdr:spPr>
        <a:xfrm>
          <a:off x="685800" y="3891534"/>
          <a:ext cx="2359660" cy="131826"/>
        </a:xfrm>
        <a:prstGeom prst="rect">
          <a:avLst/>
        </a:prstGeom>
      </xdr:spPr>
    </xdr:pic>
    <xdr:clientData/>
  </xdr:twoCellAnchor>
  <xdr:twoCellAnchor>
    <xdr:from>
      <xdr:col>1</xdr:col>
      <xdr:colOff>485648</xdr:colOff>
      <xdr:row>25</xdr:row>
      <xdr:rowOff>47752</xdr:rowOff>
    </xdr:from>
    <xdr:to>
      <xdr:col>4</xdr:col>
      <xdr:colOff>2401062</xdr:colOff>
      <xdr:row>25</xdr:row>
      <xdr:rowOff>2067052</xdr:rowOff>
    </xdr:to>
    <xdr:pic>
      <xdr:nvPicPr>
        <xdr:cNvPr id="10" name="Picture 15" descr="Inserted picture RelID:9">
          <a:extLst>
            <a:ext uri="{FF2B5EF4-FFF2-40B4-BE49-F238E27FC236}">
              <a16:creationId xmlns:a16="http://schemas.microsoft.com/office/drawing/2014/main" id="{9DA36F57-4D5C-4892-BD59-3E7BB5698663}"/>
            </a:ext>
          </a:extLst>
        </xdr:cNvPr>
        <xdr:cNvPicPr>
          <a:picLocks noChangeAspect="1"/>
        </xdr:cNvPicPr>
      </xdr:nvPicPr>
      <xdr:blipFill>
        <a:blip xmlns:r="http://schemas.openxmlformats.org/officeDocument/2006/relationships" r:embed="rId9"/>
        <a:stretch>
          <a:fillRect/>
        </a:stretch>
      </xdr:blipFill>
      <xdr:spPr>
        <a:xfrm>
          <a:off x="1095248" y="4238752"/>
          <a:ext cx="1953514" cy="121920"/>
        </a:xfrm>
        <a:prstGeom prst="rect">
          <a:avLst/>
        </a:prstGeom>
      </xdr:spPr>
    </xdr:pic>
    <xdr:clientData/>
  </xdr:twoCellAnchor>
  <xdr:twoCellAnchor>
    <xdr:from>
      <xdr:col>1</xdr:col>
      <xdr:colOff>180848</xdr:colOff>
      <xdr:row>27</xdr:row>
      <xdr:rowOff>104902</xdr:rowOff>
    </xdr:from>
    <xdr:to>
      <xdr:col>4</xdr:col>
      <xdr:colOff>2981452</xdr:colOff>
      <xdr:row>27</xdr:row>
      <xdr:rowOff>2895600</xdr:rowOff>
    </xdr:to>
    <xdr:pic>
      <xdr:nvPicPr>
        <xdr:cNvPr id="11" name="Picture 16" descr="Inserted picture RelID:10">
          <a:extLst>
            <a:ext uri="{FF2B5EF4-FFF2-40B4-BE49-F238E27FC236}">
              <a16:creationId xmlns:a16="http://schemas.microsoft.com/office/drawing/2014/main" id="{5294B828-4750-4F3B-8351-0C3F73C54AB6}"/>
            </a:ext>
          </a:extLst>
        </xdr:cNvPr>
        <xdr:cNvPicPr>
          <a:picLocks noChangeAspect="1"/>
        </xdr:cNvPicPr>
      </xdr:nvPicPr>
      <xdr:blipFill>
        <a:blip xmlns:r="http://schemas.openxmlformats.org/officeDocument/2006/relationships" r:embed="rId10"/>
        <a:stretch>
          <a:fillRect/>
        </a:stretch>
      </xdr:blipFill>
      <xdr:spPr>
        <a:xfrm>
          <a:off x="790448" y="4631182"/>
          <a:ext cx="2259584" cy="62738"/>
        </a:xfrm>
        <a:prstGeom prst="rect">
          <a:avLst/>
        </a:prstGeom>
      </xdr:spPr>
    </xdr:pic>
    <xdr:clientData/>
  </xdr:twoCellAnchor>
  <xdr:twoCellAnchor>
    <xdr:from>
      <xdr:col>1</xdr:col>
      <xdr:colOff>104648</xdr:colOff>
      <xdr:row>29</xdr:row>
      <xdr:rowOff>35814</xdr:rowOff>
    </xdr:from>
    <xdr:to>
      <xdr:col>4</xdr:col>
      <xdr:colOff>3287014</xdr:colOff>
      <xdr:row>29</xdr:row>
      <xdr:rowOff>2302764</xdr:rowOff>
    </xdr:to>
    <xdr:pic>
      <xdr:nvPicPr>
        <xdr:cNvPr id="12" name="Picture 17" descr="Inserted picture RelID:11">
          <a:extLst>
            <a:ext uri="{FF2B5EF4-FFF2-40B4-BE49-F238E27FC236}">
              <a16:creationId xmlns:a16="http://schemas.microsoft.com/office/drawing/2014/main" id="{2199A7B7-179F-487A-90EF-1597AF3B8257}"/>
            </a:ext>
          </a:extLst>
        </xdr:cNvPr>
        <xdr:cNvPicPr>
          <a:picLocks noChangeAspect="1"/>
        </xdr:cNvPicPr>
      </xdr:nvPicPr>
      <xdr:blipFill>
        <a:blip xmlns:r="http://schemas.openxmlformats.org/officeDocument/2006/relationships" r:embed="rId11"/>
        <a:stretch>
          <a:fillRect/>
        </a:stretch>
      </xdr:blipFill>
      <xdr:spPr>
        <a:xfrm>
          <a:off x="714248" y="4897374"/>
          <a:ext cx="2336546" cy="133350"/>
        </a:xfrm>
        <a:prstGeom prst="rect">
          <a:avLst/>
        </a:prstGeom>
      </xdr:spPr>
    </xdr:pic>
    <xdr:clientData/>
  </xdr:twoCellAnchor>
  <xdr:twoCellAnchor>
    <xdr:from>
      <xdr:col>1</xdr:col>
      <xdr:colOff>323850</xdr:colOff>
      <xdr:row>31</xdr:row>
      <xdr:rowOff>104902</xdr:rowOff>
    </xdr:from>
    <xdr:to>
      <xdr:col>4</xdr:col>
      <xdr:colOff>2124456</xdr:colOff>
      <xdr:row>31</xdr:row>
      <xdr:rowOff>2276602</xdr:rowOff>
    </xdr:to>
    <xdr:pic>
      <xdr:nvPicPr>
        <xdr:cNvPr id="13" name="Picture 18" descr="Inserted picture RelID:12">
          <a:extLst>
            <a:ext uri="{FF2B5EF4-FFF2-40B4-BE49-F238E27FC236}">
              <a16:creationId xmlns:a16="http://schemas.microsoft.com/office/drawing/2014/main" id="{7E21819E-3649-4ADB-849B-B2CEA6B2841A}"/>
            </a:ext>
          </a:extLst>
        </xdr:cNvPr>
        <xdr:cNvPicPr>
          <a:picLocks noChangeAspect="1"/>
        </xdr:cNvPicPr>
      </xdr:nvPicPr>
      <xdr:blipFill>
        <a:blip xmlns:r="http://schemas.openxmlformats.org/officeDocument/2006/relationships" r:embed="rId12"/>
        <a:stretch>
          <a:fillRect/>
        </a:stretch>
      </xdr:blipFill>
      <xdr:spPr>
        <a:xfrm>
          <a:off x="933450" y="5301742"/>
          <a:ext cx="2113026" cy="60960"/>
        </a:xfrm>
        <a:prstGeom prst="rect">
          <a:avLst/>
        </a:prstGeom>
      </xdr:spPr>
    </xdr:pic>
    <xdr:clientData/>
  </xdr:twoCellAnchor>
  <xdr:twoCellAnchor>
    <xdr:from>
      <xdr:col>0</xdr:col>
      <xdr:colOff>47498</xdr:colOff>
      <xdr:row>33</xdr:row>
      <xdr:rowOff>104902</xdr:rowOff>
    </xdr:from>
    <xdr:to>
      <xdr:col>4</xdr:col>
      <xdr:colOff>2381250</xdr:colOff>
      <xdr:row>33</xdr:row>
      <xdr:rowOff>3762502</xdr:rowOff>
    </xdr:to>
    <xdr:pic>
      <xdr:nvPicPr>
        <xdr:cNvPr id="14" name="Picture 19" descr="Inserted picture RelID:13">
          <a:extLst>
            <a:ext uri="{FF2B5EF4-FFF2-40B4-BE49-F238E27FC236}">
              <a16:creationId xmlns:a16="http://schemas.microsoft.com/office/drawing/2014/main" id="{644F0065-EB03-45BA-B553-16B298F8A92D}"/>
            </a:ext>
          </a:extLst>
        </xdr:cNvPr>
        <xdr:cNvPicPr>
          <a:picLocks noChangeAspect="1"/>
        </xdr:cNvPicPr>
      </xdr:nvPicPr>
      <xdr:blipFill>
        <a:blip xmlns:r="http://schemas.openxmlformats.org/officeDocument/2006/relationships" r:embed="rId13"/>
        <a:stretch>
          <a:fillRect/>
        </a:stretch>
      </xdr:blipFill>
      <xdr:spPr>
        <a:xfrm>
          <a:off x="47498" y="5637022"/>
          <a:ext cx="2996692" cy="60960"/>
        </a:xfrm>
        <a:prstGeom prst="rect">
          <a:avLst/>
        </a:prstGeom>
      </xdr:spPr>
    </xdr:pic>
    <xdr:clientData/>
  </xdr:twoCellAnchor>
  <xdr:twoCellAnchor>
    <xdr:from>
      <xdr:col>1</xdr:col>
      <xdr:colOff>65786</xdr:colOff>
      <xdr:row>35</xdr:row>
      <xdr:rowOff>115062</xdr:rowOff>
    </xdr:from>
    <xdr:to>
      <xdr:col>4</xdr:col>
      <xdr:colOff>2476754</xdr:colOff>
      <xdr:row>35</xdr:row>
      <xdr:rowOff>3772662</xdr:rowOff>
    </xdr:to>
    <xdr:pic>
      <xdr:nvPicPr>
        <xdr:cNvPr id="15" name="Picture 20" descr="Inserted picture RelID:14">
          <a:extLst>
            <a:ext uri="{FF2B5EF4-FFF2-40B4-BE49-F238E27FC236}">
              <a16:creationId xmlns:a16="http://schemas.microsoft.com/office/drawing/2014/main" id="{DF6AEC1B-9999-4DC9-9B06-704F16062A49}"/>
            </a:ext>
          </a:extLst>
        </xdr:cNvPr>
        <xdr:cNvPicPr>
          <a:picLocks noChangeAspect="1"/>
        </xdr:cNvPicPr>
      </xdr:nvPicPr>
      <xdr:blipFill>
        <a:blip xmlns:r="http://schemas.openxmlformats.org/officeDocument/2006/relationships" r:embed="rId14"/>
        <a:stretch>
          <a:fillRect/>
        </a:stretch>
      </xdr:blipFill>
      <xdr:spPr>
        <a:xfrm>
          <a:off x="675386" y="5982462"/>
          <a:ext cx="2372868" cy="53340"/>
        </a:xfrm>
        <a:prstGeom prst="rect">
          <a:avLst/>
        </a:prstGeom>
      </xdr:spPr>
    </xdr:pic>
    <xdr:clientData/>
  </xdr:twoCellAnchor>
  <xdr:twoCellAnchor>
    <xdr:from>
      <xdr:col>1</xdr:col>
      <xdr:colOff>161798</xdr:colOff>
      <xdr:row>37</xdr:row>
      <xdr:rowOff>35814</xdr:rowOff>
    </xdr:from>
    <xdr:to>
      <xdr:col>4</xdr:col>
      <xdr:colOff>2477262</xdr:colOff>
      <xdr:row>37</xdr:row>
      <xdr:rowOff>3340862</xdr:rowOff>
    </xdr:to>
    <xdr:pic>
      <xdr:nvPicPr>
        <xdr:cNvPr id="16" name="Picture 21" descr="Inserted picture RelID:15">
          <a:extLst>
            <a:ext uri="{FF2B5EF4-FFF2-40B4-BE49-F238E27FC236}">
              <a16:creationId xmlns:a16="http://schemas.microsoft.com/office/drawing/2014/main" id="{097556B5-2EFC-4D04-A449-77F47D12745B}"/>
            </a:ext>
          </a:extLst>
        </xdr:cNvPr>
        <xdr:cNvPicPr>
          <a:picLocks noChangeAspect="1"/>
        </xdr:cNvPicPr>
      </xdr:nvPicPr>
      <xdr:blipFill>
        <a:blip xmlns:r="http://schemas.openxmlformats.org/officeDocument/2006/relationships" r:embed="rId15"/>
        <a:stretch>
          <a:fillRect/>
        </a:stretch>
      </xdr:blipFill>
      <xdr:spPr>
        <a:xfrm>
          <a:off x="771398" y="6238494"/>
          <a:ext cx="2277364" cy="135128"/>
        </a:xfrm>
        <a:prstGeom prst="rect">
          <a:avLst/>
        </a:prstGeom>
      </xdr:spPr>
    </xdr:pic>
    <xdr:clientData/>
  </xdr:twoCellAnchor>
  <xdr:twoCellAnchor>
    <xdr:from>
      <xdr:col>1</xdr:col>
      <xdr:colOff>247650</xdr:colOff>
      <xdr:row>39</xdr:row>
      <xdr:rowOff>35814</xdr:rowOff>
    </xdr:from>
    <xdr:to>
      <xdr:col>4</xdr:col>
      <xdr:colOff>3172460</xdr:colOff>
      <xdr:row>39</xdr:row>
      <xdr:rowOff>4398772</xdr:rowOff>
    </xdr:to>
    <xdr:pic>
      <xdr:nvPicPr>
        <xdr:cNvPr id="17" name="Picture 22" descr="Inserted picture RelID:16">
          <a:extLst>
            <a:ext uri="{FF2B5EF4-FFF2-40B4-BE49-F238E27FC236}">
              <a16:creationId xmlns:a16="http://schemas.microsoft.com/office/drawing/2014/main" id="{61CA628C-3A0E-476A-BB93-A3F6B0AE2F7D}"/>
            </a:ext>
          </a:extLst>
        </xdr:cNvPr>
        <xdr:cNvPicPr>
          <a:picLocks noChangeAspect="1"/>
        </xdr:cNvPicPr>
      </xdr:nvPicPr>
      <xdr:blipFill>
        <a:blip xmlns:r="http://schemas.openxmlformats.org/officeDocument/2006/relationships" r:embed="rId16"/>
        <a:stretch>
          <a:fillRect/>
        </a:stretch>
      </xdr:blipFill>
      <xdr:spPr>
        <a:xfrm>
          <a:off x="857250" y="6573774"/>
          <a:ext cx="2193290" cy="133858"/>
        </a:xfrm>
        <a:prstGeom prst="rect">
          <a:avLst/>
        </a:prstGeom>
      </xdr:spPr>
    </xdr:pic>
    <xdr:clientData/>
  </xdr:twoCellAnchor>
  <xdr:twoCellAnchor>
    <xdr:from>
      <xdr:col>1</xdr:col>
      <xdr:colOff>171450</xdr:colOff>
      <xdr:row>41</xdr:row>
      <xdr:rowOff>35814</xdr:rowOff>
    </xdr:from>
    <xdr:to>
      <xdr:col>4</xdr:col>
      <xdr:colOff>2975356</xdr:colOff>
      <xdr:row>41</xdr:row>
      <xdr:rowOff>4856480</xdr:rowOff>
    </xdr:to>
    <xdr:pic>
      <xdr:nvPicPr>
        <xdr:cNvPr id="18" name="Picture 23" descr="Inserted picture RelID:17">
          <a:extLst>
            <a:ext uri="{FF2B5EF4-FFF2-40B4-BE49-F238E27FC236}">
              <a16:creationId xmlns:a16="http://schemas.microsoft.com/office/drawing/2014/main" id="{82A08600-3BDE-4AAB-AB44-78182374CC45}"/>
            </a:ext>
          </a:extLst>
        </xdr:cNvPr>
        <xdr:cNvPicPr>
          <a:picLocks noChangeAspect="1"/>
        </xdr:cNvPicPr>
      </xdr:nvPicPr>
      <xdr:blipFill>
        <a:blip xmlns:r="http://schemas.openxmlformats.org/officeDocument/2006/relationships" r:embed="rId17"/>
        <a:stretch>
          <a:fillRect/>
        </a:stretch>
      </xdr:blipFill>
      <xdr:spPr>
        <a:xfrm>
          <a:off x="781050" y="6909054"/>
          <a:ext cx="2270506" cy="134366"/>
        </a:xfrm>
        <a:prstGeom prst="rect">
          <a:avLst/>
        </a:prstGeom>
      </xdr:spPr>
    </xdr:pic>
    <xdr:clientData/>
  </xdr:twoCellAnchor>
  <xdr:twoCellAnchor>
    <xdr:from>
      <xdr:col>0</xdr:col>
      <xdr:colOff>71882</xdr:colOff>
      <xdr:row>43</xdr:row>
      <xdr:rowOff>107950</xdr:rowOff>
    </xdr:from>
    <xdr:to>
      <xdr:col>4</xdr:col>
      <xdr:colOff>1911604</xdr:colOff>
      <xdr:row>43</xdr:row>
      <xdr:rowOff>2127250</xdr:rowOff>
    </xdr:to>
    <xdr:pic>
      <xdr:nvPicPr>
        <xdr:cNvPr id="19" name="Picture 24" descr="Inserted picture RelID:18">
          <a:extLst>
            <a:ext uri="{FF2B5EF4-FFF2-40B4-BE49-F238E27FC236}">
              <a16:creationId xmlns:a16="http://schemas.microsoft.com/office/drawing/2014/main" id="{19E8CD3B-7D6E-462D-A892-737942518037}"/>
            </a:ext>
          </a:extLst>
        </xdr:cNvPr>
        <xdr:cNvPicPr>
          <a:picLocks noChangeAspect="1"/>
        </xdr:cNvPicPr>
      </xdr:nvPicPr>
      <xdr:blipFill>
        <a:blip xmlns:r="http://schemas.openxmlformats.org/officeDocument/2006/relationships" r:embed="rId18"/>
        <a:stretch>
          <a:fillRect/>
        </a:stretch>
      </xdr:blipFill>
      <xdr:spPr>
        <a:xfrm>
          <a:off x="71882" y="7316470"/>
          <a:ext cx="2975102" cy="60960"/>
        </a:xfrm>
        <a:prstGeom prst="rect">
          <a:avLst/>
        </a:prstGeom>
      </xdr:spPr>
    </xdr:pic>
    <xdr:clientData/>
  </xdr:twoCellAnchor>
  <xdr:twoCellAnchor>
    <xdr:from>
      <xdr:col>0</xdr:col>
      <xdr:colOff>75438</xdr:colOff>
      <xdr:row>45</xdr:row>
      <xdr:rowOff>122174</xdr:rowOff>
    </xdr:from>
    <xdr:to>
      <xdr:col>4</xdr:col>
      <xdr:colOff>1917954</xdr:colOff>
      <xdr:row>45</xdr:row>
      <xdr:rowOff>2141474</xdr:rowOff>
    </xdr:to>
    <xdr:pic>
      <xdr:nvPicPr>
        <xdr:cNvPr id="20" name="Picture 25" descr="Inserted picture RelID:19">
          <a:extLst>
            <a:ext uri="{FF2B5EF4-FFF2-40B4-BE49-F238E27FC236}">
              <a16:creationId xmlns:a16="http://schemas.microsoft.com/office/drawing/2014/main" id="{BD64D197-734D-4859-97D4-D2C2B66D35A6}"/>
            </a:ext>
          </a:extLst>
        </xdr:cNvPr>
        <xdr:cNvPicPr>
          <a:picLocks noChangeAspect="1"/>
        </xdr:cNvPicPr>
      </xdr:nvPicPr>
      <xdr:blipFill>
        <a:blip xmlns:r="http://schemas.openxmlformats.org/officeDocument/2006/relationships" r:embed="rId19"/>
        <a:stretch>
          <a:fillRect/>
        </a:stretch>
      </xdr:blipFill>
      <xdr:spPr>
        <a:xfrm>
          <a:off x="75438" y="7665974"/>
          <a:ext cx="2970276" cy="4572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0</xdr:colOff>
      <xdr:row>3</xdr:row>
      <xdr:rowOff>0</xdr:rowOff>
    </xdr:to>
    <xdr:pic>
      <xdr:nvPicPr>
        <xdr:cNvPr id="2" name="Picture 8" descr="Inserted picture RelID:1">
          <a:extLst>
            <a:ext uri="{FF2B5EF4-FFF2-40B4-BE49-F238E27FC236}">
              <a16:creationId xmlns:a16="http://schemas.microsoft.com/office/drawing/2014/main" id="{762DB340-2D8E-481A-91D9-FCE55CD14946}"/>
            </a:ext>
          </a:extLst>
        </xdr:cNvPr>
        <xdr:cNvPicPr>
          <a:picLocks noChangeAspect="1"/>
        </xdr:cNvPicPr>
      </xdr:nvPicPr>
      <xdr:blipFill>
        <a:blip xmlns:r="http://schemas.openxmlformats.org/officeDocument/2006/relationships" r:embed="rId1"/>
        <a:stretch>
          <a:fillRect/>
        </a:stretch>
      </xdr:blipFill>
      <xdr:spPr>
        <a:xfrm>
          <a:off x="609600" y="0"/>
          <a:ext cx="1219200" cy="502920"/>
        </a:xfrm>
        <a:prstGeom prst="rect">
          <a:avLst/>
        </a:prstGeom>
      </xdr:spPr>
    </xdr:pic>
    <xdr:clientData/>
  </xdr:twoCellAnchor>
  <xdr:twoCellAnchor>
    <xdr:from>
      <xdr:col>0</xdr:col>
      <xdr:colOff>47498</xdr:colOff>
      <xdr:row>18</xdr:row>
      <xdr:rowOff>114300</xdr:rowOff>
    </xdr:from>
    <xdr:to>
      <xdr:col>6</xdr:col>
      <xdr:colOff>943610</xdr:colOff>
      <xdr:row>45</xdr:row>
      <xdr:rowOff>80010</xdr:rowOff>
    </xdr:to>
    <xdr:pic>
      <xdr:nvPicPr>
        <xdr:cNvPr id="3" name="Picture 27" descr="Inserted picture RelID:2">
          <a:extLst>
            <a:ext uri="{FF2B5EF4-FFF2-40B4-BE49-F238E27FC236}">
              <a16:creationId xmlns:a16="http://schemas.microsoft.com/office/drawing/2014/main" id="{C6F04E50-E867-4933-AB29-0CBB9196C32F}"/>
            </a:ext>
          </a:extLst>
        </xdr:cNvPr>
        <xdr:cNvPicPr>
          <a:picLocks noChangeAspect="1"/>
        </xdr:cNvPicPr>
      </xdr:nvPicPr>
      <xdr:blipFill>
        <a:blip xmlns:r="http://schemas.openxmlformats.org/officeDocument/2006/relationships" r:embed="rId2"/>
        <a:stretch>
          <a:fillRect/>
        </a:stretch>
      </xdr:blipFill>
      <xdr:spPr>
        <a:xfrm>
          <a:off x="47498" y="3131820"/>
          <a:ext cx="4218432" cy="4491990"/>
        </a:xfrm>
        <a:prstGeom prst="rect">
          <a:avLst/>
        </a:prstGeom>
      </xdr:spPr>
    </xdr:pic>
    <xdr:clientData/>
  </xdr:twoCellAnchor>
</xdr:wsDr>
</file>

<file path=xl/theme/theme1.xml><?xml version="1.0" encoding="utf-8"?>
<a:theme xmlns:a="http://schemas.openxmlformats.org/drawingml/2006/main" name="Office Them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vmlDrawing" Target="../drawings/vmlDrawing4.vml"/><Relationship Id="rId1" Type="http://schemas.openxmlformats.org/officeDocument/2006/relationships/printerSettings" Target="../printerSettings/printerSettings16.bin"/><Relationship Id="rId4" Type="http://schemas.openxmlformats.org/officeDocument/2006/relationships/comments" Target="../comments3.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7" Type="http://schemas.openxmlformats.org/officeDocument/2006/relationships/comments" Target="../comments1.xm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vmlDrawing" Target="../drawings/vmlDrawing2.vml"/><Relationship Id="rId5" Type="http://schemas.openxmlformats.org/officeDocument/2006/relationships/printerSettings" Target="../printerSettings/printerSettings3.bin"/><Relationship Id="rId4" Type="http://schemas.openxmlformats.org/officeDocument/2006/relationships/hyperlink" Target="https://eur-lex.europa.eu/eli/dir/2019/2162/oj" TargetMode="Externa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194F81-D3C0-40EA-9B9A-3E249071EE86}">
  <sheetPr codeName="Sheet1">
    <tabColor rgb="FFE36E00"/>
  </sheetPr>
  <dimension ref="A1:A174"/>
  <sheetViews>
    <sheetView view="pageBreakPreview" zoomScale="60" zoomScaleNormal="60" workbookViewId="0">
      <selection activeCell="I52" sqref="I52"/>
    </sheetView>
  </sheetViews>
  <sheetFormatPr defaultColWidth="9.109375" defaultRowHeight="14.4" x14ac:dyDescent="0.3"/>
  <cols>
    <col min="1" max="1" width="242" style="2" customWidth="1"/>
    <col min="2" max="16384" width="9.109375" style="2"/>
  </cols>
  <sheetData>
    <row r="1" spans="1:1" ht="31.2" x14ac:dyDescent="0.3">
      <c r="A1" s="1" t="s">
        <v>0</v>
      </c>
    </row>
    <row r="3" spans="1:1" ht="15" x14ac:dyDescent="0.3">
      <c r="A3" s="3"/>
    </row>
    <row r="4" spans="1:1" ht="34.799999999999997" x14ac:dyDescent="0.3">
      <c r="A4" s="4" t="s">
        <v>1</v>
      </c>
    </row>
    <row r="5" spans="1:1" ht="34.799999999999997" x14ac:dyDescent="0.3">
      <c r="A5" s="4" t="s">
        <v>2</v>
      </c>
    </row>
    <row r="6" spans="1:1" ht="52.2" x14ac:dyDescent="0.3">
      <c r="A6" s="4" t="s">
        <v>3</v>
      </c>
    </row>
    <row r="7" spans="1:1" ht="17.399999999999999" x14ac:dyDescent="0.3">
      <c r="A7" s="4"/>
    </row>
    <row r="8" spans="1:1" ht="18" x14ac:dyDescent="0.3">
      <c r="A8" s="5" t="s">
        <v>4</v>
      </c>
    </row>
    <row r="9" spans="1:1" ht="34.799999999999997" x14ac:dyDescent="0.35">
      <c r="A9" s="6" t="s">
        <v>5</v>
      </c>
    </row>
    <row r="10" spans="1:1" ht="87" x14ac:dyDescent="0.3">
      <c r="A10" s="7" t="s">
        <v>6</v>
      </c>
    </row>
    <row r="11" spans="1:1" ht="34.799999999999997" x14ac:dyDescent="0.3">
      <c r="A11" s="7" t="s">
        <v>7</v>
      </c>
    </row>
    <row r="12" spans="1:1" ht="17.399999999999999" x14ac:dyDescent="0.3">
      <c r="A12" s="7" t="s">
        <v>8</v>
      </c>
    </row>
    <row r="13" spans="1:1" ht="17.399999999999999" x14ac:dyDescent="0.3">
      <c r="A13" s="7" t="s">
        <v>9</v>
      </c>
    </row>
    <row r="14" spans="1:1" ht="34.799999999999997" x14ac:dyDescent="0.3">
      <c r="A14" s="7" t="s">
        <v>10</v>
      </c>
    </row>
    <row r="15" spans="1:1" ht="17.399999999999999" x14ac:dyDescent="0.3">
      <c r="A15" s="7"/>
    </row>
    <row r="16" spans="1:1" ht="18" x14ac:dyDescent="0.3">
      <c r="A16" s="5" t="s">
        <v>11</v>
      </c>
    </row>
    <row r="17" spans="1:1" ht="17.399999999999999" x14ac:dyDescent="0.3">
      <c r="A17" s="8" t="s">
        <v>12</v>
      </c>
    </row>
    <row r="18" spans="1:1" ht="34.799999999999997" x14ac:dyDescent="0.3">
      <c r="A18" s="9" t="s">
        <v>13</v>
      </c>
    </row>
    <row r="19" spans="1:1" ht="34.799999999999997" x14ac:dyDescent="0.3">
      <c r="A19" s="9" t="s">
        <v>14</v>
      </c>
    </row>
    <row r="20" spans="1:1" ht="52.2" x14ac:dyDescent="0.3">
      <c r="A20" s="9" t="s">
        <v>15</v>
      </c>
    </row>
    <row r="21" spans="1:1" ht="87" x14ac:dyDescent="0.3">
      <c r="A21" s="9" t="s">
        <v>16</v>
      </c>
    </row>
    <row r="22" spans="1:1" ht="52.2" x14ac:dyDescent="0.3">
      <c r="A22" s="9" t="s">
        <v>17</v>
      </c>
    </row>
    <row r="23" spans="1:1" ht="34.799999999999997" x14ac:dyDescent="0.3">
      <c r="A23" s="9" t="s">
        <v>18</v>
      </c>
    </row>
    <row r="24" spans="1:1" ht="17.399999999999999" x14ac:dyDescent="0.3">
      <c r="A24" s="9" t="s">
        <v>19</v>
      </c>
    </row>
    <row r="25" spans="1:1" ht="17.399999999999999" x14ac:dyDescent="0.3">
      <c r="A25" s="8" t="s">
        <v>20</v>
      </c>
    </row>
    <row r="26" spans="1:1" ht="52.2" x14ac:dyDescent="0.35">
      <c r="A26" s="10" t="s">
        <v>21</v>
      </c>
    </row>
    <row r="27" spans="1:1" ht="17.399999999999999" x14ac:dyDescent="0.35">
      <c r="A27" s="10" t="s">
        <v>22</v>
      </c>
    </row>
    <row r="28" spans="1:1" ht="17.399999999999999" x14ac:dyDescent="0.3">
      <c r="A28" s="8" t="s">
        <v>23</v>
      </c>
    </row>
    <row r="29" spans="1:1" ht="34.799999999999997" x14ac:dyDescent="0.3">
      <c r="A29" s="9" t="s">
        <v>24</v>
      </c>
    </row>
    <row r="30" spans="1:1" ht="34.799999999999997" x14ac:dyDescent="0.3">
      <c r="A30" s="9" t="s">
        <v>25</v>
      </c>
    </row>
    <row r="31" spans="1:1" ht="34.799999999999997" x14ac:dyDescent="0.3">
      <c r="A31" s="9" t="s">
        <v>26</v>
      </c>
    </row>
    <row r="32" spans="1:1" ht="34.799999999999997" x14ac:dyDescent="0.3">
      <c r="A32" s="9" t="s">
        <v>27</v>
      </c>
    </row>
    <row r="33" spans="1:1" ht="17.399999999999999" x14ac:dyDescent="0.3">
      <c r="A33" s="9"/>
    </row>
    <row r="34" spans="1:1" ht="18" x14ac:dyDescent="0.3">
      <c r="A34" s="5" t="s">
        <v>28</v>
      </c>
    </row>
    <row r="35" spans="1:1" ht="17.399999999999999" x14ac:dyDescent="0.3">
      <c r="A35" s="8" t="s">
        <v>29</v>
      </c>
    </row>
    <row r="36" spans="1:1" ht="34.799999999999997" x14ac:dyDescent="0.3">
      <c r="A36" s="9" t="s">
        <v>30</v>
      </c>
    </row>
    <row r="37" spans="1:1" ht="34.799999999999997" x14ac:dyDescent="0.3">
      <c r="A37" s="9" t="s">
        <v>31</v>
      </c>
    </row>
    <row r="38" spans="1:1" ht="34.799999999999997" x14ac:dyDescent="0.3">
      <c r="A38" s="9" t="s">
        <v>32</v>
      </c>
    </row>
    <row r="39" spans="1:1" ht="17.399999999999999" x14ac:dyDescent="0.3">
      <c r="A39" s="9" t="s">
        <v>33</v>
      </c>
    </row>
    <row r="40" spans="1:1" ht="34.799999999999997" x14ac:dyDescent="0.3">
      <c r="A40" s="9" t="s">
        <v>34</v>
      </c>
    </row>
    <row r="41" spans="1:1" ht="17.399999999999999" x14ac:dyDescent="0.3">
      <c r="A41" s="8" t="s">
        <v>35</v>
      </c>
    </row>
    <row r="42" spans="1:1" ht="17.399999999999999" x14ac:dyDescent="0.3">
      <c r="A42" s="9" t="s">
        <v>36</v>
      </c>
    </row>
    <row r="43" spans="1:1" ht="17.399999999999999" x14ac:dyDescent="0.35">
      <c r="A43" s="10" t="s">
        <v>37</v>
      </c>
    </row>
    <row r="44" spans="1:1" ht="17.399999999999999" x14ac:dyDescent="0.3">
      <c r="A44" s="8" t="s">
        <v>38</v>
      </c>
    </row>
    <row r="45" spans="1:1" ht="34.799999999999997" x14ac:dyDescent="0.35">
      <c r="A45" s="10" t="s">
        <v>39</v>
      </c>
    </row>
    <row r="46" spans="1:1" ht="34.799999999999997" x14ac:dyDescent="0.3">
      <c r="A46" s="9" t="s">
        <v>40</v>
      </c>
    </row>
    <row r="47" spans="1:1" ht="52.2" x14ac:dyDescent="0.3">
      <c r="A47" s="9" t="s">
        <v>41</v>
      </c>
    </row>
    <row r="48" spans="1:1" ht="17.399999999999999" x14ac:dyDescent="0.3">
      <c r="A48" s="9" t="s">
        <v>42</v>
      </c>
    </row>
    <row r="49" spans="1:1" ht="17.399999999999999" x14ac:dyDescent="0.35">
      <c r="A49" s="10" t="s">
        <v>43</v>
      </c>
    </row>
    <row r="50" spans="1:1" ht="17.399999999999999" x14ac:dyDescent="0.3">
      <c r="A50" s="8" t="s">
        <v>44</v>
      </c>
    </row>
    <row r="51" spans="1:1" ht="34.799999999999997" x14ac:dyDescent="0.35">
      <c r="A51" s="10" t="s">
        <v>45</v>
      </c>
    </row>
    <row r="52" spans="1:1" ht="17.399999999999999" x14ac:dyDescent="0.3">
      <c r="A52" s="9" t="s">
        <v>46</v>
      </c>
    </row>
    <row r="53" spans="1:1" ht="34.799999999999997" x14ac:dyDescent="0.35">
      <c r="A53" s="10" t="s">
        <v>47</v>
      </c>
    </row>
    <row r="54" spans="1:1" ht="17.399999999999999" x14ac:dyDescent="0.3">
      <c r="A54" s="8" t="s">
        <v>48</v>
      </c>
    </row>
    <row r="55" spans="1:1" ht="17.399999999999999" x14ac:dyDescent="0.35">
      <c r="A55" s="10" t="s">
        <v>49</v>
      </c>
    </row>
    <row r="56" spans="1:1" ht="34.799999999999997" x14ac:dyDescent="0.3">
      <c r="A56" s="9" t="s">
        <v>50</v>
      </c>
    </row>
    <row r="57" spans="1:1" ht="17.399999999999999" x14ac:dyDescent="0.3">
      <c r="A57" s="9" t="s">
        <v>51</v>
      </c>
    </row>
    <row r="58" spans="1:1" ht="34.799999999999997" x14ac:dyDescent="0.3">
      <c r="A58" s="9" t="s">
        <v>52</v>
      </c>
    </row>
    <row r="59" spans="1:1" ht="17.399999999999999" x14ac:dyDescent="0.3">
      <c r="A59" s="8" t="s">
        <v>53</v>
      </c>
    </row>
    <row r="60" spans="1:1" ht="34.799999999999997" x14ac:dyDescent="0.3">
      <c r="A60" s="9" t="s">
        <v>54</v>
      </c>
    </row>
    <row r="61" spans="1:1" ht="17.399999999999999" x14ac:dyDescent="0.3">
      <c r="A61" s="11"/>
    </row>
    <row r="62" spans="1:1" ht="18" x14ac:dyDescent="0.3">
      <c r="A62" s="5" t="s">
        <v>55</v>
      </c>
    </row>
    <row r="63" spans="1:1" ht="17.399999999999999" x14ac:dyDescent="0.3">
      <c r="A63" s="8" t="s">
        <v>56</v>
      </c>
    </row>
    <row r="64" spans="1:1" ht="34.799999999999997" x14ac:dyDescent="0.3">
      <c r="A64" s="9" t="s">
        <v>57</v>
      </c>
    </row>
    <row r="65" spans="1:1" ht="17.399999999999999" x14ac:dyDescent="0.3">
      <c r="A65" s="9" t="s">
        <v>58</v>
      </c>
    </row>
    <row r="66" spans="1:1" ht="52.2" x14ac:dyDescent="0.3">
      <c r="A66" s="7" t="s">
        <v>59</v>
      </c>
    </row>
    <row r="67" spans="1:1" ht="34.799999999999997" x14ac:dyDescent="0.3">
      <c r="A67" s="7" t="s">
        <v>60</v>
      </c>
    </row>
    <row r="68" spans="1:1" ht="34.799999999999997" x14ac:dyDescent="0.3">
      <c r="A68" s="7" t="s">
        <v>61</v>
      </c>
    </row>
    <row r="69" spans="1:1" ht="17.399999999999999" x14ac:dyDescent="0.3">
      <c r="A69" s="12" t="s">
        <v>62</v>
      </c>
    </row>
    <row r="70" spans="1:1" ht="52.2" x14ac:dyDescent="0.3">
      <c r="A70" s="7" t="s">
        <v>63</v>
      </c>
    </row>
    <row r="71" spans="1:1" ht="17.399999999999999" x14ac:dyDescent="0.3">
      <c r="A71" s="7" t="s">
        <v>64</v>
      </c>
    </row>
    <row r="72" spans="1:1" ht="17.399999999999999" x14ac:dyDescent="0.3">
      <c r="A72" s="12" t="s">
        <v>65</v>
      </c>
    </row>
    <row r="73" spans="1:1" ht="17.399999999999999" x14ac:dyDescent="0.3">
      <c r="A73" s="7" t="s">
        <v>66</v>
      </c>
    </row>
    <row r="74" spans="1:1" ht="17.399999999999999" x14ac:dyDescent="0.3">
      <c r="A74" s="12" t="s">
        <v>67</v>
      </c>
    </row>
    <row r="75" spans="1:1" ht="34.799999999999997" x14ac:dyDescent="0.3">
      <c r="A75" s="7" t="s">
        <v>68</v>
      </c>
    </row>
    <row r="76" spans="1:1" ht="17.399999999999999" x14ac:dyDescent="0.3">
      <c r="A76" s="7" t="s">
        <v>69</v>
      </c>
    </row>
    <row r="77" spans="1:1" ht="52.2" x14ac:dyDescent="0.3">
      <c r="A77" s="7" t="s">
        <v>70</v>
      </c>
    </row>
    <row r="78" spans="1:1" ht="17.399999999999999" x14ac:dyDescent="0.3">
      <c r="A78" s="12" t="s">
        <v>71</v>
      </c>
    </row>
    <row r="79" spans="1:1" ht="17.399999999999999" x14ac:dyDescent="0.35">
      <c r="A79" s="6" t="s">
        <v>72</v>
      </c>
    </row>
    <row r="80" spans="1:1" ht="17.399999999999999" x14ac:dyDescent="0.3">
      <c r="A80" s="12" t="s">
        <v>73</v>
      </c>
    </row>
    <row r="81" spans="1:1" ht="34.799999999999997" x14ac:dyDescent="0.3">
      <c r="A81" s="7" t="s">
        <v>74</v>
      </c>
    </row>
    <row r="82" spans="1:1" ht="34.799999999999997" x14ac:dyDescent="0.3">
      <c r="A82" s="7" t="s">
        <v>75</v>
      </c>
    </row>
    <row r="83" spans="1:1" ht="34.799999999999997" x14ac:dyDescent="0.3">
      <c r="A83" s="7" t="s">
        <v>76</v>
      </c>
    </row>
    <row r="84" spans="1:1" ht="34.799999999999997" x14ac:dyDescent="0.3">
      <c r="A84" s="7" t="s">
        <v>77</v>
      </c>
    </row>
    <row r="85" spans="1:1" ht="34.799999999999997" x14ac:dyDescent="0.3">
      <c r="A85" s="7" t="s">
        <v>78</v>
      </c>
    </row>
    <row r="86" spans="1:1" ht="17.399999999999999" x14ac:dyDescent="0.3">
      <c r="A86" s="12" t="s">
        <v>79</v>
      </c>
    </row>
    <row r="87" spans="1:1" ht="17.399999999999999" x14ac:dyDescent="0.3">
      <c r="A87" s="7" t="s">
        <v>80</v>
      </c>
    </row>
    <row r="88" spans="1:1" ht="34.799999999999997" x14ac:dyDescent="0.3">
      <c r="A88" s="7" t="s">
        <v>81</v>
      </c>
    </row>
    <row r="89" spans="1:1" ht="17.399999999999999" x14ac:dyDescent="0.3">
      <c r="A89" s="12" t="s">
        <v>82</v>
      </c>
    </row>
    <row r="90" spans="1:1" ht="34.799999999999997" x14ac:dyDescent="0.3">
      <c r="A90" s="7" t="s">
        <v>83</v>
      </c>
    </row>
    <row r="91" spans="1:1" ht="17.399999999999999" x14ac:dyDescent="0.3">
      <c r="A91" s="12" t="s">
        <v>84</v>
      </c>
    </row>
    <row r="92" spans="1:1" ht="17.399999999999999" x14ac:dyDescent="0.35">
      <c r="A92" s="6" t="s">
        <v>85</v>
      </c>
    </row>
    <row r="93" spans="1:1" ht="17.399999999999999" x14ac:dyDescent="0.3">
      <c r="A93" s="7" t="s">
        <v>86</v>
      </c>
    </row>
    <row r="94" spans="1:1" ht="17.399999999999999" x14ac:dyDescent="0.3">
      <c r="A94" s="7"/>
    </row>
    <row r="95" spans="1:1" ht="18" x14ac:dyDescent="0.3">
      <c r="A95" s="5" t="s">
        <v>87</v>
      </c>
    </row>
    <row r="96" spans="1:1" ht="34.799999999999997" x14ac:dyDescent="0.35">
      <c r="A96" s="6" t="s">
        <v>88</v>
      </c>
    </row>
    <row r="97" spans="1:1" ht="17.399999999999999" x14ac:dyDescent="0.35">
      <c r="A97" s="6" t="s">
        <v>89</v>
      </c>
    </row>
    <row r="98" spans="1:1" ht="17.399999999999999" x14ac:dyDescent="0.3">
      <c r="A98" s="12" t="s">
        <v>90</v>
      </c>
    </row>
    <row r="99" spans="1:1" ht="17.399999999999999" x14ac:dyDescent="0.3">
      <c r="A99" s="4" t="s">
        <v>91</v>
      </c>
    </row>
    <row r="100" spans="1:1" ht="17.399999999999999" x14ac:dyDescent="0.3">
      <c r="A100" s="7" t="s">
        <v>92</v>
      </c>
    </row>
    <row r="101" spans="1:1" ht="17.399999999999999" x14ac:dyDescent="0.3">
      <c r="A101" s="7" t="s">
        <v>93</v>
      </c>
    </row>
    <row r="102" spans="1:1" ht="17.399999999999999" x14ac:dyDescent="0.3">
      <c r="A102" s="7" t="s">
        <v>94</v>
      </c>
    </row>
    <row r="103" spans="1:1" ht="17.399999999999999" x14ac:dyDescent="0.3">
      <c r="A103" s="7" t="s">
        <v>95</v>
      </c>
    </row>
    <row r="104" spans="1:1" ht="34.799999999999997" x14ac:dyDescent="0.3">
      <c r="A104" s="7" t="s">
        <v>96</v>
      </c>
    </row>
    <row r="105" spans="1:1" ht="17.399999999999999" x14ac:dyDescent="0.3">
      <c r="A105" s="4" t="s">
        <v>97</v>
      </c>
    </row>
    <row r="106" spans="1:1" ht="17.399999999999999" x14ac:dyDescent="0.3">
      <c r="A106" s="7" t="s">
        <v>98</v>
      </c>
    </row>
    <row r="107" spans="1:1" ht="17.399999999999999" x14ac:dyDescent="0.3">
      <c r="A107" s="7" t="s">
        <v>99</v>
      </c>
    </row>
    <row r="108" spans="1:1" ht="17.399999999999999" x14ac:dyDescent="0.3">
      <c r="A108" s="7" t="s">
        <v>100</v>
      </c>
    </row>
    <row r="109" spans="1:1" ht="17.399999999999999" x14ac:dyDescent="0.3">
      <c r="A109" s="7" t="s">
        <v>101</v>
      </c>
    </row>
    <row r="110" spans="1:1" ht="17.399999999999999" x14ac:dyDescent="0.3">
      <c r="A110" s="7" t="s">
        <v>102</v>
      </c>
    </row>
    <row r="111" spans="1:1" ht="17.399999999999999" x14ac:dyDescent="0.3">
      <c r="A111" s="7" t="s">
        <v>103</v>
      </c>
    </row>
    <row r="112" spans="1:1" ht="17.399999999999999" x14ac:dyDescent="0.3">
      <c r="A112" s="12" t="s">
        <v>104</v>
      </c>
    </row>
    <row r="113" spans="1:1" ht="17.399999999999999" x14ac:dyDescent="0.3">
      <c r="A113" s="7" t="s">
        <v>105</v>
      </c>
    </row>
    <row r="114" spans="1:1" ht="17.399999999999999" x14ac:dyDescent="0.3">
      <c r="A114" s="4" t="s">
        <v>106</v>
      </c>
    </row>
    <row r="115" spans="1:1" ht="17.399999999999999" x14ac:dyDescent="0.3">
      <c r="A115" s="7" t="s">
        <v>107</v>
      </c>
    </row>
    <row r="116" spans="1:1" ht="17.399999999999999" x14ac:dyDescent="0.3">
      <c r="A116" s="7" t="s">
        <v>108</v>
      </c>
    </row>
    <row r="117" spans="1:1" ht="17.399999999999999" x14ac:dyDescent="0.3">
      <c r="A117" s="4" t="s">
        <v>109</v>
      </c>
    </row>
    <row r="118" spans="1:1" ht="17.399999999999999" x14ac:dyDescent="0.3">
      <c r="A118" s="7" t="s">
        <v>110</v>
      </c>
    </row>
    <row r="119" spans="1:1" ht="17.399999999999999" x14ac:dyDescent="0.3">
      <c r="A119" s="7" t="s">
        <v>111</v>
      </c>
    </row>
    <row r="120" spans="1:1" ht="17.399999999999999" x14ac:dyDescent="0.3">
      <c r="A120" s="7" t="s">
        <v>112</v>
      </c>
    </row>
    <row r="121" spans="1:1" ht="17.399999999999999" x14ac:dyDescent="0.3">
      <c r="A121" s="12" t="s">
        <v>113</v>
      </c>
    </row>
    <row r="122" spans="1:1" ht="17.399999999999999" x14ac:dyDescent="0.3">
      <c r="A122" s="4" t="s">
        <v>114</v>
      </c>
    </row>
    <row r="123" spans="1:1" ht="17.399999999999999" x14ac:dyDescent="0.3">
      <c r="A123" s="4" t="s">
        <v>115</v>
      </c>
    </row>
    <row r="124" spans="1:1" ht="17.399999999999999" x14ac:dyDescent="0.3">
      <c r="A124" s="7" t="s">
        <v>116</v>
      </c>
    </row>
    <row r="125" spans="1:1" ht="17.399999999999999" x14ac:dyDescent="0.3">
      <c r="A125" s="7" t="s">
        <v>117</v>
      </c>
    </row>
    <row r="126" spans="1:1" ht="17.399999999999999" x14ac:dyDescent="0.3">
      <c r="A126" s="7" t="s">
        <v>118</v>
      </c>
    </row>
    <row r="127" spans="1:1" ht="17.399999999999999" x14ac:dyDescent="0.3">
      <c r="A127" s="7" t="s">
        <v>119</v>
      </c>
    </row>
    <row r="128" spans="1:1" ht="17.399999999999999" x14ac:dyDescent="0.3">
      <c r="A128" s="7" t="s">
        <v>120</v>
      </c>
    </row>
    <row r="129" spans="1:1" ht="17.399999999999999" x14ac:dyDescent="0.3">
      <c r="A129" s="12" t="s">
        <v>121</v>
      </c>
    </row>
    <row r="130" spans="1:1" ht="34.799999999999997" x14ac:dyDescent="0.3">
      <c r="A130" s="7" t="s">
        <v>122</v>
      </c>
    </row>
    <row r="131" spans="1:1" ht="69.599999999999994" x14ac:dyDescent="0.3">
      <c r="A131" s="7" t="s">
        <v>123</v>
      </c>
    </row>
    <row r="132" spans="1:1" ht="34.799999999999997" x14ac:dyDescent="0.3">
      <c r="A132" s="7" t="s">
        <v>124</v>
      </c>
    </row>
    <row r="133" spans="1:1" ht="17.399999999999999" x14ac:dyDescent="0.3">
      <c r="A133" s="12" t="s">
        <v>125</v>
      </c>
    </row>
    <row r="134" spans="1:1" ht="34.799999999999997" x14ac:dyDescent="0.3">
      <c r="A134" s="4" t="s">
        <v>126</v>
      </c>
    </row>
    <row r="135" spans="1:1" ht="17.399999999999999" x14ac:dyDescent="0.3">
      <c r="A135" s="4"/>
    </row>
    <row r="136" spans="1:1" ht="18" x14ac:dyDescent="0.3">
      <c r="A136" s="5" t="s">
        <v>127</v>
      </c>
    </row>
    <row r="137" spans="1:1" ht="17.399999999999999" x14ac:dyDescent="0.3">
      <c r="A137" s="7" t="s">
        <v>128</v>
      </c>
    </row>
    <row r="138" spans="1:1" ht="52.2" x14ac:dyDescent="0.3">
      <c r="A138" s="9" t="s">
        <v>129</v>
      </c>
    </row>
    <row r="139" spans="1:1" ht="34.799999999999997" x14ac:dyDescent="0.3">
      <c r="A139" s="9" t="s">
        <v>130</v>
      </c>
    </row>
    <row r="140" spans="1:1" ht="17.399999999999999" x14ac:dyDescent="0.3">
      <c r="A140" s="8" t="s">
        <v>131</v>
      </c>
    </row>
    <row r="141" spans="1:1" ht="17.399999999999999" x14ac:dyDescent="0.3">
      <c r="A141" s="13" t="s">
        <v>132</v>
      </c>
    </row>
    <row r="142" spans="1:1" ht="34.799999999999997" x14ac:dyDescent="0.35">
      <c r="A142" s="10" t="s">
        <v>133</v>
      </c>
    </row>
    <row r="143" spans="1:1" ht="17.399999999999999" x14ac:dyDescent="0.3">
      <c r="A143" s="9" t="s">
        <v>134</v>
      </c>
    </row>
    <row r="144" spans="1:1" ht="17.399999999999999" x14ac:dyDescent="0.3">
      <c r="A144" s="9" t="s">
        <v>135</v>
      </c>
    </row>
    <row r="145" spans="1:1" ht="17.399999999999999" x14ac:dyDescent="0.3">
      <c r="A145" s="13" t="s">
        <v>136</v>
      </c>
    </row>
    <row r="146" spans="1:1" ht="17.399999999999999" x14ac:dyDescent="0.3">
      <c r="A146" s="8" t="s">
        <v>137</v>
      </c>
    </row>
    <row r="147" spans="1:1" ht="17.399999999999999" x14ac:dyDescent="0.3">
      <c r="A147" s="13" t="s">
        <v>138</v>
      </c>
    </row>
    <row r="148" spans="1:1" ht="17.399999999999999" x14ac:dyDescent="0.3">
      <c r="A148" s="9" t="s">
        <v>139</v>
      </c>
    </row>
    <row r="149" spans="1:1" ht="17.399999999999999" x14ac:dyDescent="0.3">
      <c r="A149" s="9" t="s">
        <v>140</v>
      </c>
    </row>
    <row r="150" spans="1:1" ht="17.399999999999999" x14ac:dyDescent="0.3">
      <c r="A150" s="9" t="s">
        <v>141</v>
      </c>
    </row>
    <row r="151" spans="1:1" ht="34.799999999999997" x14ac:dyDescent="0.3">
      <c r="A151" s="13" t="s">
        <v>142</v>
      </c>
    </row>
    <row r="152" spans="1:1" ht="17.399999999999999" x14ac:dyDescent="0.3">
      <c r="A152" s="8" t="s">
        <v>143</v>
      </c>
    </row>
    <row r="153" spans="1:1" ht="17.399999999999999" x14ac:dyDescent="0.3">
      <c r="A153" s="9" t="s">
        <v>144</v>
      </c>
    </row>
    <row r="154" spans="1:1" ht="17.399999999999999" x14ac:dyDescent="0.3">
      <c r="A154" s="9" t="s">
        <v>145</v>
      </c>
    </row>
    <row r="155" spans="1:1" ht="17.399999999999999" x14ac:dyDescent="0.3">
      <c r="A155" s="9" t="s">
        <v>146</v>
      </c>
    </row>
    <row r="156" spans="1:1" ht="17.399999999999999" x14ac:dyDescent="0.3">
      <c r="A156" s="9" t="s">
        <v>147</v>
      </c>
    </row>
    <row r="157" spans="1:1" ht="34.799999999999997" x14ac:dyDescent="0.3">
      <c r="A157" s="9" t="s">
        <v>148</v>
      </c>
    </row>
    <row r="158" spans="1:1" ht="34.799999999999997" x14ac:dyDescent="0.3">
      <c r="A158" s="9" t="s">
        <v>149</v>
      </c>
    </row>
    <row r="159" spans="1:1" ht="17.399999999999999" x14ac:dyDescent="0.3">
      <c r="A159" s="8" t="s">
        <v>150</v>
      </c>
    </row>
    <row r="160" spans="1:1" ht="34.799999999999997" x14ac:dyDescent="0.3">
      <c r="A160" s="9" t="s">
        <v>151</v>
      </c>
    </row>
    <row r="161" spans="1:1" ht="34.799999999999997" x14ac:dyDescent="0.3">
      <c r="A161" s="9" t="s">
        <v>152</v>
      </c>
    </row>
    <row r="162" spans="1:1" ht="17.399999999999999" x14ac:dyDescent="0.3">
      <c r="A162" s="9" t="s">
        <v>153</v>
      </c>
    </row>
    <row r="163" spans="1:1" ht="17.399999999999999" x14ac:dyDescent="0.3">
      <c r="A163" s="8" t="s">
        <v>154</v>
      </c>
    </row>
    <row r="164" spans="1:1" ht="34.799999999999997" x14ac:dyDescent="0.35">
      <c r="A164" s="10" t="s">
        <v>155</v>
      </c>
    </row>
    <row r="165" spans="1:1" ht="34.799999999999997" x14ac:dyDescent="0.3">
      <c r="A165" s="9" t="s">
        <v>156</v>
      </c>
    </row>
    <row r="166" spans="1:1" ht="17.399999999999999" x14ac:dyDescent="0.3">
      <c r="A166" s="8" t="s">
        <v>157</v>
      </c>
    </row>
    <row r="167" spans="1:1" ht="17.399999999999999" x14ac:dyDescent="0.3">
      <c r="A167" s="9" t="s">
        <v>158</v>
      </c>
    </row>
    <row r="168" spans="1:1" ht="17.399999999999999" x14ac:dyDescent="0.3">
      <c r="A168" s="8" t="s">
        <v>159</v>
      </c>
    </row>
    <row r="169" spans="1:1" ht="17.399999999999999" x14ac:dyDescent="0.35">
      <c r="A169" s="10" t="s">
        <v>160</v>
      </c>
    </row>
    <row r="170" spans="1:1" ht="17.399999999999999" x14ac:dyDescent="0.35">
      <c r="A170" s="10"/>
    </row>
    <row r="171" spans="1:1" ht="17.399999999999999" x14ac:dyDescent="0.35">
      <c r="A171" s="10"/>
    </row>
    <row r="172" spans="1:1" ht="17.399999999999999" x14ac:dyDescent="0.35">
      <c r="A172" s="10"/>
    </row>
    <row r="173" spans="1:1" ht="17.399999999999999" x14ac:dyDescent="0.35">
      <c r="A173" s="10"/>
    </row>
    <row r="174" spans="1:1" ht="17.399999999999999" x14ac:dyDescent="0.35">
      <c r="A174" s="10"/>
    </row>
  </sheetData>
  <pageMargins left="0.70866141732283472" right="0.70866141732283472" top="0.74803149606299213" bottom="0.74803149606299213" header="0.31496062992125984" footer="0.31496062992125984"/>
  <pageSetup paperSize="9" scale="48" fitToHeight="0" orientation="landscape" r:id="rId1"/>
  <headerFooter>
    <oddHeader>&amp;R&amp;G</oddHeader>
    <oddFooter>&amp;R&amp;1#&amp;"Calibri"&amp;10&amp;K0078D7Classification : Internal</oddFooter>
  </headerFooter>
  <rowBreaks count="3" manualBreakCount="3">
    <brk id="15" man="1"/>
    <brk id="49" man="1"/>
    <brk id="132"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4A157C-DC43-485E-976C-FC584F145D73}">
  <dimension ref="B1:H60"/>
  <sheetViews>
    <sheetView zoomScaleNormal="100" workbookViewId="0">
      <selection activeCell="B6" sqref="B6:K6"/>
    </sheetView>
  </sheetViews>
  <sheetFormatPr defaultRowHeight="13.2" x14ac:dyDescent="0.25"/>
  <cols>
    <col min="1" max="1" width="0.44140625" style="173" customWidth="1"/>
    <col min="2" max="3" width="14.6640625" style="173" customWidth="1"/>
    <col min="4" max="4" width="24.77734375" style="173" customWidth="1"/>
    <col min="5" max="5" width="13.5546875" style="173" customWidth="1"/>
    <col min="6" max="6" width="17.6640625" style="173" customWidth="1"/>
    <col min="7" max="8" width="0.21875" style="173" customWidth="1"/>
    <col min="9" max="9" width="9.5546875" style="173" customWidth="1"/>
    <col min="10" max="16384" width="8.88671875" style="173"/>
  </cols>
  <sheetData>
    <row r="1" spans="2:7" s="174" customFormat="1" ht="7.2" customHeight="1" x14ac:dyDescent="0.15">
      <c r="B1" s="253"/>
    </row>
    <row r="2" spans="2:7" s="174" customFormat="1" ht="18.3" customHeight="1" x14ac:dyDescent="0.15">
      <c r="B2" s="253"/>
      <c r="D2" s="250" t="s">
        <v>1420</v>
      </c>
      <c r="E2" s="250"/>
      <c r="F2" s="250"/>
      <c r="G2" s="250"/>
    </row>
    <row r="3" spans="2:7" s="174" customFormat="1" ht="4.6500000000000004" customHeight="1" x14ac:dyDescent="0.15">
      <c r="B3" s="253"/>
    </row>
    <row r="4" spans="2:7" s="174" customFormat="1" ht="27.3" customHeight="1" x14ac:dyDescent="0.15">
      <c r="B4" s="254" t="s">
        <v>1627</v>
      </c>
      <c r="C4" s="254"/>
      <c r="D4" s="254"/>
      <c r="E4" s="254"/>
      <c r="F4" s="254"/>
    </row>
    <row r="5" spans="2:7" s="174" customFormat="1" ht="5.0999999999999996" customHeight="1" x14ac:dyDescent="0.15"/>
    <row r="6" spans="2:7" s="174" customFormat="1" ht="19.649999999999999" customHeight="1" x14ac:dyDescent="0.15">
      <c r="B6" s="220" t="s">
        <v>1626</v>
      </c>
      <c r="C6" s="219">
        <v>45322</v>
      </c>
      <c r="D6" s="218" t="s">
        <v>1625</v>
      </c>
    </row>
    <row r="7" spans="2:7" s="174" customFormat="1" ht="3.45" customHeight="1" x14ac:dyDescent="0.15"/>
    <row r="8" spans="2:7" s="174" customFormat="1" ht="15.3" customHeight="1" x14ac:dyDescent="0.15">
      <c r="B8" s="264" t="s">
        <v>1624</v>
      </c>
      <c r="C8" s="264"/>
      <c r="D8" s="264"/>
      <c r="E8" s="264"/>
      <c r="F8" s="264"/>
    </row>
    <row r="9" spans="2:7" s="174" customFormat="1" ht="1.65" customHeight="1" x14ac:dyDescent="0.15"/>
    <row r="10" spans="2:7" s="174" customFormat="1" ht="8.85" customHeight="1" x14ac:dyDescent="0.15">
      <c r="B10" s="275" t="s">
        <v>1623</v>
      </c>
      <c r="C10" s="275"/>
    </row>
    <row r="11" spans="2:7" s="174" customFormat="1" ht="2.1" customHeight="1" x14ac:dyDescent="0.15"/>
    <row r="12" spans="2:7" s="174" customFormat="1" ht="13.65" customHeight="1" x14ac:dyDescent="0.15">
      <c r="B12" s="276" t="s">
        <v>1622</v>
      </c>
      <c r="C12" s="276"/>
      <c r="D12" s="276"/>
      <c r="E12" s="276"/>
      <c r="F12" s="217">
        <v>3606584735.7899899</v>
      </c>
    </row>
    <row r="13" spans="2:7" s="174" customFormat="1" ht="13.65" customHeight="1" x14ac:dyDescent="0.15">
      <c r="B13" s="271" t="s">
        <v>1621</v>
      </c>
      <c r="C13" s="271"/>
      <c r="D13" s="271"/>
      <c r="E13" s="271"/>
      <c r="F13" s="216">
        <v>3606584735.7899899</v>
      </c>
    </row>
    <row r="14" spans="2:7" s="174" customFormat="1" ht="13.65" customHeight="1" x14ac:dyDescent="0.15">
      <c r="B14" s="271" t="s">
        <v>1620</v>
      </c>
      <c r="C14" s="271"/>
      <c r="D14" s="271"/>
      <c r="E14" s="271"/>
      <c r="F14" s="216">
        <v>520118222.98999703</v>
      </c>
    </row>
    <row r="15" spans="2:7" s="174" customFormat="1" ht="13.65" customHeight="1" x14ac:dyDescent="0.15">
      <c r="B15" s="271" t="s">
        <v>1619</v>
      </c>
      <c r="C15" s="271"/>
      <c r="D15" s="271"/>
      <c r="E15" s="271"/>
      <c r="F15" s="216">
        <v>26652</v>
      </c>
    </row>
    <row r="16" spans="2:7" s="174" customFormat="1" ht="13.65" customHeight="1" x14ac:dyDescent="0.15">
      <c r="B16" s="271" t="s">
        <v>1618</v>
      </c>
      <c r="C16" s="271"/>
      <c r="D16" s="271"/>
      <c r="E16" s="271"/>
      <c r="F16" s="216">
        <v>50133</v>
      </c>
    </row>
    <row r="17" spans="2:6" s="174" customFormat="1" ht="13.65" customHeight="1" x14ac:dyDescent="0.15">
      <c r="B17" s="271" t="s">
        <v>1617</v>
      </c>
      <c r="C17" s="271"/>
      <c r="D17" s="271"/>
      <c r="E17" s="271"/>
      <c r="F17" s="216">
        <v>135321.354337011</v>
      </c>
    </row>
    <row r="18" spans="2:6" s="174" customFormat="1" ht="13.65" customHeight="1" x14ac:dyDescent="0.15">
      <c r="B18" s="271" t="s">
        <v>1616</v>
      </c>
      <c r="C18" s="271"/>
      <c r="D18" s="271"/>
      <c r="E18" s="271"/>
      <c r="F18" s="216">
        <v>71940.333428879094</v>
      </c>
    </row>
    <row r="19" spans="2:6" s="174" customFormat="1" ht="13.65" customHeight="1" x14ac:dyDescent="0.15">
      <c r="B19" s="271" t="s">
        <v>1615</v>
      </c>
      <c r="C19" s="271"/>
      <c r="D19" s="271"/>
      <c r="E19" s="271"/>
      <c r="F19" s="215">
        <v>0.518452563040536</v>
      </c>
    </row>
    <row r="20" spans="2:6" s="174" customFormat="1" ht="13.65" customHeight="1" x14ac:dyDescent="0.15">
      <c r="B20" s="271" t="s">
        <v>1614</v>
      </c>
      <c r="C20" s="271"/>
      <c r="D20" s="271"/>
      <c r="E20" s="271"/>
      <c r="F20" s="215">
        <v>0.58293930493479296</v>
      </c>
    </row>
    <row r="21" spans="2:6" s="174" customFormat="1" ht="13.65" customHeight="1" x14ac:dyDescent="0.15">
      <c r="B21" s="271" t="s">
        <v>1613</v>
      </c>
      <c r="C21" s="271"/>
      <c r="D21" s="271"/>
      <c r="E21" s="271"/>
      <c r="F21" s="214">
        <v>4.46380746741682</v>
      </c>
    </row>
    <row r="22" spans="2:6" s="174" customFormat="1" ht="13.65" customHeight="1" x14ac:dyDescent="0.15">
      <c r="B22" s="271" t="s">
        <v>1612</v>
      </c>
      <c r="C22" s="271"/>
      <c r="D22" s="271"/>
      <c r="E22" s="271"/>
      <c r="F22" s="214">
        <v>14.9543455485474</v>
      </c>
    </row>
    <row r="23" spans="2:6" s="174" customFormat="1" ht="13.65" customHeight="1" x14ac:dyDescent="0.15">
      <c r="B23" s="271" t="s">
        <v>1611</v>
      </c>
      <c r="C23" s="271"/>
      <c r="D23" s="271"/>
      <c r="E23" s="271"/>
      <c r="F23" s="214">
        <v>19.418153015964201</v>
      </c>
    </row>
    <row r="24" spans="2:6" s="174" customFormat="1" ht="13.65" customHeight="1" x14ac:dyDescent="0.15">
      <c r="B24" s="271" t="s">
        <v>1610</v>
      </c>
      <c r="C24" s="271"/>
      <c r="D24" s="271"/>
      <c r="E24" s="271"/>
      <c r="F24" s="215">
        <v>0.92028892919189198</v>
      </c>
    </row>
    <row r="25" spans="2:6" s="174" customFormat="1" ht="13.65" customHeight="1" x14ac:dyDescent="0.15">
      <c r="B25" s="271" t="s">
        <v>1609</v>
      </c>
      <c r="C25" s="271"/>
      <c r="D25" s="271"/>
      <c r="E25" s="271"/>
      <c r="F25" s="215">
        <v>7.97110708081087E-2</v>
      </c>
    </row>
    <row r="26" spans="2:6" s="174" customFormat="1" ht="13.65" customHeight="1" x14ac:dyDescent="0.15">
      <c r="B26" s="271" t="s">
        <v>1608</v>
      </c>
      <c r="C26" s="271"/>
      <c r="D26" s="271"/>
      <c r="E26" s="271"/>
      <c r="F26" s="215">
        <v>1.78615489570641E-2</v>
      </c>
    </row>
    <row r="27" spans="2:6" s="174" customFormat="1" ht="13.65" customHeight="1" x14ac:dyDescent="0.15">
      <c r="B27" s="271" t="s">
        <v>1607</v>
      </c>
      <c r="C27" s="271"/>
      <c r="D27" s="271"/>
      <c r="E27" s="271"/>
      <c r="F27" s="215">
        <v>1.75979432527874E-2</v>
      </c>
    </row>
    <row r="28" spans="2:6" s="174" customFormat="1" ht="13.65" customHeight="1" x14ac:dyDescent="0.15">
      <c r="B28" s="271" t="s">
        <v>1606</v>
      </c>
      <c r="C28" s="271"/>
      <c r="D28" s="271"/>
      <c r="E28" s="271"/>
      <c r="F28" s="215">
        <v>2.0904958220774601E-2</v>
      </c>
    </row>
    <row r="29" spans="2:6" s="174" customFormat="1" ht="13.65" customHeight="1" x14ac:dyDescent="0.15">
      <c r="B29" s="271" t="s">
        <v>1605</v>
      </c>
      <c r="C29" s="271"/>
      <c r="D29" s="271"/>
      <c r="E29" s="271"/>
      <c r="F29" s="214">
        <v>7.8516858511956196</v>
      </c>
    </row>
    <row r="30" spans="2:6" s="174" customFormat="1" ht="13.65" customHeight="1" x14ac:dyDescent="0.15">
      <c r="B30" s="271" t="s">
        <v>1604</v>
      </c>
      <c r="C30" s="271"/>
      <c r="D30" s="271"/>
      <c r="E30" s="271"/>
      <c r="F30" s="214">
        <v>7.2168790973574604</v>
      </c>
    </row>
    <row r="31" spans="2:6" s="174" customFormat="1" ht="13.65" customHeight="1" x14ac:dyDescent="0.15">
      <c r="B31" s="272" t="s">
        <v>1603</v>
      </c>
      <c r="C31" s="272"/>
      <c r="D31" s="272"/>
      <c r="E31" s="272"/>
      <c r="F31" s="213">
        <v>5.8717397625100801E-5</v>
      </c>
    </row>
    <row r="32" spans="2:6" s="174" customFormat="1" ht="4.2" customHeight="1" x14ac:dyDescent="0.15"/>
    <row r="33" spans="2:8" s="174" customFormat="1" ht="15.3" customHeight="1" x14ac:dyDescent="0.15">
      <c r="B33" s="264" t="s">
        <v>1602</v>
      </c>
      <c r="C33" s="264"/>
      <c r="D33" s="264"/>
      <c r="E33" s="264"/>
      <c r="F33" s="264"/>
    </row>
    <row r="34" spans="2:8" s="174" customFormat="1" ht="4.2" customHeight="1" x14ac:dyDescent="0.15"/>
    <row r="35" spans="2:8" s="174" customFormat="1" ht="17.100000000000001" customHeight="1" x14ac:dyDescent="0.25">
      <c r="B35" s="273" t="s">
        <v>1601</v>
      </c>
      <c r="C35" s="273"/>
      <c r="D35" s="273"/>
      <c r="E35" s="273"/>
      <c r="F35" s="194">
        <v>158738269.21000001</v>
      </c>
    </row>
    <row r="36" spans="2:8" s="174" customFormat="1" ht="4.2" customHeight="1" x14ac:dyDescent="0.15"/>
    <row r="37" spans="2:8" s="174" customFormat="1" ht="15.3" customHeight="1" x14ac:dyDescent="0.15">
      <c r="B37" s="264" t="s">
        <v>1600</v>
      </c>
      <c r="C37" s="264"/>
      <c r="D37" s="264"/>
      <c r="E37" s="264"/>
      <c r="F37" s="264"/>
    </row>
    <row r="38" spans="2:8" s="174" customFormat="1" ht="4.2" customHeight="1" x14ac:dyDescent="0.15"/>
    <row r="39" spans="2:8" s="174" customFormat="1" ht="10.65" customHeight="1" x14ac:dyDescent="0.15">
      <c r="B39" s="212"/>
      <c r="C39" s="211" t="s">
        <v>1599</v>
      </c>
      <c r="D39" s="211" t="s">
        <v>1599</v>
      </c>
      <c r="E39" s="211" t="s">
        <v>1599</v>
      </c>
      <c r="F39" s="268" t="s">
        <v>1599</v>
      </c>
      <c r="G39" s="268"/>
      <c r="H39" s="268"/>
    </row>
    <row r="40" spans="2:8" s="174" customFormat="1" ht="8.5500000000000007" customHeight="1" x14ac:dyDescent="0.15">
      <c r="B40" s="210" t="s">
        <v>1493</v>
      </c>
      <c r="C40" s="209" t="s">
        <v>1598</v>
      </c>
      <c r="D40" s="209" t="s">
        <v>1597</v>
      </c>
      <c r="E40" s="209" t="s">
        <v>1596</v>
      </c>
      <c r="F40" s="269" t="s">
        <v>1595</v>
      </c>
      <c r="G40" s="269"/>
      <c r="H40" s="269"/>
    </row>
    <row r="41" spans="2:8" s="174" customFormat="1" ht="11.55" customHeight="1" x14ac:dyDescent="0.15">
      <c r="B41" s="206" t="s">
        <v>184</v>
      </c>
      <c r="C41" s="183" t="s">
        <v>1594</v>
      </c>
      <c r="D41" s="183" t="s">
        <v>1594</v>
      </c>
      <c r="E41" s="183" t="s">
        <v>1594</v>
      </c>
      <c r="F41" s="266" t="s">
        <v>1594</v>
      </c>
      <c r="G41" s="266"/>
      <c r="H41" s="266"/>
    </row>
    <row r="42" spans="2:8" s="174" customFormat="1" ht="10.199999999999999" customHeight="1" x14ac:dyDescent="0.15">
      <c r="B42" s="207" t="s">
        <v>1494</v>
      </c>
      <c r="C42" s="208" t="s">
        <v>1593</v>
      </c>
      <c r="D42" s="208" t="s">
        <v>1592</v>
      </c>
      <c r="E42" s="208" t="s">
        <v>1591</v>
      </c>
      <c r="F42" s="270" t="s">
        <v>1590</v>
      </c>
      <c r="G42" s="270"/>
      <c r="H42" s="270"/>
    </row>
    <row r="43" spans="2:8" s="174" customFormat="1" ht="10.199999999999999" customHeight="1" x14ac:dyDescent="0.15">
      <c r="B43" s="206" t="s">
        <v>1489</v>
      </c>
      <c r="C43" s="183" t="s">
        <v>248</v>
      </c>
      <c r="D43" s="183" t="s">
        <v>248</v>
      </c>
      <c r="E43" s="183" t="s">
        <v>248</v>
      </c>
      <c r="F43" s="266" t="s">
        <v>248</v>
      </c>
      <c r="G43" s="266"/>
      <c r="H43" s="266"/>
    </row>
    <row r="44" spans="2:8" s="174" customFormat="1" ht="10.199999999999999" customHeight="1" x14ac:dyDescent="0.15">
      <c r="B44" s="207" t="s">
        <v>1589</v>
      </c>
      <c r="C44" s="187">
        <v>2000000</v>
      </c>
      <c r="D44" s="187">
        <v>6000000</v>
      </c>
      <c r="E44" s="187">
        <v>7000000</v>
      </c>
      <c r="F44" s="274">
        <v>5000000</v>
      </c>
      <c r="G44" s="274"/>
      <c r="H44" s="274"/>
    </row>
    <row r="45" spans="2:8" s="174" customFormat="1" ht="10.199999999999999" customHeight="1" x14ac:dyDescent="0.15">
      <c r="B45" s="207" t="s">
        <v>1491</v>
      </c>
      <c r="C45" s="186">
        <v>43385</v>
      </c>
      <c r="D45" s="186">
        <v>43180</v>
      </c>
      <c r="E45" s="186">
        <v>45212</v>
      </c>
      <c r="F45" s="259">
        <v>44587</v>
      </c>
      <c r="G45" s="259"/>
      <c r="H45" s="259"/>
    </row>
    <row r="46" spans="2:8" s="174" customFormat="1" ht="10.199999999999999" customHeight="1" x14ac:dyDescent="0.15">
      <c r="B46" s="207" t="s">
        <v>1490</v>
      </c>
      <c r="C46" s="186">
        <v>46195</v>
      </c>
      <c r="D46" s="186">
        <v>46926</v>
      </c>
      <c r="E46" s="186">
        <v>47656</v>
      </c>
      <c r="F46" s="259">
        <v>48143</v>
      </c>
      <c r="G46" s="259"/>
      <c r="H46" s="259"/>
    </row>
    <row r="47" spans="2:8" s="174" customFormat="1" ht="10.199999999999999" customHeight="1" x14ac:dyDescent="0.15">
      <c r="B47" s="207" t="s">
        <v>1488</v>
      </c>
      <c r="C47" s="183" t="s">
        <v>1588</v>
      </c>
      <c r="D47" s="183" t="s">
        <v>1588</v>
      </c>
      <c r="E47" s="183" t="s">
        <v>1588</v>
      </c>
      <c r="F47" s="266" t="s">
        <v>1588</v>
      </c>
      <c r="G47" s="266"/>
      <c r="H47" s="266"/>
    </row>
    <row r="48" spans="2:8" s="174" customFormat="1" ht="10.199999999999999" customHeight="1" x14ac:dyDescent="0.15">
      <c r="B48" s="206" t="s">
        <v>1487</v>
      </c>
      <c r="C48" s="185">
        <v>0.01</v>
      </c>
      <c r="D48" s="185">
        <v>8.0000000000000002E-3</v>
      </c>
      <c r="E48" s="185">
        <v>1E-3</v>
      </c>
      <c r="F48" s="267">
        <v>0</v>
      </c>
      <c r="G48" s="267"/>
      <c r="H48" s="267"/>
    </row>
    <row r="49" spans="2:8" s="174" customFormat="1" ht="9.75" customHeight="1" x14ac:dyDescent="0.15">
      <c r="B49" s="206" t="s">
        <v>1587</v>
      </c>
      <c r="C49" s="183" t="s">
        <v>1586</v>
      </c>
      <c r="D49" s="183" t="s">
        <v>1586</v>
      </c>
      <c r="E49" s="183" t="s">
        <v>1586</v>
      </c>
      <c r="F49" s="266" t="s">
        <v>1586</v>
      </c>
      <c r="G49" s="266"/>
      <c r="H49" s="266"/>
    </row>
    <row r="50" spans="2:8" s="174" customFormat="1" ht="8.5500000000000007" customHeight="1" x14ac:dyDescent="0.15">
      <c r="B50" s="206" t="s">
        <v>1585</v>
      </c>
      <c r="C50" s="183" t="s">
        <v>1513</v>
      </c>
      <c r="D50" s="183" t="s">
        <v>1513</v>
      </c>
      <c r="E50" s="183" t="s">
        <v>1513</v>
      </c>
      <c r="F50" s="266" t="s">
        <v>1513</v>
      </c>
      <c r="G50" s="266"/>
      <c r="H50" s="266"/>
    </row>
    <row r="51" spans="2:8" s="174" customFormat="1" ht="11.85" customHeight="1" x14ac:dyDescent="0.15">
      <c r="B51" s="206" t="s">
        <v>1584</v>
      </c>
      <c r="C51" s="183" t="s">
        <v>1583</v>
      </c>
      <c r="D51" s="183" t="s">
        <v>1583</v>
      </c>
      <c r="E51" s="183" t="s">
        <v>1583</v>
      </c>
      <c r="F51" s="266" t="s">
        <v>1583</v>
      </c>
      <c r="G51" s="266"/>
      <c r="H51" s="266"/>
    </row>
    <row r="52" spans="2:8" s="174" customFormat="1" ht="20.85" customHeight="1" x14ac:dyDescent="0.15"/>
    <row r="53" spans="2:8" s="174" customFormat="1" ht="15.3" customHeight="1" x14ac:dyDescent="0.15">
      <c r="B53" s="264" t="s">
        <v>1582</v>
      </c>
      <c r="C53" s="264"/>
      <c r="D53" s="264"/>
      <c r="E53" s="264"/>
      <c r="F53" s="264"/>
    </row>
    <row r="54" spans="2:8" s="174" customFormat="1" ht="4.2" customHeight="1" x14ac:dyDescent="0.15"/>
    <row r="55" spans="2:8" s="174" customFormat="1" ht="15.3" customHeight="1" x14ac:dyDescent="0.15">
      <c r="B55" s="179" t="s">
        <v>1581</v>
      </c>
    </row>
    <row r="56" spans="2:8" s="174" customFormat="1" ht="4.2" customHeight="1" x14ac:dyDescent="0.15"/>
    <row r="57" spans="2:8" s="174" customFormat="1" ht="15.3" customHeight="1" x14ac:dyDescent="0.15">
      <c r="B57" s="264" t="s">
        <v>1580</v>
      </c>
      <c r="C57" s="264"/>
      <c r="D57" s="264"/>
      <c r="E57" s="264"/>
      <c r="F57" s="264"/>
    </row>
    <row r="58" spans="2:8" s="174" customFormat="1" ht="4.2" customHeight="1" x14ac:dyDescent="0.15"/>
    <row r="59" spans="2:8" s="174" customFormat="1" ht="17.100000000000001" customHeight="1" x14ac:dyDescent="0.25">
      <c r="B59" s="205">
        <v>6087094.6699999999</v>
      </c>
      <c r="C59" s="195" t="s">
        <v>248</v>
      </c>
    </row>
    <row r="60" spans="2:8" s="174" customFormat="1" ht="22.95" customHeight="1" x14ac:dyDescent="0.15"/>
  </sheetData>
  <mergeCells count="43">
    <mergeCell ref="B20:E20"/>
    <mergeCell ref="B1:B3"/>
    <mergeCell ref="B10:C10"/>
    <mergeCell ref="B12:E12"/>
    <mergeCell ref="B13:E13"/>
    <mergeCell ref="B14:E14"/>
    <mergeCell ref="B4:F4"/>
    <mergeCell ref="B15:E15"/>
    <mergeCell ref="B16:E16"/>
    <mergeCell ref="B17:E17"/>
    <mergeCell ref="B18:E18"/>
    <mergeCell ref="B19:E19"/>
    <mergeCell ref="B33:F33"/>
    <mergeCell ref="B35:E35"/>
    <mergeCell ref="B37:F37"/>
    <mergeCell ref="F44:H44"/>
    <mergeCell ref="B21:E21"/>
    <mergeCell ref="B22:E22"/>
    <mergeCell ref="B23:E23"/>
    <mergeCell ref="B24:E24"/>
    <mergeCell ref="B25:E25"/>
    <mergeCell ref="B26:E26"/>
    <mergeCell ref="F51:H51"/>
    <mergeCell ref="B53:F53"/>
    <mergeCell ref="B57:F57"/>
    <mergeCell ref="B8:F8"/>
    <mergeCell ref="D2:G2"/>
    <mergeCell ref="F39:H39"/>
    <mergeCell ref="F40:H40"/>
    <mergeCell ref="F41:H41"/>
    <mergeCell ref="F42:H42"/>
    <mergeCell ref="F43:H43"/>
    <mergeCell ref="B27:E27"/>
    <mergeCell ref="B28:E28"/>
    <mergeCell ref="B29:E29"/>
    <mergeCell ref="F50:H50"/>
    <mergeCell ref="B30:E30"/>
    <mergeCell ref="B31:E31"/>
    <mergeCell ref="F45:H45"/>
    <mergeCell ref="F46:H46"/>
    <mergeCell ref="F47:H47"/>
    <mergeCell ref="F48:H48"/>
    <mergeCell ref="F49:H49"/>
  </mergeCells>
  <pageMargins left="0.7" right="0.7" top="0.75" bottom="0.75" header="0.3" footer="0.3"/>
  <pageSetup paperSize="9" orientation="portrait" r:id="rId1"/>
  <headerFooter alignWithMargins="0">
    <oddFooter>&amp;R&amp;1#&amp;"Calibri"&amp;10&amp;K0078D7Classification : Internal</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128C20-3566-4725-B6D1-C98498156988}">
  <dimension ref="B1:AR341"/>
  <sheetViews>
    <sheetView view="pageBreakPreview" zoomScale="60" zoomScaleNormal="100" workbookViewId="0">
      <selection activeCell="B6" sqref="B6:K6"/>
    </sheetView>
  </sheetViews>
  <sheetFormatPr defaultRowHeight="13.2" x14ac:dyDescent="0.25"/>
  <cols>
    <col min="1" max="1" width="0.6640625" style="173" customWidth="1"/>
    <col min="2" max="2" width="11.6640625" style="173" customWidth="1"/>
    <col min="3" max="3" width="0.44140625" style="173" customWidth="1"/>
    <col min="4" max="4" width="0.21875" style="173" customWidth="1"/>
    <col min="5" max="5" width="0.44140625" style="173" customWidth="1"/>
    <col min="6" max="7" width="0.21875" style="173" customWidth="1"/>
    <col min="8" max="9" width="0.5546875" style="173" customWidth="1"/>
    <col min="10" max="10" width="0.6640625" style="173" customWidth="1"/>
    <col min="11" max="11" width="0.44140625" style="173" customWidth="1"/>
    <col min="12" max="12" width="6" style="173" customWidth="1"/>
    <col min="13" max="13" width="7.44140625" style="173" customWidth="1"/>
    <col min="14" max="14" width="0.44140625" style="173" customWidth="1"/>
    <col min="15" max="15" width="0.21875" style="173" customWidth="1"/>
    <col min="16" max="16" width="0.44140625" style="173" customWidth="1"/>
    <col min="17" max="18" width="0.21875" style="173" customWidth="1"/>
    <col min="19" max="20" width="0.5546875" style="173" customWidth="1"/>
    <col min="21" max="22" width="0.6640625" style="173" customWidth="1"/>
    <col min="23" max="23" width="7.44140625" style="173" customWidth="1"/>
    <col min="24" max="24" width="0.44140625" style="173" customWidth="1"/>
    <col min="25" max="25" width="0.21875" style="173" customWidth="1"/>
    <col min="26" max="26" width="0.44140625" style="173" customWidth="1"/>
    <col min="27" max="28" width="0.21875" style="173" customWidth="1"/>
    <col min="29" max="30" width="0.5546875" style="173" customWidth="1"/>
    <col min="31" max="31" width="0.6640625" style="173" customWidth="1"/>
    <col min="32" max="32" width="15.21875" style="173" customWidth="1"/>
    <col min="33" max="34" width="0.44140625" style="173" customWidth="1"/>
    <col min="35" max="35" width="0.21875" style="173" customWidth="1"/>
    <col min="36" max="36" width="0.33203125" style="173" customWidth="1"/>
    <col min="37" max="37" width="0.21875" style="173" customWidth="1"/>
    <col min="38" max="38" width="0.5546875" style="173" customWidth="1"/>
    <col min="39" max="39" width="0.21875" style="173" customWidth="1"/>
    <col min="40" max="40" width="1" style="173" customWidth="1"/>
    <col min="41" max="41" width="9" style="173" customWidth="1"/>
    <col min="42" max="43" width="0.21875" style="173" customWidth="1"/>
    <col min="44" max="44" width="0.6640625" style="173" customWidth="1"/>
    <col min="45" max="45" width="0.21875" style="173" customWidth="1"/>
    <col min="46" max="46" width="4.6640625" style="173" customWidth="1"/>
    <col min="47" max="16384" width="8.88671875" style="173"/>
  </cols>
  <sheetData>
    <row r="1" spans="2:44" s="174" customFormat="1" ht="7.2" customHeight="1" x14ac:dyDescent="0.15">
      <c r="B1" s="253"/>
      <c r="C1" s="253"/>
      <c r="D1" s="253"/>
      <c r="E1" s="253"/>
      <c r="F1" s="253"/>
      <c r="G1" s="253"/>
      <c r="H1" s="253"/>
      <c r="I1" s="253"/>
      <c r="J1" s="253"/>
      <c r="K1" s="253"/>
      <c r="L1" s="253"/>
    </row>
    <row r="2" spans="2:44" s="174" customFormat="1" ht="18.3" customHeight="1" x14ac:dyDescent="0.15">
      <c r="B2" s="253"/>
      <c r="C2" s="253"/>
      <c r="D2" s="253"/>
      <c r="E2" s="253"/>
      <c r="F2" s="253"/>
      <c r="G2" s="253"/>
      <c r="H2" s="253"/>
      <c r="I2" s="253"/>
      <c r="J2" s="253"/>
      <c r="K2" s="253"/>
      <c r="L2" s="253"/>
      <c r="M2" s="250" t="s">
        <v>1420</v>
      </c>
      <c r="N2" s="250"/>
      <c r="O2" s="250"/>
      <c r="P2" s="250"/>
      <c r="Q2" s="250"/>
      <c r="R2" s="250"/>
      <c r="S2" s="250"/>
      <c r="T2" s="250"/>
      <c r="U2" s="250"/>
      <c r="V2" s="250"/>
      <c r="W2" s="250"/>
      <c r="X2" s="250"/>
      <c r="Y2" s="250"/>
      <c r="Z2" s="250"/>
      <c r="AA2" s="250"/>
      <c r="AB2" s="250"/>
      <c r="AC2" s="250"/>
      <c r="AD2" s="250"/>
      <c r="AE2" s="250"/>
      <c r="AF2" s="250"/>
      <c r="AG2" s="250"/>
      <c r="AH2" s="250"/>
      <c r="AI2" s="250"/>
      <c r="AJ2" s="250"/>
      <c r="AK2" s="250"/>
      <c r="AL2" s="250"/>
      <c r="AM2" s="250"/>
      <c r="AN2" s="250"/>
      <c r="AO2" s="250"/>
      <c r="AP2" s="250"/>
      <c r="AQ2" s="250"/>
      <c r="AR2" s="250"/>
    </row>
    <row r="3" spans="2:44" s="174" customFormat="1" ht="5.0999999999999996" customHeight="1" x14ac:dyDescent="0.15">
      <c r="B3" s="253"/>
      <c r="C3" s="253"/>
      <c r="D3" s="253"/>
      <c r="E3" s="253"/>
      <c r="F3" s="253"/>
      <c r="G3" s="253"/>
      <c r="H3" s="253"/>
      <c r="I3" s="253"/>
      <c r="J3" s="253"/>
      <c r="K3" s="253"/>
      <c r="L3" s="253"/>
    </row>
    <row r="4" spans="2:44" s="174" customFormat="1" ht="2.1" customHeight="1" x14ac:dyDescent="0.15"/>
    <row r="5" spans="2:44" s="174" customFormat="1" ht="26.4" customHeight="1" x14ac:dyDescent="0.15">
      <c r="B5" s="254" t="s">
        <v>1773</v>
      </c>
      <c r="C5" s="254"/>
      <c r="D5" s="254"/>
      <c r="E5" s="254"/>
      <c r="F5" s="254"/>
      <c r="G5" s="254"/>
      <c r="H5" s="254"/>
      <c r="I5" s="254"/>
      <c r="J5" s="254"/>
      <c r="K5" s="254"/>
      <c r="L5" s="254"/>
      <c r="M5" s="254"/>
      <c r="N5" s="254"/>
      <c r="O5" s="254"/>
      <c r="P5" s="254"/>
      <c r="Q5" s="254"/>
      <c r="R5" s="254"/>
      <c r="S5" s="254"/>
      <c r="T5" s="254"/>
      <c r="U5" s="254"/>
      <c r="V5" s="254"/>
      <c r="W5" s="254"/>
      <c r="X5" s="254"/>
      <c r="Y5" s="254"/>
      <c r="Z5" s="254"/>
      <c r="AA5" s="254"/>
      <c r="AB5" s="254"/>
      <c r="AC5" s="254"/>
      <c r="AD5" s="254"/>
      <c r="AE5" s="254"/>
      <c r="AF5" s="254"/>
      <c r="AG5" s="254"/>
      <c r="AH5" s="254"/>
      <c r="AI5" s="254"/>
      <c r="AJ5" s="254"/>
      <c r="AK5" s="254"/>
      <c r="AL5" s="254"/>
      <c r="AM5" s="254"/>
      <c r="AN5" s="254"/>
      <c r="AO5" s="254"/>
      <c r="AP5" s="254"/>
      <c r="AQ5" s="254"/>
      <c r="AR5" s="254"/>
    </row>
    <row r="6" spans="2:44" s="174" customFormat="1" ht="5.55" customHeight="1" x14ac:dyDescent="0.15"/>
    <row r="7" spans="2:44" s="174" customFormat="1" ht="2.1" customHeight="1" x14ac:dyDescent="0.15">
      <c r="B7" s="257" t="s">
        <v>1626</v>
      </c>
      <c r="C7" s="257"/>
      <c r="D7" s="257"/>
      <c r="E7" s="257"/>
      <c r="F7" s="257"/>
      <c r="G7" s="257"/>
      <c r="H7" s="257"/>
      <c r="I7" s="257"/>
      <c r="J7" s="257"/>
      <c r="K7" s="257"/>
    </row>
    <row r="8" spans="2:44" s="174" customFormat="1" ht="17.100000000000001" customHeight="1" x14ac:dyDescent="0.15">
      <c r="B8" s="257"/>
      <c r="C8" s="257"/>
      <c r="D8" s="257"/>
      <c r="E8" s="257"/>
      <c r="F8" s="257"/>
      <c r="G8" s="257"/>
      <c r="H8" s="257"/>
      <c r="I8" s="257"/>
      <c r="J8" s="257"/>
      <c r="K8" s="257"/>
      <c r="M8" s="256">
        <v>45322</v>
      </c>
      <c r="N8" s="256"/>
      <c r="O8" s="256"/>
      <c r="P8" s="256"/>
      <c r="Q8" s="256"/>
      <c r="R8" s="256"/>
      <c r="S8" s="256"/>
      <c r="T8" s="256"/>
      <c r="U8" s="256"/>
      <c r="V8" s="256"/>
    </row>
    <row r="9" spans="2:44" s="174" customFormat="1" ht="4.2" customHeight="1" x14ac:dyDescent="0.15">
      <c r="B9" s="257"/>
      <c r="C9" s="257"/>
      <c r="D9" s="257"/>
      <c r="E9" s="257"/>
      <c r="F9" s="257"/>
      <c r="G9" s="257"/>
      <c r="H9" s="257"/>
      <c r="I9" s="257"/>
      <c r="J9" s="257"/>
      <c r="K9" s="257"/>
    </row>
    <row r="10" spans="2:44" s="174" customFormat="1" ht="1.65" customHeight="1" x14ac:dyDescent="0.15"/>
    <row r="11" spans="2:44" s="174" customFormat="1" ht="15.3" customHeight="1" x14ac:dyDescent="0.15">
      <c r="B11" s="264" t="s">
        <v>1772</v>
      </c>
      <c r="C11" s="264"/>
      <c r="D11" s="264"/>
      <c r="E11" s="264"/>
      <c r="F11" s="264"/>
      <c r="G11" s="264"/>
      <c r="H11" s="264"/>
      <c r="I11" s="264"/>
      <c r="J11" s="264"/>
      <c r="K11" s="264"/>
      <c r="L11" s="264"/>
      <c r="M11" s="264"/>
      <c r="N11" s="264"/>
      <c r="O11" s="264"/>
      <c r="P11" s="264"/>
      <c r="Q11" s="264"/>
      <c r="R11" s="264"/>
      <c r="S11" s="264"/>
      <c r="T11" s="264"/>
      <c r="U11" s="264"/>
      <c r="V11" s="264"/>
      <c r="W11" s="264"/>
      <c r="X11" s="264"/>
      <c r="Y11" s="264"/>
      <c r="Z11" s="264"/>
      <c r="AA11" s="264"/>
      <c r="AB11" s="264"/>
      <c r="AC11" s="264"/>
      <c r="AD11" s="264"/>
      <c r="AE11" s="264"/>
      <c r="AF11" s="264"/>
      <c r="AG11" s="264"/>
      <c r="AH11" s="264"/>
      <c r="AI11" s="264"/>
      <c r="AJ11" s="264"/>
      <c r="AK11" s="264"/>
      <c r="AL11" s="264"/>
      <c r="AM11" s="264"/>
      <c r="AN11" s="264"/>
      <c r="AO11" s="264"/>
      <c r="AP11" s="264"/>
      <c r="AQ11" s="264"/>
      <c r="AR11" s="264"/>
    </row>
    <row r="12" spans="2:44" s="174" customFormat="1" ht="4.2" customHeight="1" x14ac:dyDescent="0.15"/>
    <row r="13" spans="2:44" s="174" customFormat="1" ht="11.85" customHeight="1" x14ac:dyDescent="0.15">
      <c r="B13" s="282"/>
      <c r="C13" s="282"/>
      <c r="D13" s="282"/>
      <c r="E13" s="282"/>
      <c r="F13" s="282"/>
      <c r="G13" s="282"/>
      <c r="H13" s="282"/>
      <c r="I13" s="282"/>
      <c r="J13" s="282"/>
      <c r="K13" s="261" t="s">
        <v>1634</v>
      </c>
      <c r="L13" s="261"/>
      <c r="M13" s="261"/>
      <c r="N13" s="261"/>
      <c r="O13" s="261"/>
      <c r="P13" s="261"/>
      <c r="Q13" s="261"/>
      <c r="R13" s="261"/>
      <c r="S13" s="261"/>
      <c r="T13" s="261"/>
      <c r="U13" s="261"/>
      <c r="V13" s="261" t="s">
        <v>1632</v>
      </c>
      <c r="W13" s="261"/>
      <c r="X13" s="261"/>
      <c r="Y13" s="261"/>
      <c r="Z13" s="261"/>
      <c r="AA13" s="261"/>
      <c r="AB13" s="261"/>
      <c r="AC13" s="261"/>
      <c r="AD13" s="261"/>
      <c r="AE13" s="261"/>
      <c r="AF13" s="261" t="s">
        <v>1633</v>
      </c>
      <c r="AG13" s="261"/>
      <c r="AH13" s="261"/>
      <c r="AI13" s="261"/>
      <c r="AJ13" s="261"/>
      <c r="AK13" s="261"/>
      <c r="AL13" s="261"/>
      <c r="AM13" s="261"/>
      <c r="AN13" s="261"/>
      <c r="AO13" s="189" t="s">
        <v>1632</v>
      </c>
    </row>
    <row r="14" spans="2:44" s="174" customFormat="1" ht="9.75" customHeight="1" x14ac:dyDescent="0.15">
      <c r="B14" s="283" t="s">
        <v>1771</v>
      </c>
      <c r="C14" s="283"/>
      <c r="D14" s="283"/>
      <c r="E14" s="283"/>
      <c r="F14" s="283"/>
      <c r="G14" s="283"/>
      <c r="H14" s="283"/>
      <c r="I14" s="283"/>
      <c r="J14" s="283"/>
      <c r="K14" s="279">
        <v>601141839.469998</v>
      </c>
      <c r="L14" s="279"/>
      <c r="M14" s="279"/>
      <c r="N14" s="279"/>
      <c r="O14" s="279"/>
      <c r="P14" s="279"/>
      <c r="Q14" s="279"/>
      <c r="R14" s="279"/>
      <c r="S14" s="279"/>
      <c r="T14" s="279"/>
      <c r="U14" s="279"/>
      <c r="V14" s="267">
        <v>0.16667897290879</v>
      </c>
      <c r="W14" s="267"/>
      <c r="X14" s="267"/>
      <c r="Y14" s="267"/>
      <c r="Z14" s="267"/>
      <c r="AA14" s="267"/>
      <c r="AB14" s="267"/>
      <c r="AC14" s="267"/>
      <c r="AD14" s="267"/>
      <c r="AE14" s="267"/>
      <c r="AF14" s="274">
        <v>8057</v>
      </c>
      <c r="AG14" s="274"/>
      <c r="AH14" s="274"/>
      <c r="AI14" s="274"/>
      <c r="AJ14" s="274"/>
      <c r="AK14" s="274"/>
      <c r="AL14" s="274"/>
      <c r="AM14" s="274"/>
      <c r="AN14" s="274"/>
      <c r="AO14" s="185">
        <v>0.16071250473739901</v>
      </c>
    </row>
    <row r="15" spans="2:44" s="174" customFormat="1" ht="9.75" customHeight="1" x14ac:dyDescent="0.15">
      <c r="B15" s="283" t="s">
        <v>1770</v>
      </c>
      <c r="C15" s="283"/>
      <c r="D15" s="283"/>
      <c r="E15" s="283"/>
      <c r="F15" s="283"/>
      <c r="G15" s="283"/>
      <c r="H15" s="283"/>
      <c r="I15" s="283"/>
      <c r="J15" s="283"/>
      <c r="K15" s="279">
        <v>537362166.74000096</v>
      </c>
      <c r="L15" s="279"/>
      <c r="M15" s="279"/>
      <c r="N15" s="279"/>
      <c r="O15" s="279"/>
      <c r="P15" s="279"/>
      <c r="Q15" s="279"/>
      <c r="R15" s="279"/>
      <c r="S15" s="279"/>
      <c r="T15" s="279"/>
      <c r="U15" s="279"/>
      <c r="V15" s="267">
        <v>0.14899474325598899</v>
      </c>
      <c r="W15" s="267"/>
      <c r="X15" s="267"/>
      <c r="Y15" s="267"/>
      <c r="Z15" s="267"/>
      <c r="AA15" s="267"/>
      <c r="AB15" s="267"/>
      <c r="AC15" s="267"/>
      <c r="AD15" s="267"/>
      <c r="AE15" s="267"/>
      <c r="AF15" s="274">
        <v>7848</v>
      </c>
      <c r="AG15" s="274"/>
      <c r="AH15" s="274"/>
      <c r="AI15" s="274"/>
      <c r="AJ15" s="274"/>
      <c r="AK15" s="274"/>
      <c r="AL15" s="274"/>
      <c r="AM15" s="274"/>
      <c r="AN15" s="274"/>
      <c r="AO15" s="185">
        <v>0.15654359403985399</v>
      </c>
    </row>
    <row r="16" spans="2:44" s="174" customFormat="1" ht="9.75" customHeight="1" x14ac:dyDescent="0.15">
      <c r="B16" s="283" t="s">
        <v>1769</v>
      </c>
      <c r="C16" s="283"/>
      <c r="D16" s="283"/>
      <c r="E16" s="283"/>
      <c r="F16" s="283"/>
      <c r="G16" s="283"/>
      <c r="H16" s="283"/>
      <c r="I16" s="283"/>
      <c r="J16" s="283"/>
      <c r="K16" s="279">
        <v>487463898.61000001</v>
      </c>
      <c r="L16" s="279"/>
      <c r="M16" s="279"/>
      <c r="N16" s="279"/>
      <c r="O16" s="279"/>
      <c r="P16" s="279"/>
      <c r="Q16" s="279"/>
      <c r="R16" s="279"/>
      <c r="S16" s="279"/>
      <c r="T16" s="279"/>
      <c r="U16" s="279"/>
      <c r="V16" s="267">
        <v>0.135159419317851</v>
      </c>
      <c r="W16" s="267"/>
      <c r="X16" s="267"/>
      <c r="Y16" s="267"/>
      <c r="Z16" s="267"/>
      <c r="AA16" s="267"/>
      <c r="AB16" s="267"/>
      <c r="AC16" s="267"/>
      <c r="AD16" s="267"/>
      <c r="AE16" s="267"/>
      <c r="AF16" s="274">
        <v>6416</v>
      </c>
      <c r="AG16" s="274"/>
      <c r="AH16" s="274"/>
      <c r="AI16" s="274"/>
      <c r="AJ16" s="274"/>
      <c r="AK16" s="274"/>
      <c r="AL16" s="274"/>
      <c r="AM16" s="274"/>
      <c r="AN16" s="274"/>
      <c r="AO16" s="185">
        <v>0.127979574332276</v>
      </c>
    </row>
    <row r="17" spans="2:44" s="174" customFormat="1" ht="9.75" customHeight="1" x14ac:dyDescent="0.15">
      <c r="B17" s="283" t="s">
        <v>1768</v>
      </c>
      <c r="C17" s="283"/>
      <c r="D17" s="283"/>
      <c r="E17" s="283"/>
      <c r="F17" s="283"/>
      <c r="G17" s="283"/>
      <c r="H17" s="283"/>
      <c r="I17" s="283"/>
      <c r="J17" s="283"/>
      <c r="K17" s="279">
        <v>383441886.36999899</v>
      </c>
      <c r="L17" s="279"/>
      <c r="M17" s="279"/>
      <c r="N17" s="279"/>
      <c r="O17" s="279"/>
      <c r="P17" s="279"/>
      <c r="Q17" s="279"/>
      <c r="R17" s="279"/>
      <c r="S17" s="279"/>
      <c r="T17" s="279"/>
      <c r="U17" s="279"/>
      <c r="V17" s="267">
        <v>0.106317171080138</v>
      </c>
      <c r="W17" s="267"/>
      <c r="X17" s="267"/>
      <c r="Y17" s="267"/>
      <c r="Z17" s="267"/>
      <c r="AA17" s="267"/>
      <c r="AB17" s="267"/>
      <c r="AC17" s="267"/>
      <c r="AD17" s="267"/>
      <c r="AE17" s="267"/>
      <c r="AF17" s="274">
        <v>6206</v>
      </c>
      <c r="AG17" s="274"/>
      <c r="AH17" s="274"/>
      <c r="AI17" s="274"/>
      <c r="AJ17" s="274"/>
      <c r="AK17" s="274"/>
      <c r="AL17" s="274"/>
      <c r="AM17" s="274"/>
      <c r="AN17" s="274"/>
      <c r="AO17" s="185">
        <v>0.123790716693595</v>
      </c>
    </row>
    <row r="18" spans="2:44" s="174" customFormat="1" ht="9.75" customHeight="1" x14ac:dyDescent="0.15">
      <c r="B18" s="283" t="s">
        <v>1767</v>
      </c>
      <c r="C18" s="283"/>
      <c r="D18" s="283"/>
      <c r="E18" s="283"/>
      <c r="F18" s="283"/>
      <c r="G18" s="283"/>
      <c r="H18" s="283"/>
      <c r="I18" s="283"/>
      <c r="J18" s="283"/>
      <c r="K18" s="279">
        <v>374426427.20999998</v>
      </c>
      <c r="L18" s="279"/>
      <c r="M18" s="279"/>
      <c r="N18" s="279"/>
      <c r="O18" s="279"/>
      <c r="P18" s="279"/>
      <c r="Q18" s="279"/>
      <c r="R18" s="279"/>
      <c r="S18" s="279"/>
      <c r="T18" s="279"/>
      <c r="U18" s="279"/>
      <c r="V18" s="267">
        <v>0.103817449093702</v>
      </c>
      <c r="W18" s="267"/>
      <c r="X18" s="267"/>
      <c r="Y18" s="267"/>
      <c r="Z18" s="267"/>
      <c r="AA18" s="267"/>
      <c r="AB18" s="267"/>
      <c r="AC18" s="267"/>
      <c r="AD18" s="267"/>
      <c r="AE18" s="267"/>
      <c r="AF18" s="274">
        <v>3857</v>
      </c>
      <c r="AG18" s="274"/>
      <c r="AH18" s="274"/>
      <c r="AI18" s="274"/>
      <c r="AJ18" s="274"/>
      <c r="AK18" s="274"/>
      <c r="AL18" s="274"/>
      <c r="AM18" s="274"/>
      <c r="AN18" s="274"/>
      <c r="AO18" s="185">
        <v>7.6935351963776405E-2</v>
      </c>
    </row>
    <row r="19" spans="2:44" s="174" customFormat="1" ht="9.75" customHeight="1" x14ac:dyDescent="0.15">
      <c r="B19" s="283" t="s">
        <v>1766</v>
      </c>
      <c r="C19" s="283"/>
      <c r="D19" s="283"/>
      <c r="E19" s="283"/>
      <c r="F19" s="283"/>
      <c r="G19" s="283"/>
      <c r="H19" s="283"/>
      <c r="I19" s="283"/>
      <c r="J19" s="283"/>
      <c r="K19" s="279">
        <v>281374372.99000001</v>
      </c>
      <c r="L19" s="279"/>
      <c r="M19" s="279"/>
      <c r="N19" s="279"/>
      <c r="O19" s="279"/>
      <c r="P19" s="279"/>
      <c r="Q19" s="279"/>
      <c r="R19" s="279"/>
      <c r="S19" s="279"/>
      <c r="T19" s="279"/>
      <c r="U19" s="279"/>
      <c r="V19" s="267">
        <v>7.8016847960835897E-2</v>
      </c>
      <c r="W19" s="267"/>
      <c r="X19" s="267"/>
      <c r="Y19" s="267"/>
      <c r="Z19" s="267"/>
      <c r="AA19" s="267"/>
      <c r="AB19" s="267"/>
      <c r="AC19" s="267"/>
      <c r="AD19" s="267"/>
      <c r="AE19" s="267"/>
      <c r="AF19" s="274">
        <v>4167</v>
      </c>
      <c r="AG19" s="274"/>
      <c r="AH19" s="274"/>
      <c r="AI19" s="274"/>
      <c r="AJ19" s="274"/>
      <c r="AK19" s="274"/>
      <c r="AL19" s="274"/>
      <c r="AM19" s="274"/>
      <c r="AN19" s="274"/>
      <c r="AO19" s="185">
        <v>8.3118903716115106E-2</v>
      </c>
    </row>
    <row r="20" spans="2:44" s="174" customFormat="1" ht="9.75" customHeight="1" x14ac:dyDescent="0.15">
      <c r="B20" s="283" t="s">
        <v>1765</v>
      </c>
      <c r="C20" s="283"/>
      <c r="D20" s="283"/>
      <c r="E20" s="283"/>
      <c r="F20" s="283"/>
      <c r="G20" s="283"/>
      <c r="H20" s="283"/>
      <c r="I20" s="283"/>
      <c r="J20" s="283"/>
      <c r="K20" s="279">
        <v>247136382.84999999</v>
      </c>
      <c r="L20" s="279"/>
      <c r="M20" s="279"/>
      <c r="N20" s="279"/>
      <c r="O20" s="279"/>
      <c r="P20" s="279"/>
      <c r="Q20" s="279"/>
      <c r="R20" s="279"/>
      <c r="S20" s="279"/>
      <c r="T20" s="279"/>
      <c r="U20" s="279"/>
      <c r="V20" s="267">
        <v>6.8523659072124002E-2</v>
      </c>
      <c r="W20" s="267"/>
      <c r="X20" s="267"/>
      <c r="Y20" s="267"/>
      <c r="Z20" s="267"/>
      <c r="AA20" s="267"/>
      <c r="AB20" s="267"/>
      <c r="AC20" s="267"/>
      <c r="AD20" s="267"/>
      <c r="AE20" s="267"/>
      <c r="AF20" s="274">
        <v>3935</v>
      </c>
      <c r="AG20" s="274"/>
      <c r="AH20" s="274"/>
      <c r="AI20" s="274"/>
      <c r="AJ20" s="274"/>
      <c r="AK20" s="274"/>
      <c r="AL20" s="274"/>
      <c r="AM20" s="274"/>
      <c r="AN20" s="274"/>
      <c r="AO20" s="185">
        <v>7.84912133724293E-2</v>
      </c>
    </row>
    <row r="21" spans="2:44" s="174" customFormat="1" ht="9.75" customHeight="1" x14ac:dyDescent="0.15">
      <c r="B21" s="283" t="s">
        <v>1764</v>
      </c>
      <c r="C21" s="283"/>
      <c r="D21" s="283"/>
      <c r="E21" s="283"/>
      <c r="F21" s="283"/>
      <c r="G21" s="283"/>
      <c r="H21" s="283"/>
      <c r="I21" s="283"/>
      <c r="J21" s="283"/>
      <c r="K21" s="279">
        <v>227805755.24000099</v>
      </c>
      <c r="L21" s="279"/>
      <c r="M21" s="279"/>
      <c r="N21" s="279"/>
      <c r="O21" s="279"/>
      <c r="P21" s="279"/>
      <c r="Q21" s="279"/>
      <c r="R21" s="279"/>
      <c r="S21" s="279"/>
      <c r="T21" s="279"/>
      <c r="U21" s="279"/>
      <c r="V21" s="267">
        <v>6.3163843893467103E-2</v>
      </c>
      <c r="W21" s="267"/>
      <c r="X21" s="267"/>
      <c r="Y21" s="267"/>
      <c r="Z21" s="267"/>
      <c r="AA21" s="267"/>
      <c r="AB21" s="267"/>
      <c r="AC21" s="267"/>
      <c r="AD21" s="267"/>
      <c r="AE21" s="267"/>
      <c r="AF21" s="274">
        <v>3511</v>
      </c>
      <c r="AG21" s="274"/>
      <c r="AH21" s="274"/>
      <c r="AI21" s="274"/>
      <c r="AJ21" s="274"/>
      <c r="AK21" s="274"/>
      <c r="AL21" s="274"/>
      <c r="AM21" s="274"/>
      <c r="AN21" s="274"/>
      <c r="AO21" s="185">
        <v>7.0033710330520804E-2</v>
      </c>
    </row>
    <row r="22" spans="2:44" s="174" customFormat="1" ht="9.75" customHeight="1" x14ac:dyDescent="0.15">
      <c r="B22" s="283" t="s">
        <v>1763</v>
      </c>
      <c r="C22" s="283"/>
      <c r="D22" s="283"/>
      <c r="E22" s="283"/>
      <c r="F22" s="283"/>
      <c r="G22" s="283"/>
      <c r="H22" s="283"/>
      <c r="I22" s="283"/>
      <c r="J22" s="283"/>
      <c r="K22" s="279">
        <v>201141552.52000001</v>
      </c>
      <c r="L22" s="279"/>
      <c r="M22" s="279"/>
      <c r="N22" s="279"/>
      <c r="O22" s="279"/>
      <c r="P22" s="279"/>
      <c r="Q22" s="279"/>
      <c r="R22" s="279"/>
      <c r="S22" s="279"/>
      <c r="T22" s="279"/>
      <c r="U22" s="279"/>
      <c r="V22" s="267">
        <v>5.5770643768318702E-2</v>
      </c>
      <c r="W22" s="267"/>
      <c r="X22" s="267"/>
      <c r="Y22" s="267"/>
      <c r="Z22" s="267"/>
      <c r="AA22" s="267"/>
      <c r="AB22" s="267"/>
      <c r="AC22" s="267"/>
      <c r="AD22" s="267"/>
      <c r="AE22" s="267"/>
      <c r="AF22" s="274">
        <v>2418</v>
      </c>
      <c r="AG22" s="274"/>
      <c r="AH22" s="274"/>
      <c r="AI22" s="274"/>
      <c r="AJ22" s="274"/>
      <c r="AK22" s="274"/>
      <c r="AL22" s="274"/>
      <c r="AM22" s="274"/>
      <c r="AN22" s="274"/>
      <c r="AO22" s="185">
        <v>4.8231703668242497E-2</v>
      </c>
    </row>
    <row r="23" spans="2:44" s="174" customFormat="1" ht="9.75" customHeight="1" x14ac:dyDescent="0.15">
      <c r="B23" s="283" t="s">
        <v>1762</v>
      </c>
      <c r="C23" s="283"/>
      <c r="D23" s="283"/>
      <c r="E23" s="283"/>
      <c r="F23" s="283"/>
      <c r="G23" s="283"/>
      <c r="H23" s="283"/>
      <c r="I23" s="283"/>
      <c r="J23" s="283"/>
      <c r="K23" s="279">
        <v>152105338.52000001</v>
      </c>
      <c r="L23" s="279"/>
      <c r="M23" s="279"/>
      <c r="N23" s="279"/>
      <c r="O23" s="279"/>
      <c r="P23" s="279"/>
      <c r="Q23" s="279"/>
      <c r="R23" s="279"/>
      <c r="S23" s="279"/>
      <c r="T23" s="279"/>
      <c r="U23" s="279"/>
      <c r="V23" s="267">
        <v>4.2174342116679003E-2</v>
      </c>
      <c r="W23" s="267"/>
      <c r="X23" s="267"/>
      <c r="Y23" s="267"/>
      <c r="Z23" s="267"/>
      <c r="AA23" s="267"/>
      <c r="AB23" s="267"/>
      <c r="AC23" s="267"/>
      <c r="AD23" s="267"/>
      <c r="AE23" s="267"/>
      <c r="AF23" s="274">
        <v>2176</v>
      </c>
      <c r="AG23" s="274"/>
      <c r="AH23" s="274"/>
      <c r="AI23" s="274"/>
      <c r="AJ23" s="274"/>
      <c r="AK23" s="274"/>
      <c r="AL23" s="274"/>
      <c r="AM23" s="274"/>
      <c r="AN23" s="274"/>
      <c r="AO23" s="185">
        <v>4.3404543913190902E-2</v>
      </c>
    </row>
    <row r="24" spans="2:44" s="174" customFormat="1" ht="9.75" customHeight="1" x14ac:dyDescent="0.15">
      <c r="B24" s="283" t="s">
        <v>407</v>
      </c>
      <c r="C24" s="283"/>
      <c r="D24" s="283"/>
      <c r="E24" s="283"/>
      <c r="F24" s="283"/>
      <c r="G24" s="283"/>
      <c r="H24" s="283"/>
      <c r="I24" s="283"/>
      <c r="J24" s="283"/>
      <c r="K24" s="279">
        <v>109342657.81999999</v>
      </c>
      <c r="L24" s="279"/>
      <c r="M24" s="279"/>
      <c r="N24" s="279"/>
      <c r="O24" s="279"/>
      <c r="P24" s="279"/>
      <c r="Q24" s="279"/>
      <c r="R24" s="279"/>
      <c r="S24" s="279"/>
      <c r="T24" s="279"/>
      <c r="U24" s="279"/>
      <c r="V24" s="267">
        <v>3.0317506957464799E-2</v>
      </c>
      <c r="W24" s="267"/>
      <c r="X24" s="267"/>
      <c r="Y24" s="267"/>
      <c r="Z24" s="267"/>
      <c r="AA24" s="267"/>
      <c r="AB24" s="267"/>
      <c r="AC24" s="267"/>
      <c r="AD24" s="267"/>
      <c r="AE24" s="267"/>
      <c r="AF24" s="274">
        <v>1476</v>
      </c>
      <c r="AG24" s="274"/>
      <c r="AH24" s="274"/>
      <c r="AI24" s="274"/>
      <c r="AJ24" s="274"/>
      <c r="AK24" s="274"/>
      <c r="AL24" s="274"/>
      <c r="AM24" s="274"/>
      <c r="AN24" s="274"/>
      <c r="AO24" s="185">
        <v>2.9441685117587199E-2</v>
      </c>
    </row>
    <row r="25" spans="2:44" s="174" customFormat="1" ht="9.75" customHeight="1" x14ac:dyDescent="0.15">
      <c r="B25" s="283" t="s">
        <v>213</v>
      </c>
      <c r="C25" s="283"/>
      <c r="D25" s="283"/>
      <c r="E25" s="283"/>
      <c r="F25" s="283"/>
      <c r="G25" s="283"/>
      <c r="H25" s="283"/>
      <c r="I25" s="283"/>
      <c r="J25" s="283"/>
      <c r="K25" s="279">
        <v>3842457.45</v>
      </c>
      <c r="L25" s="279"/>
      <c r="M25" s="279"/>
      <c r="N25" s="279"/>
      <c r="O25" s="279"/>
      <c r="P25" s="279"/>
      <c r="Q25" s="279"/>
      <c r="R25" s="279"/>
      <c r="S25" s="279"/>
      <c r="T25" s="279"/>
      <c r="U25" s="279"/>
      <c r="V25" s="267">
        <v>1.0654005746404099E-3</v>
      </c>
      <c r="W25" s="267"/>
      <c r="X25" s="267"/>
      <c r="Y25" s="267"/>
      <c r="Z25" s="267"/>
      <c r="AA25" s="267"/>
      <c r="AB25" s="267"/>
      <c r="AC25" s="267"/>
      <c r="AD25" s="267"/>
      <c r="AE25" s="267"/>
      <c r="AF25" s="274">
        <v>66</v>
      </c>
      <c r="AG25" s="274"/>
      <c r="AH25" s="274"/>
      <c r="AI25" s="274"/>
      <c r="AJ25" s="274"/>
      <c r="AK25" s="274"/>
      <c r="AL25" s="274"/>
      <c r="AM25" s="274"/>
      <c r="AN25" s="274"/>
      <c r="AO25" s="185">
        <v>1.3164981150140601E-3</v>
      </c>
    </row>
    <row r="26" spans="2:44" s="174" customFormat="1" ht="10.65" customHeight="1" x14ac:dyDescent="0.15">
      <c r="B26" s="282"/>
      <c r="C26" s="282"/>
      <c r="D26" s="282"/>
      <c r="E26" s="282"/>
      <c r="F26" s="282"/>
      <c r="G26" s="282"/>
      <c r="H26" s="282"/>
      <c r="I26" s="282"/>
      <c r="J26" s="282"/>
      <c r="K26" s="280">
        <v>3606584735.79</v>
      </c>
      <c r="L26" s="280"/>
      <c r="M26" s="280"/>
      <c r="N26" s="280"/>
      <c r="O26" s="280"/>
      <c r="P26" s="280"/>
      <c r="Q26" s="280"/>
      <c r="R26" s="280"/>
      <c r="S26" s="280"/>
      <c r="T26" s="280"/>
      <c r="U26" s="280"/>
      <c r="V26" s="278">
        <v>1</v>
      </c>
      <c r="W26" s="278"/>
      <c r="X26" s="278"/>
      <c r="Y26" s="278"/>
      <c r="Z26" s="278"/>
      <c r="AA26" s="278"/>
      <c r="AB26" s="278"/>
      <c r="AC26" s="278"/>
      <c r="AD26" s="278"/>
      <c r="AE26" s="278"/>
      <c r="AF26" s="277">
        <v>50133</v>
      </c>
      <c r="AG26" s="277"/>
      <c r="AH26" s="277"/>
      <c r="AI26" s="277"/>
      <c r="AJ26" s="277"/>
      <c r="AK26" s="277"/>
      <c r="AL26" s="277"/>
      <c r="AM26" s="277"/>
      <c r="AN26" s="277"/>
      <c r="AO26" s="226">
        <v>1</v>
      </c>
    </row>
    <row r="27" spans="2:44" s="174" customFormat="1" ht="7.2" customHeight="1" x14ac:dyDescent="0.15"/>
    <row r="28" spans="2:44" s="174" customFormat="1" ht="15.3" customHeight="1" x14ac:dyDescent="0.15">
      <c r="B28" s="264" t="s">
        <v>1761</v>
      </c>
      <c r="C28" s="264"/>
      <c r="D28" s="264"/>
      <c r="E28" s="264"/>
      <c r="F28" s="264"/>
      <c r="G28" s="264"/>
      <c r="H28" s="264"/>
      <c r="I28" s="264"/>
      <c r="J28" s="264"/>
      <c r="K28" s="264"/>
      <c r="L28" s="264"/>
      <c r="M28" s="264"/>
      <c r="N28" s="264"/>
      <c r="O28" s="264"/>
      <c r="P28" s="264"/>
      <c r="Q28" s="264"/>
      <c r="R28" s="264"/>
      <c r="S28" s="264"/>
      <c r="T28" s="264"/>
      <c r="U28" s="264"/>
      <c r="V28" s="264"/>
      <c r="W28" s="264"/>
      <c r="X28" s="264"/>
      <c r="Y28" s="264"/>
      <c r="Z28" s="264"/>
      <c r="AA28" s="264"/>
      <c r="AB28" s="264"/>
      <c r="AC28" s="264"/>
      <c r="AD28" s="264"/>
      <c r="AE28" s="264"/>
      <c r="AF28" s="264"/>
      <c r="AG28" s="264"/>
      <c r="AH28" s="264"/>
      <c r="AI28" s="264"/>
      <c r="AJ28" s="264"/>
      <c r="AK28" s="264"/>
      <c r="AL28" s="264"/>
      <c r="AM28" s="264"/>
      <c r="AN28" s="264"/>
      <c r="AO28" s="264"/>
      <c r="AP28" s="264"/>
      <c r="AQ28" s="264"/>
      <c r="AR28" s="264"/>
    </row>
    <row r="29" spans="2:44" s="174" customFormat="1" ht="6.3" customHeight="1" x14ac:dyDescent="0.15"/>
    <row r="30" spans="2:44" s="174" customFormat="1" ht="10.65" customHeight="1" x14ac:dyDescent="0.15">
      <c r="B30" s="261" t="s">
        <v>1648</v>
      </c>
      <c r="C30" s="261"/>
      <c r="D30" s="261"/>
      <c r="E30" s="261"/>
      <c r="F30" s="261"/>
      <c r="G30" s="261"/>
      <c r="H30" s="261"/>
      <c r="I30" s="261"/>
      <c r="J30" s="261"/>
      <c r="K30" s="261" t="s">
        <v>1634</v>
      </c>
      <c r="L30" s="261"/>
      <c r="M30" s="261"/>
      <c r="N30" s="261"/>
      <c r="O30" s="261"/>
      <c r="P30" s="261"/>
      <c r="Q30" s="261"/>
      <c r="R30" s="261"/>
      <c r="S30" s="261"/>
      <c r="T30" s="261"/>
      <c r="U30" s="261"/>
      <c r="V30" s="261" t="s">
        <v>1632</v>
      </c>
      <c r="W30" s="261"/>
      <c r="X30" s="261"/>
      <c r="Y30" s="261"/>
      <c r="Z30" s="261"/>
      <c r="AA30" s="261"/>
      <c r="AB30" s="261"/>
      <c r="AC30" s="261"/>
      <c r="AD30" s="261"/>
      <c r="AE30" s="261"/>
      <c r="AF30" s="261" t="s">
        <v>1633</v>
      </c>
      <c r="AG30" s="261"/>
      <c r="AH30" s="261"/>
      <c r="AI30" s="261"/>
      <c r="AJ30" s="261"/>
      <c r="AK30" s="261"/>
      <c r="AL30" s="261"/>
      <c r="AM30" s="261"/>
      <c r="AN30" s="261" t="s">
        <v>1632</v>
      </c>
      <c r="AO30" s="261"/>
    </row>
    <row r="31" spans="2:44" s="174" customFormat="1" ht="8.5500000000000007" customHeight="1" x14ac:dyDescent="0.15">
      <c r="B31" s="266" t="s">
        <v>1757</v>
      </c>
      <c r="C31" s="266"/>
      <c r="D31" s="266"/>
      <c r="E31" s="266"/>
      <c r="F31" s="266"/>
      <c r="G31" s="266"/>
      <c r="H31" s="266"/>
      <c r="I31" s="266"/>
      <c r="J31" s="266"/>
      <c r="K31" s="279">
        <v>164593854.28</v>
      </c>
      <c r="L31" s="279"/>
      <c r="M31" s="279"/>
      <c r="N31" s="279"/>
      <c r="O31" s="279"/>
      <c r="P31" s="279"/>
      <c r="Q31" s="279"/>
      <c r="R31" s="279"/>
      <c r="S31" s="279"/>
      <c r="T31" s="279"/>
      <c r="U31" s="279"/>
      <c r="V31" s="267">
        <v>4.5637040673590798E-2</v>
      </c>
      <c r="W31" s="267"/>
      <c r="X31" s="267"/>
      <c r="Y31" s="267"/>
      <c r="Z31" s="267"/>
      <c r="AA31" s="267"/>
      <c r="AB31" s="267"/>
      <c r="AC31" s="267"/>
      <c r="AD31" s="267"/>
      <c r="AE31" s="267"/>
      <c r="AF31" s="274">
        <v>1207</v>
      </c>
      <c r="AG31" s="274"/>
      <c r="AH31" s="274"/>
      <c r="AI31" s="274"/>
      <c r="AJ31" s="274"/>
      <c r="AK31" s="274"/>
      <c r="AL31" s="274"/>
      <c r="AM31" s="274"/>
      <c r="AN31" s="267">
        <v>2.4075957951848099E-2</v>
      </c>
      <c r="AO31" s="267"/>
    </row>
    <row r="32" spans="2:44" s="174" customFormat="1" ht="8.5500000000000007" customHeight="1" x14ac:dyDescent="0.15">
      <c r="B32" s="266" t="s">
        <v>1645</v>
      </c>
      <c r="C32" s="266"/>
      <c r="D32" s="266"/>
      <c r="E32" s="266"/>
      <c r="F32" s="266"/>
      <c r="G32" s="266"/>
      <c r="H32" s="266"/>
      <c r="I32" s="266"/>
      <c r="J32" s="266"/>
      <c r="K32" s="279">
        <v>451176966.49000102</v>
      </c>
      <c r="L32" s="279"/>
      <c r="M32" s="279"/>
      <c r="N32" s="279"/>
      <c r="O32" s="279"/>
      <c r="P32" s="279"/>
      <c r="Q32" s="279"/>
      <c r="R32" s="279"/>
      <c r="S32" s="279"/>
      <c r="T32" s="279"/>
      <c r="U32" s="279"/>
      <c r="V32" s="267">
        <v>0.12509811900791901</v>
      </c>
      <c r="W32" s="267"/>
      <c r="X32" s="267"/>
      <c r="Y32" s="267"/>
      <c r="Z32" s="267"/>
      <c r="AA32" s="267"/>
      <c r="AB32" s="267"/>
      <c r="AC32" s="267"/>
      <c r="AD32" s="267"/>
      <c r="AE32" s="267"/>
      <c r="AF32" s="274">
        <v>3869</v>
      </c>
      <c r="AG32" s="274"/>
      <c r="AH32" s="274"/>
      <c r="AI32" s="274"/>
      <c r="AJ32" s="274"/>
      <c r="AK32" s="274"/>
      <c r="AL32" s="274"/>
      <c r="AM32" s="274"/>
      <c r="AN32" s="267">
        <v>7.7174715257415302E-2</v>
      </c>
      <c r="AO32" s="267"/>
    </row>
    <row r="33" spans="2:41" s="174" customFormat="1" ht="8.5500000000000007" customHeight="1" x14ac:dyDescent="0.15">
      <c r="B33" s="266" t="s">
        <v>1644</v>
      </c>
      <c r="C33" s="266"/>
      <c r="D33" s="266"/>
      <c r="E33" s="266"/>
      <c r="F33" s="266"/>
      <c r="G33" s="266"/>
      <c r="H33" s="266"/>
      <c r="I33" s="266"/>
      <c r="J33" s="266"/>
      <c r="K33" s="279">
        <v>780709745.14000201</v>
      </c>
      <c r="L33" s="279"/>
      <c r="M33" s="279"/>
      <c r="N33" s="279"/>
      <c r="O33" s="279"/>
      <c r="P33" s="279"/>
      <c r="Q33" s="279"/>
      <c r="R33" s="279"/>
      <c r="S33" s="279"/>
      <c r="T33" s="279"/>
      <c r="U33" s="279"/>
      <c r="V33" s="267">
        <v>0.216467878154259</v>
      </c>
      <c r="W33" s="267"/>
      <c r="X33" s="267"/>
      <c r="Y33" s="267"/>
      <c r="Z33" s="267"/>
      <c r="AA33" s="267"/>
      <c r="AB33" s="267"/>
      <c r="AC33" s="267"/>
      <c r="AD33" s="267"/>
      <c r="AE33" s="267"/>
      <c r="AF33" s="274">
        <v>7415</v>
      </c>
      <c r="AG33" s="274"/>
      <c r="AH33" s="274"/>
      <c r="AI33" s="274"/>
      <c r="AJ33" s="274"/>
      <c r="AK33" s="274"/>
      <c r="AL33" s="274"/>
      <c r="AM33" s="274"/>
      <c r="AN33" s="267">
        <v>0.147906568527716</v>
      </c>
      <c r="AO33" s="267"/>
    </row>
    <row r="34" spans="2:41" s="174" customFormat="1" ht="8.5500000000000007" customHeight="1" x14ac:dyDescent="0.15">
      <c r="B34" s="266" t="s">
        <v>1643</v>
      </c>
      <c r="C34" s="266"/>
      <c r="D34" s="266"/>
      <c r="E34" s="266"/>
      <c r="F34" s="266"/>
      <c r="G34" s="266"/>
      <c r="H34" s="266"/>
      <c r="I34" s="266"/>
      <c r="J34" s="266"/>
      <c r="K34" s="279">
        <v>397201586.97999901</v>
      </c>
      <c r="L34" s="279"/>
      <c r="M34" s="279"/>
      <c r="N34" s="279"/>
      <c r="O34" s="279"/>
      <c r="P34" s="279"/>
      <c r="Q34" s="279"/>
      <c r="R34" s="279"/>
      <c r="S34" s="279"/>
      <c r="T34" s="279"/>
      <c r="U34" s="279"/>
      <c r="V34" s="267">
        <v>0.110132331853557</v>
      </c>
      <c r="W34" s="267"/>
      <c r="X34" s="267"/>
      <c r="Y34" s="267"/>
      <c r="Z34" s="267"/>
      <c r="AA34" s="267"/>
      <c r="AB34" s="267"/>
      <c r="AC34" s="267"/>
      <c r="AD34" s="267"/>
      <c r="AE34" s="267"/>
      <c r="AF34" s="274">
        <v>4248</v>
      </c>
      <c r="AG34" s="274"/>
      <c r="AH34" s="274"/>
      <c r="AI34" s="274"/>
      <c r="AJ34" s="274"/>
      <c r="AK34" s="274"/>
      <c r="AL34" s="274"/>
      <c r="AM34" s="274"/>
      <c r="AN34" s="267">
        <v>8.4734605948177805E-2</v>
      </c>
      <c r="AO34" s="267"/>
    </row>
    <row r="35" spans="2:41" s="174" customFormat="1" ht="8.5500000000000007" customHeight="1" x14ac:dyDescent="0.15">
      <c r="B35" s="266" t="s">
        <v>1642</v>
      </c>
      <c r="C35" s="266"/>
      <c r="D35" s="266"/>
      <c r="E35" s="266"/>
      <c r="F35" s="266"/>
      <c r="G35" s="266"/>
      <c r="H35" s="266"/>
      <c r="I35" s="266"/>
      <c r="J35" s="266"/>
      <c r="K35" s="279">
        <v>454299501.41000003</v>
      </c>
      <c r="L35" s="279"/>
      <c r="M35" s="279"/>
      <c r="N35" s="279"/>
      <c r="O35" s="279"/>
      <c r="P35" s="279"/>
      <c r="Q35" s="279"/>
      <c r="R35" s="279"/>
      <c r="S35" s="279"/>
      <c r="T35" s="279"/>
      <c r="U35" s="279"/>
      <c r="V35" s="267">
        <v>0.125963906213474</v>
      </c>
      <c r="W35" s="267"/>
      <c r="X35" s="267"/>
      <c r="Y35" s="267"/>
      <c r="Z35" s="267"/>
      <c r="AA35" s="267"/>
      <c r="AB35" s="267"/>
      <c r="AC35" s="267"/>
      <c r="AD35" s="267"/>
      <c r="AE35" s="267"/>
      <c r="AF35" s="274">
        <v>5999</v>
      </c>
      <c r="AG35" s="274"/>
      <c r="AH35" s="274"/>
      <c r="AI35" s="274"/>
      <c r="AJ35" s="274"/>
      <c r="AK35" s="274"/>
      <c r="AL35" s="274"/>
      <c r="AM35" s="274"/>
      <c r="AN35" s="267">
        <v>0.11966169987832399</v>
      </c>
      <c r="AO35" s="267"/>
    </row>
    <row r="36" spans="2:41" s="174" customFormat="1" ht="8.5500000000000007" customHeight="1" x14ac:dyDescent="0.15">
      <c r="B36" s="266" t="s">
        <v>1641</v>
      </c>
      <c r="C36" s="266"/>
      <c r="D36" s="266"/>
      <c r="E36" s="266"/>
      <c r="F36" s="266"/>
      <c r="G36" s="266"/>
      <c r="H36" s="266"/>
      <c r="I36" s="266"/>
      <c r="J36" s="266"/>
      <c r="K36" s="279">
        <v>252188902.540001</v>
      </c>
      <c r="L36" s="279"/>
      <c r="M36" s="279"/>
      <c r="N36" s="279"/>
      <c r="O36" s="279"/>
      <c r="P36" s="279"/>
      <c r="Q36" s="279"/>
      <c r="R36" s="279"/>
      <c r="S36" s="279"/>
      <c r="T36" s="279"/>
      <c r="U36" s="279"/>
      <c r="V36" s="267">
        <v>6.9924574359060507E-2</v>
      </c>
      <c r="W36" s="267"/>
      <c r="X36" s="267"/>
      <c r="Y36" s="267"/>
      <c r="Z36" s="267"/>
      <c r="AA36" s="267"/>
      <c r="AB36" s="267"/>
      <c r="AC36" s="267"/>
      <c r="AD36" s="267"/>
      <c r="AE36" s="267"/>
      <c r="AF36" s="274">
        <v>3550</v>
      </c>
      <c r="AG36" s="274"/>
      <c r="AH36" s="274"/>
      <c r="AI36" s="274"/>
      <c r="AJ36" s="274"/>
      <c r="AK36" s="274"/>
      <c r="AL36" s="274"/>
      <c r="AM36" s="274"/>
      <c r="AN36" s="267">
        <v>7.08116410348473E-2</v>
      </c>
      <c r="AO36" s="267"/>
    </row>
    <row r="37" spans="2:41" s="174" customFormat="1" ht="8.5500000000000007" customHeight="1" x14ac:dyDescent="0.15">
      <c r="B37" s="266" t="s">
        <v>1639</v>
      </c>
      <c r="C37" s="266"/>
      <c r="D37" s="266"/>
      <c r="E37" s="266"/>
      <c r="F37" s="266"/>
      <c r="G37" s="266"/>
      <c r="H37" s="266"/>
      <c r="I37" s="266"/>
      <c r="J37" s="266"/>
      <c r="K37" s="279">
        <v>259645936.25</v>
      </c>
      <c r="L37" s="279"/>
      <c r="M37" s="279"/>
      <c r="N37" s="279"/>
      <c r="O37" s="279"/>
      <c r="P37" s="279"/>
      <c r="Q37" s="279"/>
      <c r="R37" s="279"/>
      <c r="S37" s="279"/>
      <c r="T37" s="279"/>
      <c r="U37" s="279"/>
      <c r="V37" s="267">
        <v>7.1992190748604606E-2</v>
      </c>
      <c r="W37" s="267"/>
      <c r="X37" s="267"/>
      <c r="Y37" s="267"/>
      <c r="Z37" s="267"/>
      <c r="AA37" s="267"/>
      <c r="AB37" s="267"/>
      <c r="AC37" s="267"/>
      <c r="AD37" s="267"/>
      <c r="AE37" s="267"/>
      <c r="AF37" s="274">
        <v>4450</v>
      </c>
      <c r="AG37" s="274"/>
      <c r="AH37" s="274"/>
      <c r="AI37" s="274"/>
      <c r="AJ37" s="274"/>
      <c r="AK37" s="274"/>
      <c r="AL37" s="274"/>
      <c r="AM37" s="274"/>
      <c r="AN37" s="267">
        <v>8.8763888057766402E-2</v>
      </c>
      <c r="AO37" s="267"/>
    </row>
    <row r="38" spans="2:41" s="174" customFormat="1" ht="8.5500000000000007" customHeight="1" x14ac:dyDescent="0.15">
      <c r="B38" s="266" t="s">
        <v>1640</v>
      </c>
      <c r="C38" s="266"/>
      <c r="D38" s="266"/>
      <c r="E38" s="266"/>
      <c r="F38" s="266"/>
      <c r="G38" s="266"/>
      <c r="H38" s="266"/>
      <c r="I38" s="266"/>
      <c r="J38" s="266"/>
      <c r="K38" s="279">
        <v>506105493.29000098</v>
      </c>
      <c r="L38" s="279"/>
      <c r="M38" s="279"/>
      <c r="N38" s="279"/>
      <c r="O38" s="279"/>
      <c r="P38" s="279"/>
      <c r="Q38" s="279"/>
      <c r="R38" s="279"/>
      <c r="S38" s="279"/>
      <c r="T38" s="279"/>
      <c r="U38" s="279"/>
      <c r="V38" s="267">
        <v>0.140328185906089</v>
      </c>
      <c r="W38" s="267"/>
      <c r="X38" s="267"/>
      <c r="Y38" s="267"/>
      <c r="Z38" s="267"/>
      <c r="AA38" s="267"/>
      <c r="AB38" s="267"/>
      <c r="AC38" s="267"/>
      <c r="AD38" s="267"/>
      <c r="AE38" s="267"/>
      <c r="AF38" s="274">
        <v>10579</v>
      </c>
      <c r="AG38" s="274"/>
      <c r="AH38" s="274"/>
      <c r="AI38" s="274"/>
      <c r="AJ38" s="274"/>
      <c r="AK38" s="274"/>
      <c r="AL38" s="274"/>
      <c r="AM38" s="274"/>
      <c r="AN38" s="267">
        <v>0.21101869028384501</v>
      </c>
      <c r="AO38" s="267"/>
    </row>
    <row r="39" spans="2:41" s="174" customFormat="1" ht="8.5500000000000007" customHeight="1" x14ac:dyDescent="0.15">
      <c r="B39" s="266" t="s">
        <v>1659</v>
      </c>
      <c r="C39" s="266"/>
      <c r="D39" s="266"/>
      <c r="E39" s="266"/>
      <c r="F39" s="266"/>
      <c r="G39" s="266"/>
      <c r="H39" s="266"/>
      <c r="I39" s="266"/>
      <c r="J39" s="266"/>
      <c r="K39" s="279">
        <v>280982221.83999997</v>
      </c>
      <c r="L39" s="279"/>
      <c r="M39" s="279"/>
      <c r="N39" s="279"/>
      <c r="O39" s="279"/>
      <c r="P39" s="279"/>
      <c r="Q39" s="279"/>
      <c r="R39" s="279"/>
      <c r="S39" s="279"/>
      <c r="T39" s="279"/>
      <c r="U39" s="279"/>
      <c r="V39" s="267">
        <v>7.7908115966795005E-2</v>
      </c>
      <c r="W39" s="267"/>
      <c r="X39" s="267"/>
      <c r="Y39" s="267"/>
      <c r="Z39" s="267"/>
      <c r="AA39" s="267"/>
      <c r="AB39" s="267"/>
      <c r="AC39" s="267"/>
      <c r="AD39" s="267"/>
      <c r="AE39" s="267"/>
      <c r="AF39" s="274">
        <v>6719</v>
      </c>
      <c r="AG39" s="274"/>
      <c r="AH39" s="274"/>
      <c r="AI39" s="274"/>
      <c r="AJ39" s="274"/>
      <c r="AK39" s="274"/>
      <c r="AL39" s="274"/>
      <c r="AM39" s="274"/>
      <c r="AN39" s="267">
        <v>0.13402349749665901</v>
      </c>
      <c r="AO39" s="267"/>
    </row>
    <row r="40" spans="2:41" s="174" customFormat="1" ht="8.5500000000000007" customHeight="1" x14ac:dyDescent="0.15">
      <c r="B40" s="266" t="s">
        <v>1658</v>
      </c>
      <c r="C40" s="266"/>
      <c r="D40" s="266"/>
      <c r="E40" s="266"/>
      <c r="F40" s="266"/>
      <c r="G40" s="266"/>
      <c r="H40" s="266"/>
      <c r="I40" s="266"/>
      <c r="J40" s="266"/>
      <c r="K40" s="279">
        <v>31565839.8400001</v>
      </c>
      <c r="L40" s="279"/>
      <c r="M40" s="279"/>
      <c r="N40" s="279"/>
      <c r="O40" s="279"/>
      <c r="P40" s="279"/>
      <c r="Q40" s="279"/>
      <c r="R40" s="279"/>
      <c r="S40" s="279"/>
      <c r="T40" s="279"/>
      <c r="U40" s="279"/>
      <c r="V40" s="267">
        <v>8.7522801077584405E-3</v>
      </c>
      <c r="W40" s="267"/>
      <c r="X40" s="267"/>
      <c r="Y40" s="267"/>
      <c r="Z40" s="267"/>
      <c r="AA40" s="267"/>
      <c r="AB40" s="267"/>
      <c r="AC40" s="267"/>
      <c r="AD40" s="267"/>
      <c r="AE40" s="267"/>
      <c r="AF40" s="274">
        <v>1104</v>
      </c>
      <c r="AG40" s="274"/>
      <c r="AH40" s="274"/>
      <c r="AI40" s="274"/>
      <c r="AJ40" s="274"/>
      <c r="AK40" s="274"/>
      <c r="AL40" s="274"/>
      <c r="AM40" s="274"/>
      <c r="AN40" s="267">
        <v>2.2021423014780699E-2</v>
      </c>
      <c r="AO40" s="267"/>
    </row>
    <row r="41" spans="2:41" s="174" customFormat="1" ht="8.5500000000000007" customHeight="1" x14ac:dyDescent="0.15">
      <c r="B41" s="266" t="s">
        <v>1657</v>
      </c>
      <c r="C41" s="266"/>
      <c r="D41" s="266"/>
      <c r="E41" s="266"/>
      <c r="F41" s="266"/>
      <c r="G41" s="266"/>
      <c r="H41" s="266"/>
      <c r="I41" s="266"/>
      <c r="J41" s="266"/>
      <c r="K41" s="279">
        <v>3856409.67</v>
      </c>
      <c r="L41" s="279"/>
      <c r="M41" s="279"/>
      <c r="N41" s="279"/>
      <c r="O41" s="279"/>
      <c r="P41" s="279"/>
      <c r="Q41" s="279"/>
      <c r="R41" s="279"/>
      <c r="S41" s="279"/>
      <c r="T41" s="279"/>
      <c r="U41" s="279"/>
      <c r="V41" s="267">
        <v>1.0692691153852199E-3</v>
      </c>
      <c r="W41" s="267"/>
      <c r="X41" s="267"/>
      <c r="Y41" s="267"/>
      <c r="Z41" s="267"/>
      <c r="AA41" s="267"/>
      <c r="AB41" s="267"/>
      <c r="AC41" s="267"/>
      <c r="AD41" s="267"/>
      <c r="AE41" s="267"/>
      <c r="AF41" s="274">
        <v>124</v>
      </c>
      <c r="AG41" s="274"/>
      <c r="AH41" s="274"/>
      <c r="AI41" s="274"/>
      <c r="AJ41" s="274"/>
      <c r="AK41" s="274"/>
      <c r="AL41" s="274"/>
      <c r="AM41" s="274"/>
      <c r="AN41" s="267">
        <v>2.4734207009355102E-3</v>
      </c>
      <c r="AO41" s="267"/>
    </row>
    <row r="42" spans="2:41" s="174" customFormat="1" ht="8.5500000000000007" customHeight="1" x14ac:dyDescent="0.15">
      <c r="B42" s="266" t="s">
        <v>1656</v>
      </c>
      <c r="C42" s="266"/>
      <c r="D42" s="266"/>
      <c r="E42" s="266"/>
      <c r="F42" s="266"/>
      <c r="G42" s="266"/>
      <c r="H42" s="266"/>
      <c r="I42" s="266"/>
      <c r="J42" s="266"/>
      <c r="K42" s="279">
        <v>1953770.67</v>
      </c>
      <c r="L42" s="279"/>
      <c r="M42" s="279"/>
      <c r="N42" s="279"/>
      <c r="O42" s="279"/>
      <c r="P42" s="279"/>
      <c r="Q42" s="279"/>
      <c r="R42" s="279"/>
      <c r="S42" s="279"/>
      <c r="T42" s="279"/>
      <c r="U42" s="279"/>
      <c r="V42" s="267">
        <v>5.4172321271471198E-4</v>
      </c>
      <c r="W42" s="267"/>
      <c r="X42" s="267"/>
      <c r="Y42" s="267"/>
      <c r="Z42" s="267"/>
      <c r="AA42" s="267"/>
      <c r="AB42" s="267"/>
      <c r="AC42" s="267"/>
      <c r="AD42" s="267"/>
      <c r="AE42" s="267"/>
      <c r="AF42" s="274">
        <v>67</v>
      </c>
      <c r="AG42" s="274"/>
      <c r="AH42" s="274"/>
      <c r="AI42" s="274"/>
      <c r="AJ42" s="274"/>
      <c r="AK42" s="274"/>
      <c r="AL42" s="274"/>
      <c r="AM42" s="274"/>
      <c r="AN42" s="267">
        <v>1.33644505615064E-3</v>
      </c>
      <c r="AO42" s="267"/>
    </row>
    <row r="43" spans="2:41" s="174" customFormat="1" ht="8.5500000000000007" customHeight="1" x14ac:dyDescent="0.15">
      <c r="B43" s="266" t="s">
        <v>1655</v>
      </c>
      <c r="C43" s="266"/>
      <c r="D43" s="266"/>
      <c r="E43" s="266"/>
      <c r="F43" s="266"/>
      <c r="G43" s="266"/>
      <c r="H43" s="266"/>
      <c r="I43" s="266"/>
      <c r="J43" s="266"/>
      <c r="K43" s="279">
        <v>3126762.19</v>
      </c>
      <c r="L43" s="279"/>
      <c r="M43" s="279"/>
      <c r="N43" s="279"/>
      <c r="O43" s="279"/>
      <c r="P43" s="279"/>
      <c r="Q43" s="279"/>
      <c r="R43" s="279"/>
      <c r="S43" s="279"/>
      <c r="T43" s="279"/>
      <c r="U43" s="279"/>
      <c r="V43" s="267">
        <v>8.6695930334632803E-4</v>
      </c>
      <c r="W43" s="267"/>
      <c r="X43" s="267"/>
      <c r="Y43" s="267"/>
      <c r="Z43" s="267"/>
      <c r="AA43" s="267"/>
      <c r="AB43" s="267"/>
      <c r="AC43" s="267"/>
      <c r="AD43" s="267"/>
      <c r="AE43" s="267"/>
      <c r="AF43" s="274">
        <v>164</v>
      </c>
      <c r="AG43" s="274"/>
      <c r="AH43" s="274"/>
      <c r="AI43" s="274"/>
      <c r="AJ43" s="274"/>
      <c r="AK43" s="274"/>
      <c r="AL43" s="274"/>
      <c r="AM43" s="274"/>
      <c r="AN43" s="267">
        <v>3.2712983463985801E-3</v>
      </c>
      <c r="AO43" s="267"/>
    </row>
    <row r="44" spans="2:41" s="174" customFormat="1" ht="8.5500000000000007" customHeight="1" x14ac:dyDescent="0.15">
      <c r="B44" s="266" t="s">
        <v>1654</v>
      </c>
      <c r="C44" s="266"/>
      <c r="D44" s="266"/>
      <c r="E44" s="266"/>
      <c r="F44" s="266"/>
      <c r="G44" s="266"/>
      <c r="H44" s="266"/>
      <c r="I44" s="266"/>
      <c r="J44" s="266"/>
      <c r="K44" s="279">
        <v>7040055.3099999996</v>
      </c>
      <c r="L44" s="279"/>
      <c r="M44" s="279"/>
      <c r="N44" s="279"/>
      <c r="O44" s="279"/>
      <c r="P44" s="279"/>
      <c r="Q44" s="279"/>
      <c r="R44" s="279"/>
      <c r="S44" s="279"/>
      <c r="T44" s="279"/>
      <c r="U44" s="279"/>
      <c r="V44" s="267">
        <v>1.9520005284051399E-3</v>
      </c>
      <c r="W44" s="267"/>
      <c r="X44" s="267"/>
      <c r="Y44" s="267"/>
      <c r="Z44" s="267"/>
      <c r="AA44" s="267"/>
      <c r="AB44" s="267"/>
      <c r="AC44" s="267"/>
      <c r="AD44" s="267"/>
      <c r="AE44" s="267"/>
      <c r="AF44" s="274">
        <v>254</v>
      </c>
      <c r="AG44" s="274"/>
      <c r="AH44" s="274"/>
      <c r="AI44" s="274"/>
      <c r="AJ44" s="274"/>
      <c r="AK44" s="274"/>
      <c r="AL44" s="274"/>
      <c r="AM44" s="274"/>
      <c r="AN44" s="267">
        <v>5.0665230486904803E-3</v>
      </c>
      <c r="AO44" s="267"/>
    </row>
    <row r="45" spans="2:41" s="174" customFormat="1" ht="8.5500000000000007" customHeight="1" x14ac:dyDescent="0.15">
      <c r="B45" s="266" t="s">
        <v>1653</v>
      </c>
      <c r="C45" s="266"/>
      <c r="D45" s="266"/>
      <c r="E45" s="266"/>
      <c r="F45" s="266"/>
      <c r="G45" s="266"/>
      <c r="H45" s="266"/>
      <c r="I45" s="266"/>
      <c r="J45" s="266"/>
      <c r="K45" s="279">
        <v>6935498.2000000002</v>
      </c>
      <c r="L45" s="279"/>
      <c r="M45" s="279"/>
      <c r="N45" s="279"/>
      <c r="O45" s="279"/>
      <c r="P45" s="279"/>
      <c r="Q45" s="279"/>
      <c r="R45" s="279"/>
      <c r="S45" s="279"/>
      <c r="T45" s="279"/>
      <c r="U45" s="279"/>
      <c r="V45" s="267">
        <v>1.92300991327764E-3</v>
      </c>
      <c r="W45" s="267"/>
      <c r="X45" s="267"/>
      <c r="Y45" s="267"/>
      <c r="Z45" s="267"/>
      <c r="AA45" s="267"/>
      <c r="AB45" s="267"/>
      <c r="AC45" s="267"/>
      <c r="AD45" s="267"/>
      <c r="AE45" s="267"/>
      <c r="AF45" s="274">
        <v>171</v>
      </c>
      <c r="AG45" s="274"/>
      <c r="AH45" s="274"/>
      <c r="AI45" s="274"/>
      <c r="AJ45" s="274"/>
      <c r="AK45" s="274"/>
      <c r="AL45" s="274"/>
      <c r="AM45" s="274"/>
      <c r="AN45" s="267">
        <v>3.41092693435462E-3</v>
      </c>
      <c r="AO45" s="267"/>
    </row>
    <row r="46" spans="2:41" s="174" customFormat="1" ht="8.5500000000000007" customHeight="1" x14ac:dyDescent="0.15">
      <c r="B46" s="266" t="s">
        <v>1652</v>
      </c>
      <c r="C46" s="266"/>
      <c r="D46" s="266"/>
      <c r="E46" s="266"/>
      <c r="F46" s="266"/>
      <c r="G46" s="266"/>
      <c r="H46" s="266"/>
      <c r="I46" s="266"/>
      <c r="J46" s="266"/>
      <c r="K46" s="279">
        <v>1334554.1200000001</v>
      </c>
      <c r="L46" s="279"/>
      <c r="M46" s="279"/>
      <c r="N46" s="279"/>
      <c r="O46" s="279"/>
      <c r="P46" s="279"/>
      <c r="Q46" s="279"/>
      <c r="R46" s="279"/>
      <c r="S46" s="279"/>
      <c r="T46" s="279"/>
      <c r="U46" s="279"/>
      <c r="V46" s="267">
        <v>3.70032653539658E-4</v>
      </c>
      <c r="W46" s="267"/>
      <c r="X46" s="267"/>
      <c r="Y46" s="267"/>
      <c r="Z46" s="267"/>
      <c r="AA46" s="267"/>
      <c r="AB46" s="267"/>
      <c r="AC46" s="267"/>
      <c r="AD46" s="267"/>
      <c r="AE46" s="267"/>
      <c r="AF46" s="274">
        <v>35</v>
      </c>
      <c r="AG46" s="274"/>
      <c r="AH46" s="274"/>
      <c r="AI46" s="274"/>
      <c r="AJ46" s="274"/>
      <c r="AK46" s="274"/>
      <c r="AL46" s="274"/>
      <c r="AM46" s="274"/>
      <c r="AN46" s="267">
        <v>6.98142939780185E-4</v>
      </c>
      <c r="AO46" s="267"/>
    </row>
    <row r="47" spans="2:41" s="174" customFormat="1" ht="8.5500000000000007" customHeight="1" x14ac:dyDescent="0.15">
      <c r="B47" s="266" t="s">
        <v>1651</v>
      </c>
      <c r="C47" s="266"/>
      <c r="D47" s="266"/>
      <c r="E47" s="266"/>
      <c r="F47" s="266"/>
      <c r="G47" s="266"/>
      <c r="H47" s="266"/>
      <c r="I47" s="266"/>
      <c r="J47" s="266"/>
      <c r="K47" s="279">
        <v>243354.88</v>
      </c>
      <c r="L47" s="279"/>
      <c r="M47" s="279"/>
      <c r="N47" s="279"/>
      <c r="O47" s="279"/>
      <c r="P47" s="279"/>
      <c r="Q47" s="279"/>
      <c r="R47" s="279"/>
      <c r="S47" s="279"/>
      <c r="T47" s="279"/>
      <c r="U47" s="279"/>
      <c r="V47" s="267">
        <v>6.7475159417457696E-5</v>
      </c>
      <c r="W47" s="267"/>
      <c r="X47" s="267"/>
      <c r="Y47" s="267"/>
      <c r="Z47" s="267"/>
      <c r="AA47" s="267"/>
      <c r="AB47" s="267"/>
      <c r="AC47" s="267"/>
      <c r="AD47" s="267"/>
      <c r="AE47" s="267"/>
      <c r="AF47" s="274">
        <v>10</v>
      </c>
      <c r="AG47" s="274"/>
      <c r="AH47" s="274"/>
      <c r="AI47" s="274"/>
      <c r="AJ47" s="274"/>
      <c r="AK47" s="274"/>
      <c r="AL47" s="274"/>
      <c r="AM47" s="274"/>
      <c r="AN47" s="267">
        <v>1.99469411365767E-4</v>
      </c>
      <c r="AO47" s="267"/>
    </row>
    <row r="48" spans="2:41" s="174" customFormat="1" ht="8.5500000000000007" customHeight="1" x14ac:dyDescent="0.15">
      <c r="B48" s="266" t="s">
        <v>1650</v>
      </c>
      <c r="C48" s="266"/>
      <c r="D48" s="266"/>
      <c r="E48" s="266"/>
      <c r="F48" s="266"/>
      <c r="G48" s="266"/>
      <c r="H48" s="266"/>
      <c r="I48" s="266"/>
      <c r="J48" s="266"/>
      <c r="K48" s="279">
        <v>804718.41</v>
      </c>
      <c r="L48" s="279"/>
      <c r="M48" s="279"/>
      <c r="N48" s="279"/>
      <c r="O48" s="279"/>
      <c r="P48" s="279"/>
      <c r="Q48" s="279"/>
      <c r="R48" s="279"/>
      <c r="S48" s="279"/>
      <c r="T48" s="279"/>
      <c r="U48" s="279"/>
      <c r="V48" s="267">
        <v>2.2312477564005701E-4</v>
      </c>
      <c r="W48" s="267"/>
      <c r="X48" s="267"/>
      <c r="Y48" s="267"/>
      <c r="Z48" s="267"/>
      <c r="AA48" s="267"/>
      <c r="AB48" s="267"/>
      <c r="AC48" s="267"/>
      <c r="AD48" s="267"/>
      <c r="AE48" s="267"/>
      <c r="AF48" s="274">
        <v>28</v>
      </c>
      <c r="AG48" s="274"/>
      <c r="AH48" s="274"/>
      <c r="AI48" s="274"/>
      <c r="AJ48" s="274"/>
      <c r="AK48" s="274"/>
      <c r="AL48" s="274"/>
      <c r="AM48" s="274"/>
      <c r="AN48" s="267">
        <v>5.5851435182414802E-4</v>
      </c>
      <c r="AO48" s="267"/>
    </row>
    <row r="49" spans="2:44" s="174" customFormat="1" ht="8.5500000000000007" customHeight="1" x14ac:dyDescent="0.15">
      <c r="B49" s="266" t="s">
        <v>1756</v>
      </c>
      <c r="C49" s="266"/>
      <c r="D49" s="266"/>
      <c r="E49" s="266"/>
      <c r="F49" s="266"/>
      <c r="G49" s="266"/>
      <c r="H49" s="266"/>
      <c r="I49" s="266"/>
      <c r="J49" s="266"/>
      <c r="K49" s="279">
        <v>1757849.52</v>
      </c>
      <c r="L49" s="279"/>
      <c r="M49" s="279"/>
      <c r="N49" s="279"/>
      <c r="O49" s="279"/>
      <c r="P49" s="279"/>
      <c r="Q49" s="279"/>
      <c r="R49" s="279"/>
      <c r="S49" s="279"/>
      <c r="T49" s="279"/>
      <c r="U49" s="279"/>
      <c r="V49" s="267">
        <v>4.8740003321035301E-4</v>
      </c>
      <c r="W49" s="267"/>
      <c r="X49" s="267"/>
      <c r="Y49" s="267"/>
      <c r="Z49" s="267"/>
      <c r="AA49" s="267"/>
      <c r="AB49" s="267"/>
      <c r="AC49" s="267"/>
      <c r="AD49" s="267"/>
      <c r="AE49" s="267"/>
      <c r="AF49" s="274">
        <v>83</v>
      </c>
      <c r="AG49" s="274"/>
      <c r="AH49" s="274"/>
      <c r="AI49" s="274"/>
      <c r="AJ49" s="274"/>
      <c r="AK49" s="274"/>
      <c r="AL49" s="274"/>
      <c r="AM49" s="274"/>
      <c r="AN49" s="267">
        <v>1.65559611433587E-3</v>
      </c>
      <c r="AO49" s="267"/>
    </row>
    <row r="50" spans="2:44" s="174" customFormat="1" ht="8.5500000000000007" customHeight="1" x14ac:dyDescent="0.15">
      <c r="B50" s="266" t="s">
        <v>1755</v>
      </c>
      <c r="C50" s="266"/>
      <c r="D50" s="266"/>
      <c r="E50" s="266"/>
      <c r="F50" s="266"/>
      <c r="G50" s="266"/>
      <c r="H50" s="266"/>
      <c r="I50" s="266"/>
      <c r="J50" s="266"/>
      <c r="K50" s="279">
        <v>557318.81000000006</v>
      </c>
      <c r="L50" s="279"/>
      <c r="M50" s="279"/>
      <c r="N50" s="279"/>
      <c r="O50" s="279"/>
      <c r="P50" s="279"/>
      <c r="Q50" s="279"/>
      <c r="R50" s="279"/>
      <c r="S50" s="279"/>
      <c r="T50" s="279"/>
      <c r="U50" s="279"/>
      <c r="V50" s="267">
        <v>1.5452813418451999E-4</v>
      </c>
      <c r="W50" s="267"/>
      <c r="X50" s="267"/>
      <c r="Y50" s="267"/>
      <c r="Z50" s="267"/>
      <c r="AA50" s="267"/>
      <c r="AB50" s="267"/>
      <c r="AC50" s="267"/>
      <c r="AD50" s="267"/>
      <c r="AE50" s="267"/>
      <c r="AF50" s="274">
        <v>41</v>
      </c>
      <c r="AG50" s="274"/>
      <c r="AH50" s="274"/>
      <c r="AI50" s="274"/>
      <c r="AJ50" s="274"/>
      <c r="AK50" s="274"/>
      <c r="AL50" s="274"/>
      <c r="AM50" s="274"/>
      <c r="AN50" s="267">
        <v>8.1782458659964503E-4</v>
      </c>
      <c r="AO50" s="267"/>
    </row>
    <row r="51" spans="2:44" s="174" customFormat="1" ht="8.5500000000000007" customHeight="1" x14ac:dyDescent="0.15">
      <c r="B51" s="266" t="s">
        <v>1754</v>
      </c>
      <c r="C51" s="266"/>
      <c r="D51" s="266"/>
      <c r="E51" s="266"/>
      <c r="F51" s="266"/>
      <c r="G51" s="266"/>
      <c r="H51" s="266"/>
      <c r="I51" s="266"/>
      <c r="J51" s="266"/>
      <c r="K51" s="279">
        <v>226621.05</v>
      </c>
      <c r="L51" s="279"/>
      <c r="M51" s="279"/>
      <c r="N51" s="279"/>
      <c r="O51" s="279"/>
      <c r="P51" s="279"/>
      <c r="Q51" s="279"/>
      <c r="R51" s="279"/>
      <c r="S51" s="279"/>
      <c r="T51" s="279"/>
      <c r="U51" s="279"/>
      <c r="V51" s="267">
        <v>6.2835359932382094E-5</v>
      </c>
      <c r="W51" s="267"/>
      <c r="X51" s="267"/>
      <c r="Y51" s="267"/>
      <c r="Z51" s="267"/>
      <c r="AA51" s="267"/>
      <c r="AB51" s="267"/>
      <c r="AC51" s="267"/>
      <c r="AD51" s="267"/>
      <c r="AE51" s="267"/>
      <c r="AF51" s="274">
        <v>10</v>
      </c>
      <c r="AG51" s="274"/>
      <c r="AH51" s="274"/>
      <c r="AI51" s="274"/>
      <c r="AJ51" s="274"/>
      <c r="AK51" s="274"/>
      <c r="AL51" s="274"/>
      <c r="AM51" s="274"/>
      <c r="AN51" s="267">
        <v>1.99469411365767E-4</v>
      </c>
      <c r="AO51" s="267"/>
    </row>
    <row r="52" spans="2:44" s="174" customFormat="1" ht="8.5500000000000007" customHeight="1" x14ac:dyDescent="0.15">
      <c r="B52" s="266" t="s">
        <v>1753</v>
      </c>
      <c r="C52" s="266"/>
      <c r="D52" s="266"/>
      <c r="E52" s="266"/>
      <c r="F52" s="266"/>
      <c r="G52" s="266"/>
      <c r="H52" s="266"/>
      <c r="I52" s="266"/>
      <c r="J52" s="266"/>
      <c r="K52" s="279">
        <v>250000</v>
      </c>
      <c r="L52" s="279"/>
      <c r="M52" s="279"/>
      <c r="N52" s="279"/>
      <c r="O52" s="279"/>
      <c r="P52" s="279"/>
      <c r="Q52" s="279"/>
      <c r="R52" s="279"/>
      <c r="S52" s="279"/>
      <c r="T52" s="279"/>
      <c r="U52" s="279"/>
      <c r="V52" s="267">
        <v>6.9317655986041597E-5</v>
      </c>
      <c r="W52" s="267"/>
      <c r="X52" s="267"/>
      <c r="Y52" s="267"/>
      <c r="Z52" s="267"/>
      <c r="AA52" s="267"/>
      <c r="AB52" s="267"/>
      <c r="AC52" s="267"/>
      <c r="AD52" s="267"/>
      <c r="AE52" s="267"/>
      <c r="AF52" s="274">
        <v>2</v>
      </c>
      <c r="AG52" s="274"/>
      <c r="AH52" s="274"/>
      <c r="AI52" s="274"/>
      <c r="AJ52" s="274"/>
      <c r="AK52" s="274"/>
      <c r="AL52" s="274"/>
      <c r="AM52" s="274"/>
      <c r="AN52" s="267">
        <v>3.9893882273153399E-5</v>
      </c>
      <c r="AO52" s="267"/>
    </row>
    <row r="53" spans="2:44" s="174" customFormat="1" ht="8.5500000000000007" customHeight="1" x14ac:dyDescent="0.15">
      <c r="B53" s="266" t="s">
        <v>1752</v>
      </c>
      <c r="C53" s="266"/>
      <c r="D53" s="266"/>
      <c r="E53" s="266"/>
      <c r="F53" s="266"/>
      <c r="G53" s="266"/>
      <c r="H53" s="266"/>
      <c r="I53" s="266"/>
      <c r="J53" s="266"/>
      <c r="K53" s="279">
        <v>1132.49</v>
      </c>
      <c r="L53" s="279"/>
      <c r="M53" s="279"/>
      <c r="N53" s="279"/>
      <c r="O53" s="279"/>
      <c r="P53" s="279"/>
      <c r="Q53" s="279"/>
      <c r="R53" s="279"/>
      <c r="S53" s="279"/>
      <c r="T53" s="279"/>
      <c r="U53" s="279"/>
      <c r="V53" s="267">
        <v>3.1400620891052902E-7</v>
      </c>
      <c r="W53" s="267"/>
      <c r="X53" s="267"/>
      <c r="Y53" s="267"/>
      <c r="Z53" s="267"/>
      <c r="AA53" s="267"/>
      <c r="AB53" s="267"/>
      <c r="AC53" s="267"/>
      <c r="AD53" s="267"/>
      <c r="AE53" s="267"/>
      <c r="AF53" s="274">
        <v>1</v>
      </c>
      <c r="AG53" s="274"/>
      <c r="AH53" s="274"/>
      <c r="AI53" s="274"/>
      <c r="AJ53" s="274"/>
      <c r="AK53" s="274"/>
      <c r="AL53" s="274"/>
      <c r="AM53" s="274"/>
      <c r="AN53" s="267">
        <v>1.99469411365767E-5</v>
      </c>
      <c r="AO53" s="267"/>
    </row>
    <row r="54" spans="2:44" s="174" customFormat="1" ht="8.5500000000000007" customHeight="1" x14ac:dyDescent="0.15">
      <c r="B54" s="266" t="s">
        <v>1751</v>
      </c>
      <c r="C54" s="266"/>
      <c r="D54" s="266"/>
      <c r="E54" s="266"/>
      <c r="F54" s="266"/>
      <c r="G54" s="266"/>
      <c r="H54" s="266"/>
      <c r="I54" s="266"/>
      <c r="J54" s="266"/>
      <c r="K54" s="279">
        <v>26642.41</v>
      </c>
      <c r="L54" s="279"/>
      <c r="M54" s="279"/>
      <c r="N54" s="279"/>
      <c r="O54" s="279"/>
      <c r="P54" s="279"/>
      <c r="Q54" s="279"/>
      <c r="R54" s="279"/>
      <c r="S54" s="279"/>
      <c r="T54" s="279"/>
      <c r="U54" s="279"/>
      <c r="V54" s="267">
        <v>7.38715764407629E-6</v>
      </c>
      <c r="W54" s="267"/>
      <c r="X54" s="267"/>
      <c r="Y54" s="267"/>
      <c r="Z54" s="267"/>
      <c r="AA54" s="267"/>
      <c r="AB54" s="267"/>
      <c r="AC54" s="267"/>
      <c r="AD54" s="267"/>
      <c r="AE54" s="267"/>
      <c r="AF54" s="274">
        <v>3</v>
      </c>
      <c r="AG54" s="274"/>
      <c r="AH54" s="274"/>
      <c r="AI54" s="274"/>
      <c r="AJ54" s="274"/>
      <c r="AK54" s="274"/>
      <c r="AL54" s="274"/>
      <c r="AM54" s="274"/>
      <c r="AN54" s="267">
        <v>5.9840823409730099E-5</v>
      </c>
      <c r="AO54" s="267"/>
    </row>
    <row r="55" spans="2:44" s="174" customFormat="1" ht="10.199999999999999" customHeight="1" x14ac:dyDescent="0.15">
      <c r="B55" s="281"/>
      <c r="C55" s="281"/>
      <c r="D55" s="281"/>
      <c r="E55" s="281"/>
      <c r="F55" s="281"/>
      <c r="G55" s="281"/>
      <c r="H55" s="281"/>
      <c r="I55" s="281"/>
      <c r="J55" s="281"/>
      <c r="K55" s="280">
        <v>3606584735.79</v>
      </c>
      <c r="L55" s="280"/>
      <c r="M55" s="280"/>
      <c r="N55" s="280"/>
      <c r="O55" s="280"/>
      <c r="P55" s="280"/>
      <c r="Q55" s="280"/>
      <c r="R55" s="280"/>
      <c r="S55" s="280"/>
      <c r="T55" s="280"/>
      <c r="U55" s="280"/>
      <c r="V55" s="278">
        <v>1</v>
      </c>
      <c r="W55" s="278"/>
      <c r="X55" s="278"/>
      <c r="Y55" s="278"/>
      <c r="Z55" s="278"/>
      <c r="AA55" s="278"/>
      <c r="AB55" s="278"/>
      <c r="AC55" s="278"/>
      <c r="AD55" s="278"/>
      <c r="AE55" s="278"/>
      <c r="AF55" s="277">
        <v>50133</v>
      </c>
      <c r="AG55" s="277"/>
      <c r="AH55" s="277"/>
      <c r="AI55" s="277"/>
      <c r="AJ55" s="277"/>
      <c r="AK55" s="277"/>
      <c r="AL55" s="277"/>
      <c r="AM55" s="277"/>
      <c r="AN55" s="278">
        <v>1</v>
      </c>
      <c r="AO55" s="278"/>
    </row>
    <row r="56" spans="2:44" s="174" customFormat="1" ht="6.3" customHeight="1" x14ac:dyDescent="0.15"/>
    <row r="57" spans="2:44" s="174" customFormat="1" ht="15.3" customHeight="1" x14ac:dyDescent="0.15">
      <c r="B57" s="264" t="s">
        <v>1760</v>
      </c>
      <c r="C57" s="264"/>
      <c r="D57" s="264"/>
      <c r="E57" s="264"/>
      <c r="F57" s="264"/>
      <c r="G57" s="264"/>
      <c r="H57" s="264"/>
      <c r="I57" s="264"/>
      <c r="J57" s="264"/>
      <c r="K57" s="264"/>
      <c r="L57" s="264"/>
      <c r="M57" s="264"/>
      <c r="N57" s="264"/>
      <c r="O57" s="264"/>
      <c r="P57" s="264"/>
      <c r="Q57" s="264"/>
      <c r="R57" s="264"/>
      <c r="S57" s="264"/>
      <c r="T57" s="264"/>
      <c r="U57" s="264"/>
      <c r="V57" s="264"/>
      <c r="W57" s="264"/>
      <c r="X57" s="264"/>
      <c r="Y57" s="264"/>
      <c r="Z57" s="264"/>
      <c r="AA57" s="264"/>
      <c r="AB57" s="264"/>
      <c r="AC57" s="264"/>
      <c r="AD57" s="264"/>
      <c r="AE57" s="264"/>
      <c r="AF57" s="264"/>
      <c r="AG57" s="264"/>
      <c r="AH57" s="264"/>
      <c r="AI57" s="264"/>
      <c r="AJ57" s="264"/>
      <c r="AK57" s="264"/>
      <c r="AL57" s="264"/>
      <c r="AM57" s="264"/>
      <c r="AN57" s="264"/>
      <c r="AO57" s="264"/>
      <c r="AP57" s="264"/>
      <c r="AQ57" s="264"/>
      <c r="AR57" s="264"/>
    </row>
    <row r="58" spans="2:44" s="174" customFormat="1" ht="7.65" customHeight="1" x14ac:dyDescent="0.15"/>
    <row r="59" spans="2:44" s="174" customFormat="1" ht="10.65" customHeight="1" x14ac:dyDescent="0.15">
      <c r="B59" s="261" t="s">
        <v>1648</v>
      </c>
      <c r="C59" s="261"/>
      <c r="D59" s="261"/>
      <c r="E59" s="261"/>
      <c r="F59" s="261"/>
      <c r="G59" s="261"/>
      <c r="H59" s="261"/>
      <c r="I59" s="261"/>
      <c r="J59" s="261"/>
      <c r="K59" s="261"/>
      <c r="L59" s="261" t="s">
        <v>1634</v>
      </c>
      <c r="M59" s="261"/>
      <c r="N59" s="261"/>
      <c r="O59" s="261"/>
      <c r="P59" s="261"/>
      <c r="Q59" s="261"/>
      <c r="R59" s="261"/>
      <c r="S59" s="261"/>
      <c r="T59" s="261"/>
      <c r="U59" s="261"/>
      <c r="V59" s="261" t="s">
        <v>1632</v>
      </c>
      <c r="W59" s="261"/>
      <c r="X59" s="261"/>
      <c r="Y59" s="261"/>
      <c r="Z59" s="261"/>
      <c r="AA59" s="261"/>
      <c r="AB59" s="261"/>
      <c r="AC59" s="261"/>
      <c r="AD59" s="261"/>
      <c r="AE59" s="261"/>
      <c r="AF59" s="261" t="s">
        <v>1633</v>
      </c>
      <c r="AG59" s="261"/>
      <c r="AH59" s="261"/>
      <c r="AI59" s="261"/>
      <c r="AJ59" s="261"/>
      <c r="AK59" s="261" t="s">
        <v>1632</v>
      </c>
      <c r="AL59" s="261"/>
      <c r="AM59" s="261"/>
      <c r="AN59" s="261"/>
      <c r="AO59" s="261"/>
      <c r="AP59" s="261"/>
      <c r="AQ59" s="261"/>
    </row>
    <row r="60" spans="2:44" s="174" customFormat="1" ht="8.5500000000000007" customHeight="1" x14ac:dyDescent="0.15">
      <c r="B60" s="266" t="s">
        <v>1759</v>
      </c>
      <c r="C60" s="266"/>
      <c r="D60" s="266"/>
      <c r="E60" s="266"/>
      <c r="F60" s="266"/>
      <c r="G60" s="266"/>
      <c r="H60" s="266"/>
      <c r="I60" s="266"/>
      <c r="J60" s="266"/>
      <c r="K60" s="266"/>
      <c r="L60" s="279">
        <v>0</v>
      </c>
      <c r="M60" s="279"/>
      <c r="N60" s="279"/>
      <c r="O60" s="279"/>
      <c r="P60" s="279"/>
      <c r="Q60" s="279"/>
      <c r="R60" s="279"/>
      <c r="S60" s="279"/>
      <c r="T60" s="279"/>
      <c r="U60" s="279"/>
      <c r="V60" s="267">
        <v>0</v>
      </c>
      <c r="W60" s="267"/>
      <c r="X60" s="267"/>
      <c r="Y60" s="267"/>
      <c r="Z60" s="267"/>
      <c r="AA60" s="267"/>
      <c r="AB60" s="267"/>
      <c r="AC60" s="267"/>
      <c r="AD60" s="267"/>
      <c r="AE60" s="267"/>
      <c r="AF60" s="274">
        <v>157</v>
      </c>
      <c r="AG60" s="274"/>
      <c r="AH60" s="274"/>
      <c r="AI60" s="274"/>
      <c r="AJ60" s="274"/>
      <c r="AK60" s="267">
        <v>3.1316697584425398E-3</v>
      </c>
      <c r="AL60" s="267"/>
      <c r="AM60" s="267"/>
      <c r="AN60" s="267"/>
      <c r="AO60" s="267"/>
      <c r="AP60" s="267"/>
      <c r="AQ60" s="267"/>
    </row>
    <row r="61" spans="2:44" s="174" customFormat="1" ht="8.5500000000000007" customHeight="1" x14ac:dyDescent="0.15">
      <c r="B61" s="266" t="s">
        <v>1757</v>
      </c>
      <c r="C61" s="266"/>
      <c r="D61" s="266"/>
      <c r="E61" s="266"/>
      <c r="F61" s="266"/>
      <c r="G61" s="266"/>
      <c r="H61" s="266"/>
      <c r="I61" s="266"/>
      <c r="J61" s="266"/>
      <c r="K61" s="266"/>
      <c r="L61" s="279">
        <v>22158490.5</v>
      </c>
      <c r="M61" s="279"/>
      <c r="N61" s="279"/>
      <c r="O61" s="279"/>
      <c r="P61" s="279"/>
      <c r="Q61" s="279"/>
      <c r="R61" s="279"/>
      <c r="S61" s="279"/>
      <c r="T61" s="279"/>
      <c r="U61" s="279"/>
      <c r="V61" s="267">
        <v>6.14389848659588E-3</v>
      </c>
      <c r="W61" s="267"/>
      <c r="X61" s="267"/>
      <c r="Y61" s="267"/>
      <c r="Z61" s="267"/>
      <c r="AA61" s="267"/>
      <c r="AB61" s="267"/>
      <c r="AC61" s="267"/>
      <c r="AD61" s="267"/>
      <c r="AE61" s="267"/>
      <c r="AF61" s="274">
        <v>1265</v>
      </c>
      <c r="AG61" s="274"/>
      <c r="AH61" s="274"/>
      <c r="AI61" s="274"/>
      <c r="AJ61" s="274"/>
      <c r="AK61" s="267">
        <v>2.5232880537769498E-2</v>
      </c>
      <c r="AL61" s="267"/>
      <c r="AM61" s="267"/>
      <c r="AN61" s="267"/>
      <c r="AO61" s="267"/>
      <c r="AP61" s="267"/>
      <c r="AQ61" s="267"/>
    </row>
    <row r="62" spans="2:44" s="174" customFormat="1" ht="8.5500000000000007" customHeight="1" x14ac:dyDescent="0.15">
      <c r="B62" s="266" t="s">
        <v>1645</v>
      </c>
      <c r="C62" s="266"/>
      <c r="D62" s="266"/>
      <c r="E62" s="266"/>
      <c r="F62" s="266"/>
      <c r="G62" s="266"/>
      <c r="H62" s="266"/>
      <c r="I62" s="266"/>
      <c r="J62" s="266"/>
      <c r="K62" s="266"/>
      <c r="L62" s="279">
        <v>46970956.25</v>
      </c>
      <c r="M62" s="279"/>
      <c r="N62" s="279"/>
      <c r="O62" s="279"/>
      <c r="P62" s="279"/>
      <c r="Q62" s="279"/>
      <c r="R62" s="279"/>
      <c r="S62" s="279"/>
      <c r="T62" s="279"/>
      <c r="U62" s="279"/>
      <c r="V62" s="267">
        <v>1.30236663466916E-2</v>
      </c>
      <c r="W62" s="267"/>
      <c r="X62" s="267"/>
      <c r="Y62" s="267"/>
      <c r="Z62" s="267"/>
      <c r="AA62" s="267"/>
      <c r="AB62" s="267"/>
      <c r="AC62" s="267"/>
      <c r="AD62" s="267"/>
      <c r="AE62" s="267"/>
      <c r="AF62" s="274">
        <v>2970</v>
      </c>
      <c r="AG62" s="274"/>
      <c r="AH62" s="274"/>
      <c r="AI62" s="274"/>
      <c r="AJ62" s="274"/>
      <c r="AK62" s="267">
        <v>5.92424151756328E-2</v>
      </c>
      <c r="AL62" s="267"/>
      <c r="AM62" s="267"/>
      <c r="AN62" s="267"/>
      <c r="AO62" s="267"/>
      <c r="AP62" s="267"/>
      <c r="AQ62" s="267"/>
    </row>
    <row r="63" spans="2:44" s="174" customFormat="1" ht="8.5500000000000007" customHeight="1" x14ac:dyDescent="0.15">
      <c r="B63" s="266" t="s">
        <v>1644</v>
      </c>
      <c r="C63" s="266"/>
      <c r="D63" s="266"/>
      <c r="E63" s="266"/>
      <c r="F63" s="266"/>
      <c r="G63" s="266"/>
      <c r="H63" s="266"/>
      <c r="I63" s="266"/>
      <c r="J63" s="266"/>
      <c r="K63" s="266"/>
      <c r="L63" s="279">
        <v>73103776.959999904</v>
      </c>
      <c r="M63" s="279"/>
      <c r="N63" s="279"/>
      <c r="O63" s="279"/>
      <c r="P63" s="279"/>
      <c r="Q63" s="279"/>
      <c r="R63" s="279"/>
      <c r="S63" s="279"/>
      <c r="T63" s="279"/>
      <c r="U63" s="279"/>
      <c r="V63" s="267">
        <v>2.02695298503743E-2</v>
      </c>
      <c r="W63" s="267"/>
      <c r="X63" s="267"/>
      <c r="Y63" s="267"/>
      <c r="Z63" s="267"/>
      <c r="AA63" s="267"/>
      <c r="AB63" s="267"/>
      <c r="AC63" s="267"/>
      <c r="AD63" s="267"/>
      <c r="AE63" s="267"/>
      <c r="AF63" s="274">
        <v>3390</v>
      </c>
      <c r="AG63" s="274"/>
      <c r="AH63" s="274"/>
      <c r="AI63" s="274"/>
      <c r="AJ63" s="274"/>
      <c r="AK63" s="267">
        <v>6.7620130452995003E-2</v>
      </c>
      <c r="AL63" s="267"/>
      <c r="AM63" s="267"/>
      <c r="AN63" s="267"/>
      <c r="AO63" s="267"/>
      <c r="AP63" s="267"/>
      <c r="AQ63" s="267"/>
    </row>
    <row r="64" spans="2:44" s="174" customFormat="1" ht="8.5500000000000007" customHeight="1" x14ac:dyDescent="0.15">
      <c r="B64" s="266" t="s">
        <v>1643</v>
      </c>
      <c r="C64" s="266"/>
      <c r="D64" s="266"/>
      <c r="E64" s="266"/>
      <c r="F64" s="266"/>
      <c r="G64" s="266"/>
      <c r="H64" s="266"/>
      <c r="I64" s="266"/>
      <c r="J64" s="266"/>
      <c r="K64" s="266"/>
      <c r="L64" s="279">
        <v>57453653.579999998</v>
      </c>
      <c r="M64" s="279"/>
      <c r="N64" s="279"/>
      <c r="O64" s="279"/>
      <c r="P64" s="279"/>
      <c r="Q64" s="279"/>
      <c r="R64" s="279"/>
      <c r="S64" s="279"/>
      <c r="T64" s="279"/>
      <c r="U64" s="279"/>
      <c r="V64" s="267">
        <v>1.5930210375998601E-2</v>
      </c>
      <c r="W64" s="267"/>
      <c r="X64" s="267"/>
      <c r="Y64" s="267"/>
      <c r="Z64" s="267"/>
      <c r="AA64" s="267"/>
      <c r="AB64" s="267"/>
      <c r="AC64" s="267"/>
      <c r="AD64" s="267"/>
      <c r="AE64" s="267"/>
      <c r="AF64" s="274">
        <v>2023</v>
      </c>
      <c r="AG64" s="274"/>
      <c r="AH64" s="274"/>
      <c r="AI64" s="274"/>
      <c r="AJ64" s="274"/>
      <c r="AK64" s="267">
        <v>4.0352661919294701E-2</v>
      </c>
      <c r="AL64" s="267"/>
      <c r="AM64" s="267"/>
      <c r="AN64" s="267"/>
      <c r="AO64" s="267"/>
      <c r="AP64" s="267"/>
      <c r="AQ64" s="267"/>
    </row>
    <row r="65" spans="2:43" s="174" customFormat="1" ht="8.5500000000000007" customHeight="1" x14ac:dyDescent="0.15">
      <c r="B65" s="266" t="s">
        <v>1642</v>
      </c>
      <c r="C65" s="266"/>
      <c r="D65" s="266"/>
      <c r="E65" s="266"/>
      <c r="F65" s="266"/>
      <c r="G65" s="266"/>
      <c r="H65" s="266"/>
      <c r="I65" s="266"/>
      <c r="J65" s="266"/>
      <c r="K65" s="266"/>
      <c r="L65" s="279">
        <v>74533664.420000106</v>
      </c>
      <c r="M65" s="279"/>
      <c r="N65" s="279"/>
      <c r="O65" s="279"/>
      <c r="P65" s="279"/>
      <c r="Q65" s="279"/>
      <c r="R65" s="279"/>
      <c r="S65" s="279"/>
      <c r="T65" s="279"/>
      <c r="U65" s="279"/>
      <c r="V65" s="267">
        <v>2.0665995638578499E-2</v>
      </c>
      <c r="W65" s="267"/>
      <c r="X65" s="267"/>
      <c r="Y65" s="267"/>
      <c r="Z65" s="267"/>
      <c r="AA65" s="267"/>
      <c r="AB65" s="267"/>
      <c r="AC65" s="267"/>
      <c r="AD65" s="267"/>
      <c r="AE65" s="267"/>
      <c r="AF65" s="274">
        <v>2155</v>
      </c>
      <c r="AG65" s="274"/>
      <c r="AH65" s="274"/>
      <c r="AI65" s="274"/>
      <c r="AJ65" s="274"/>
      <c r="AK65" s="267">
        <v>4.29856581493228E-2</v>
      </c>
      <c r="AL65" s="267"/>
      <c r="AM65" s="267"/>
      <c r="AN65" s="267"/>
      <c r="AO65" s="267"/>
      <c r="AP65" s="267"/>
      <c r="AQ65" s="267"/>
    </row>
    <row r="66" spans="2:43" s="174" customFormat="1" ht="8.5500000000000007" customHeight="1" x14ac:dyDescent="0.15">
      <c r="B66" s="266" t="s">
        <v>1641</v>
      </c>
      <c r="C66" s="266"/>
      <c r="D66" s="266"/>
      <c r="E66" s="266"/>
      <c r="F66" s="266"/>
      <c r="G66" s="266"/>
      <c r="H66" s="266"/>
      <c r="I66" s="266"/>
      <c r="J66" s="266"/>
      <c r="K66" s="266"/>
      <c r="L66" s="279">
        <v>96911379.620000094</v>
      </c>
      <c r="M66" s="279"/>
      <c r="N66" s="279"/>
      <c r="O66" s="279"/>
      <c r="P66" s="279"/>
      <c r="Q66" s="279"/>
      <c r="R66" s="279"/>
      <c r="S66" s="279"/>
      <c r="T66" s="279"/>
      <c r="U66" s="279"/>
      <c r="V66" s="267">
        <v>2.6870678694527399E-2</v>
      </c>
      <c r="W66" s="267"/>
      <c r="X66" s="267"/>
      <c r="Y66" s="267"/>
      <c r="Z66" s="267"/>
      <c r="AA66" s="267"/>
      <c r="AB66" s="267"/>
      <c r="AC66" s="267"/>
      <c r="AD66" s="267"/>
      <c r="AE66" s="267"/>
      <c r="AF66" s="274">
        <v>2478</v>
      </c>
      <c r="AG66" s="274"/>
      <c r="AH66" s="274"/>
      <c r="AI66" s="274"/>
      <c r="AJ66" s="274"/>
      <c r="AK66" s="267">
        <v>4.9428520136437101E-2</v>
      </c>
      <c r="AL66" s="267"/>
      <c r="AM66" s="267"/>
      <c r="AN66" s="267"/>
      <c r="AO66" s="267"/>
      <c r="AP66" s="267"/>
      <c r="AQ66" s="267"/>
    </row>
    <row r="67" spans="2:43" s="174" customFormat="1" ht="8.5500000000000007" customHeight="1" x14ac:dyDescent="0.15">
      <c r="B67" s="266" t="s">
        <v>1639</v>
      </c>
      <c r="C67" s="266"/>
      <c r="D67" s="266"/>
      <c r="E67" s="266"/>
      <c r="F67" s="266"/>
      <c r="G67" s="266"/>
      <c r="H67" s="266"/>
      <c r="I67" s="266"/>
      <c r="J67" s="266"/>
      <c r="K67" s="266"/>
      <c r="L67" s="279">
        <v>94450564.799999893</v>
      </c>
      <c r="M67" s="279"/>
      <c r="N67" s="279"/>
      <c r="O67" s="279"/>
      <c r="P67" s="279"/>
      <c r="Q67" s="279"/>
      <c r="R67" s="279"/>
      <c r="S67" s="279"/>
      <c r="T67" s="279"/>
      <c r="U67" s="279"/>
      <c r="V67" s="267">
        <v>2.61883670339749E-2</v>
      </c>
      <c r="W67" s="267"/>
      <c r="X67" s="267"/>
      <c r="Y67" s="267"/>
      <c r="Z67" s="267"/>
      <c r="AA67" s="267"/>
      <c r="AB67" s="267"/>
      <c r="AC67" s="267"/>
      <c r="AD67" s="267"/>
      <c r="AE67" s="267"/>
      <c r="AF67" s="274">
        <v>2082</v>
      </c>
      <c r="AG67" s="274"/>
      <c r="AH67" s="274"/>
      <c r="AI67" s="274"/>
      <c r="AJ67" s="274"/>
      <c r="AK67" s="267">
        <v>4.1529531446352699E-2</v>
      </c>
      <c r="AL67" s="267"/>
      <c r="AM67" s="267"/>
      <c r="AN67" s="267"/>
      <c r="AO67" s="267"/>
      <c r="AP67" s="267"/>
      <c r="AQ67" s="267"/>
    </row>
    <row r="68" spans="2:43" s="174" customFormat="1" ht="8.5500000000000007" customHeight="1" x14ac:dyDescent="0.15">
      <c r="B68" s="266" t="s">
        <v>1640</v>
      </c>
      <c r="C68" s="266"/>
      <c r="D68" s="266"/>
      <c r="E68" s="266"/>
      <c r="F68" s="266"/>
      <c r="G68" s="266"/>
      <c r="H68" s="266"/>
      <c r="I68" s="266"/>
      <c r="J68" s="266"/>
      <c r="K68" s="266"/>
      <c r="L68" s="279">
        <v>133285728.689999</v>
      </c>
      <c r="M68" s="279"/>
      <c r="N68" s="279"/>
      <c r="O68" s="279"/>
      <c r="P68" s="279"/>
      <c r="Q68" s="279"/>
      <c r="R68" s="279"/>
      <c r="S68" s="279"/>
      <c r="T68" s="279"/>
      <c r="U68" s="279"/>
      <c r="V68" s="267">
        <v>3.6956217156728997E-2</v>
      </c>
      <c r="W68" s="267"/>
      <c r="X68" s="267"/>
      <c r="Y68" s="267"/>
      <c r="Z68" s="267"/>
      <c r="AA68" s="267"/>
      <c r="AB68" s="267"/>
      <c r="AC68" s="267"/>
      <c r="AD68" s="267"/>
      <c r="AE68" s="267"/>
      <c r="AF68" s="274">
        <v>2489</v>
      </c>
      <c r="AG68" s="274"/>
      <c r="AH68" s="274"/>
      <c r="AI68" s="274"/>
      <c r="AJ68" s="274"/>
      <c r="AK68" s="267">
        <v>4.96479364889394E-2</v>
      </c>
      <c r="AL68" s="267"/>
      <c r="AM68" s="267"/>
      <c r="AN68" s="267"/>
      <c r="AO68" s="267"/>
      <c r="AP68" s="267"/>
      <c r="AQ68" s="267"/>
    </row>
    <row r="69" spans="2:43" s="174" customFormat="1" ht="8.5500000000000007" customHeight="1" x14ac:dyDescent="0.15">
      <c r="B69" s="266" t="s">
        <v>1659</v>
      </c>
      <c r="C69" s="266"/>
      <c r="D69" s="266"/>
      <c r="E69" s="266"/>
      <c r="F69" s="266"/>
      <c r="G69" s="266"/>
      <c r="H69" s="266"/>
      <c r="I69" s="266"/>
      <c r="J69" s="266"/>
      <c r="K69" s="266"/>
      <c r="L69" s="279">
        <v>106880681.64</v>
      </c>
      <c r="M69" s="279"/>
      <c r="N69" s="279"/>
      <c r="O69" s="279"/>
      <c r="P69" s="279"/>
      <c r="Q69" s="279"/>
      <c r="R69" s="279"/>
      <c r="S69" s="279"/>
      <c r="T69" s="279"/>
      <c r="U69" s="279"/>
      <c r="V69" s="267">
        <v>2.9634873285900601E-2</v>
      </c>
      <c r="W69" s="267"/>
      <c r="X69" s="267"/>
      <c r="Y69" s="267"/>
      <c r="Z69" s="267"/>
      <c r="AA69" s="267"/>
      <c r="AB69" s="267"/>
      <c r="AC69" s="267"/>
      <c r="AD69" s="267"/>
      <c r="AE69" s="267"/>
      <c r="AF69" s="274">
        <v>1798</v>
      </c>
      <c r="AG69" s="274"/>
      <c r="AH69" s="274"/>
      <c r="AI69" s="274"/>
      <c r="AJ69" s="274"/>
      <c r="AK69" s="267">
        <v>3.5864600163564901E-2</v>
      </c>
      <c r="AL69" s="267"/>
      <c r="AM69" s="267"/>
      <c r="AN69" s="267"/>
      <c r="AO69" s="267"/>
      <c r="AP69" s="267"/>
      <c r="AQ69" s="267"/>
    </row>
    <row r="70" spans="2:43" s="174" customFormat="1" ht="8.5500000000000007" customHeight="1" x14ac:dyDescent="0.15">
      <c r="B70" s="266" t="s">
        <v>1658</v>
      </c>
      <c r="C70" s="266"/>
      <c r="D70" s="266"/>
      <c r="E70" s="266"/>
      <c r="F70" s="266"/>
      <c r="G70" s="266"/>
      <c r="H70" s="266"/>
      <c r="I70" s="266"/>
      <c r="J70" s="266"/>
      <c r="K70" s="266"/>
      <c r="L70" s="279">
        <v>106169220.89</v>
      </c>
      <c r="M70" s="279"/>
      <c r="N70" s="279"/>
      <c r="O70" s="279"/>
      <c r="P70" s="279"/>
      <c r="Q70" s="279"/>
      <c r="R70" s="279"/>
      <c r="S70" s="279"/>
      <c r="T70" s="279"/>
      <c r="U70" s="279"/>
      <c r="V70" s="267">
        <v>2.9437606119836299E-2</v>
      </c>
      <c r="W70" s="267"/>
      <c r="X70" s="267"/>
      <c r="Y70" s="267"/>
      <c r="Z70" s="267"/>
      <c r="AA70" s="267"/>
      <c r="AB70" s="267"/>
      <c r="AC70" s="267"/>
      <c r="AD70" s="267"/>
      <c r="AE70" s="267"/>
      <c r="AF70" s="274">
        <v>1693</v>
      </c>
      <c r="AG70" s="274"/>
      <c r="AH70" s="274"/>
      <c r="AI70" s="274"/>
      <c r="AJ70" s="274"/>
      <c r="AK70" s="267">
        <v>3.3770171344224401E-2</v>
      </c>
      <c r="AL70" s="267"/>
      <c r="AM70" s="267"/>
      <c r="AN70" s="267"/>
      <c r="AO70" s="267"/>
      <c r="AP70" s="267"/>
      <c r="AQ70" s="267"/>
    </row>
    <row r="71" spans="2:43" s="174" customFormat="1" ht="8.5500000000000007" customHeight="1" x14ac:dyDescent="0.15">
      <c r="B71" s="266" t="s">
        <v>1657</v>
      </c>
      <c r="C71" s="266"/>
      <c r="D71" s="266"/>
      <c r="E71" s="266"/>
      <c r="F71" s="266"/>
      <c r="G71" s="266"/>
      <c r="H71" s="266"/>
      <c r="I71" s="266"/>
      <c r="J71" s="266"/>
      <c r="K71" s="266"/>
      <c r="L71" s="279">
        <v>152484630.93000001</v>
      </c>
      <c r="M71" s="279"/>
      <c r="N71" s="279"/>
      <c r="O71" s="279"/>
      <c r="P71" s="279"/>
      <c r="Q71" s="279"/>
      <c r="R71" s="279"/>
      <c r="S71" s="279"/>
      <c r="T71" s="279"/>
      <c r="U71" s="279"/>
      <c r="V71" s="267">
        <v>4.2279508759856997E-2</v>
      </c>
      <c r="W71" s="267"/>
      <c r="X71" s="267"/>
      <c r="Y71" s="267"/>
      <c r="Z71" s="267"/>
      <c r="AA71" s="267"/>
      <c r="AB71" s="267"/>
      <c r="AC71" s="267"/>
      <c r="AD71" s="267"/>
      <c r="AE71" s="267"/>
      <c r="AF71" s="274">
        <v>2347</v>
      </c>
      <c r="AG71" s="274"/>
      <c r="AH71" s="274"/>
      <c r="AI71" s="274"/>
      <c r="AJ71" s="274"/>
      <c r="AK71" s="267">
        <v>4.6815470847545497E-2</v>
      </c>
      <c r="AL71" s="267"/>
      <c r="AM71" s="267"/>
      <c r="AN71" s="267"/>
      <c r="AO71" s="267"/>
      <c r="AP71" s="267"/>
      <c r="AQ71" s="267"/>
    </row>
    <row r="72" spans="2:43" s="174" customFormat="1" ht="8.5500000000000007" customHeight="1" x14ac:dyDescent="0.15">
      <c r="B72" s="266" t="s">
        <v>1656</v>
      </c>
      <c r="C72" s="266"/>
      <c r="D72" s="266"/>
      <c r="E72" s="266"/>
      <c r="F72" s="266"/>
      <c r="G72" s="266"/>
      <c r="H72" s="266"/>
      <c r="I72" s="266"/>
      <c r="J72" s="266"/>
      <c r="K72" s="266"/>
      <c r="L72" s="279">
        <v>164084706.87</v>
      </c>
      <c r="M72" s="279"/>
      <c r="N72" s="279"/>
      <c r="O72" s="279"/>
      <c r="P72" s="279"/>
      <c r="Q72" s="279"/>
      <c r="R72" s="279"/>
      <c r="S72" s="279"/>
      <c r="T72" s="279"/>
      <c r="U72" s="279"/>
      <c r="V72" s="267">
        <v>4.54958690535405E-2</v>
      </c>
      <c r="W72" s="267"/>
      <c r="X72" s="267"/>
      <c r="Y72" s="267"/>
      <c r="Z72" s="267"/>
      <c r="AA72" s="267"/>
      <c r="AB72" s="267"/>
      <c r="AC72" s="267"/>
      <c r="AD72" s="267"/>
      <c r="AE72" s="267"/>
      <c r="AF72" s="274">
        <v>2272</v>
      </c>
      <c r="AG72" s="274"/>
      <c r="AH72" s="274"/>
      <c r="AI72" s="274"/>
      <c r="AJ72" s="274"/>
      <c r="AK72" s="267">
        <v>4.5319450262302302E-2</v>
      </c>
      <c r="AL72" s="267"/>
      <c r="AM72" s="267"/>
      <c r="AN72" s="267"/>
      <c r="AO72" s="267"/>
      <c r="AP72" s="267"/>
      <c r="AQ72" s="267"/>
    </row>
    <row r="73" spans="2:43" s="174" customFormat="1" ht="8.5500000000000007" customHeight="1" x14ac:dyDescent="0.15">
      <c r="B73" s="266" t="s">
        <v>1655</v>
      </c>
      <c r="C73" s="266"/>
      <c r="D73" s="266"/>
      <c r="E73" s="266"/>
      <c r="F73" s="266"/>
      <c r="G73" s="266"/>
      <c r="H73" s="266"/>
      <c r="I73" s="266"/>
      <c r="J73" s="266"/>
      <c r="K73" s="266"/>
      <c r="L73" s="279">
        <v>216484844.02000001</v>
      </c>
      <c r="M73" s="279"/>
      <c r="N73" s="279"/>
      <c r="O73" s="279"/>
      <c r="P73" s="279"/>
      <c r="Q73" s="279"/>
      <c r="R73" s="279"/>
      <c r="S73" s="279"/>
      <c r="T73" s="279"/>
      <c r="U73" s="279"/>
      <c r="V73" s="267">
        <v>6.00248877758809E-2</v>
      </c>
      <c r="W73" s="267"/>
      <c r="X73" s="267"/>
      <c r="Y73" s="267"/>
      <c r="Z73" s="267"/>
      <c r="AA73" s="267"/>
      <c r="AB73" s="267"/>
      <c r="AC73" s="267"/>
      <c r="AD73" s="267"/>
      <c r="AE73" s="267"/>
      <c r="AF73" s="274">
        <v>2716</v>
      </c>
      <c r="AG73" s="274"/>
      <c r="AH73" s="274"/>
      <c r="AI73" s="274"/>
      <c r="AJ73" s="274"/>
      <c r="AK73" s="267">
        <v>5.41758921269423E-2</v>
      </c>
      <c r="AL73" s="267"/>
      <c r="AM73" s="267"/>
      <c r="AN73" s="267"/>
      <c r="AO73" s="267"/>
      <c r="AP73" s="267"/>
      <c r="AQ73" s="267"/>
    </row>
    <row r="74" spans="2:43" s="174" customFormat="1" ht="8.5500000000000007" customHeight="1" x14ac:dyDescent="0.15">
      <c r="B74" s="266" t="s">
        <v>1654</v>
      </c>
      <c r="C74" s="266"/>
      <c r="D74" s="266"/>
      <c r="E74" s="266"/>
      <c r="F74" s="266"/>
      <c r="G74" s="266"/>
      <c r="H74" s="266"/>
      <c r="I74" s="266"/>
      <c r="J74" s="266"/>
      <c r="K74" s="266"/>
      <c r="L74" s="279">
        <v>153107802.97</v>
      </c>
      <c r="M74" s="279"/>
      <c r="N74" s="279"/>
      <c r="O74" s="279"/>
      <c r="P74" s="279"/>
      <c r="Q74" s="279"/>
      <c r="R74" s="279"/>
      <c r="S74" s="279"/>
      <c r="T74" s="279"/>
      <c r="U74" s="279"/>
      <c r="V74" s="267">
        <v>4.2452296060212502E-2</v>
      </c>
      <c r="W74" s="267"/>
      <c r="X74" s="267"/>
      <c r="Y74" s="267"/>
      <c r="Z74" s="267"/>
      <c r="AA74" s="267"/>
      <c r="AB74" s="267"/>
      <c r="AC74" s="267"/>
      <c r="AD74" s="267"/>
      <c r="AE74" s="267"/>
      <c r="AF74" s="274">
        <v>1786</v>
      </c>
      <c r="AG74" s="274"/>
      <c r="AH74" s="274"/>
      <c r="AI74" s="274"/>
      <c r="AJ74" s="274"/>
      <c r="AK74" s="267">
        <v>3.5625236869925997E-2</v>
      </c>
      <c r="AL74" s="267"/>
      <c r="AM74" s="267"/>
      <c r="AN74" s="267"/>
      <c r="AO74" s="267"/>
      <c r="AP74" s="267"/>
      <c r="AQ74" s="267"/>
    </row>
    <row r="75" spans="2:43" s="174" customFormat="1" ht="8.5500000000000007" customHeight="1" x14ac:dyDescent="0.15">
      <c r="B75" s="266" t="s">
        <v>1653</v>
      </c>
      <c r="C75" s="266"/>
      <c r="D75" s="266"/>
      <c r="E75" s="266"/>
      <c r="F75" s="266"/>
      <c r="G75" s="266"/>
      <c r="H75" s="266"/>
      <c r="I75" s="266"/>
      <c r="J75" s="266"/>
      <c r="K75" s="266"/>
      <c r="L75" s="279">
        <v>142978219.16999999</v>
      </c>
      <c r="M75" s="279"/>
      <c r="N75" s="279"/>
      <c r="O75" s="279"/>
      <c r="P75" s="279"/>
      <c r="Q75" s="279"/>
      <c r="R75" s="279"/>
      <c r="S75" s="279"/>
      <c r="T75" s="279"/>
      <c r="U75" s="279"/>
      <c r="V75" s="267">
        <v>3.9643660039691699E-2</v>
      </c>
      <c r="W75" s="267"/>
      <c r="X75" s="267"/>
      <c r="Y75" s="267"/>
      <c r="Z75" s="267"/>
      <c r="AA75" s="267"/>
      <c r="AB75" s="267"/>
      <c r="AC75" s="267"/>
      <c r="AD75" s="267"/>
      <c r="AE75" s="267"/>
      <c r="AF75" s="274">
        <v>1584</v>
      </c>
      <c r="AG75" s="274"/>
      <c r="AH75" s="274"/>
      <c r="AI75" s="274"/>
      <c r="AJ75" s="274"/>
      <c r="AK75" s="267">
        <v>3.1595954760337497E-2</v>
      </c>
      <c r="AL75" s="267"/>
      <c r="AM75" s="267"/>
      <c r="AN75" s="267"/>
      <c r="AO75" s="267"/>
      <c r="AP75" s="267"/>
      <c r="AQ75" s="267"/>
    </row>
    <row r="76" spans="2:43" s="174" customFormat="1" ht="8.5500000000000007" customHeight="1" x14ac:dyDescent="0.15">
      <c r="B76" s="266" t="s">
        <v>1652</v>
      </c>
      <c r="C76" s="266"/>
      <c r="D76" s="266"/>
      <c r="E76" s="266"/>
      <c r="F76" s="266"/>
      <c r="G76" s="266"/>
      <c r="H76" s="266"/>
      <c r="I76" s="266"/>
      <c r="J76" s="266"/>
      <c r="K76" s="266"/>
      <c r="L76" s="279">
        <v>184022288.49000001</v>
      </c>
      <c r="M76" s="279"/>
      <c r="N76" s="279"/>
      <c r="O76" s="279"/>
      <c r="P76" s="279"/>
      <c r="Q76" s="279"/>
      <c r="R76" s="279"/>
      <c r="S76" s="279"/>
      <c r="T76" s="279"/>
      <c r="U76" s="279"/>
      <c r="V76" s="267">
        <v>5.1023974749255699E-2</v>
      </c>
      <c r="W76" s="267"/>
      <c r="X76" s="267"/>
      <c r="Y76" s="267"/>
      <c r="Z76" s="267"/>
      <c r="AA76" s="267"/>
      <c r="AB76" s="267"/>
      <c r="AC76" s="267"/>
      <c r="AD76" s="267"/>
      <c r="AE76" s="267"/>
      <c r="AF76" s="274">
        <v>2122</v>
      </c>
      <c r="AG76" s="274"/>
      <c r="AH76" s="274"/>
      <c r="AI76" s="274"/>
      <c r="AJ76" s="274"/>
      <c r="AK76" s="267">
        <v>4.2327409091815801E-2</v>
      </c>
      <c r="AL76" s="267"/>
      <c r="AM76" s="267"/>
      <c r="AN76" s="267"/>
      <c r="AO76" s="267"/>
      <c r="AP76" s="267"/>
      <c r="AQ76" s="267"/>
    </row>
    <row r="77" spans="2:43" s="174" customFormat="1" ht="8.5500000000000007" customHeight="1" x14ac:dyDescent="0.15">
      <c r="B77" s="266" t="s">
        <v>1651</v>
      </c>
      <c r="C77" s="266"/>
      <c r="D77" s="266"/>
      <c r="E77" s="266"/>
      <c r="F77" s="266"/>
      <c r="G77" s="266"/>
      <c r="H77" s="266"/>
      <c r="I77" s="266"/>
      <c r="J77" s="266"/>
      <c r="K77" s="266"/>
      <c r="L77" s="279">
        <v>214218008.30000001</v>
      </c>
      <c r="M77" s="279"/>
      <c r="N77" s="279"/>
      <c r="O77" s="279"/>
      <c r="P77" s="279"/>
      <c r="Q77" s="279"/>
      <c r="R77" s="279"/>
      <c r="S77" s="279"/>
      <c r="T77" s="279"/>
      <c r="U77" s="279"/>
      <c r="V77" s="267">
        <v>5.93963608214177E-2</v>
      </c>
      <c r="W77" s="267"/>
      <c r="X77" s="267"/>
      <c r="Y77" s="267"/>
      <c r="Z77" s="267"/>
      <c r="AA77" s="267"/>
      <c r="AB77" s="267"/>
      <c r="AC77" s="267"/>
      <c r="AD77" s="267"/>
      <c r="AE77" s="267"/>
      <c r="AF77" s="274">
        <v>2304</v>
      </c>
      <c r="AG77" s="274"/>
      <c r="AH77" s="274"/>
      <c r="AI77" s="274"/>
      <c r="AJ77" s="274"/>
      <c r="AK77" s="267">
        <v>4.5957752378672702E-2</v>
      </c>
      <c r="AL77" s="267"/>
      <c r="AM77" s="267"/>
      <c r="AN77" s="267"/>
      <c r="AO77" s="267"/>
      <c r="AP77" s="267"/>
      <c r="AQ77" s="267"/>
    </row>
    <row r="78" spans="2:43" s="174" customFormat="1" ht="8.5500000000000007" customHeight="1" x14ac:dyDescent="0.15">
      <c r="B78" s="266" t="s">
        <v>1650</v>
      </c>
      <c r="C78" s="266"/>
      <c r="D78" s="266"/>
      <c r="E78" s="266"/>
      <c r="F78" s="266"/>
      <c r="G78" s="266"/>
      <c r="H78" s="266"/>
      <c r="I78" s="266"/>
      <c r="J78" s="266"/>
      <c r="K78" s="266"/>
      <c r="L78" s="279">
        <v>345067958.66000098</v>
      </c>
      <c r="M78" s="279"/>
      <c r="N78" s="279"/>
      <c r="O78" s="279"/>
      <c r="P78" s="279"/>
      <c r="Q78" s="279"/>
      <c r="R78" s="279"/>
      <c r="S78" s="279"/>
      <c r="T78" s="279"/>
      <c r="U78" s="279"/>
      <c r="V78" s="267">
        <v>9.5677208200798197E-2</v>
      </c>
      <c r="W78" s="267"/>
      <c r="X78" s="267"/>
      <c r="Y78" s="267"/>
      <c r="Z78" s="267"/>
      <c r="AA78" s="267"/>
      <c r="AB78" s="267"/>
      <c r="AC78" s="267"/>
      <c r="AD78" s="267"/>
      <c r="AE78" s="267"/>
      <c r="AF78" s="274">
        <v>3285</v>
      </c>
      <c r="AG78" s="274"/>
      <c r="AH78" s="274"/>
      <c r="AI78" s="274"/>
      <c r="AJ78" s="274"/>
      <c r="AK78" s="267">
        <v>6.5525701633654496E-2</v>
      </c>
      <c r="AL78" s="267"/>
      <c r="AM78" s="267"/>
      <c r="AN78" s="267"/>
      <c r="AO78" s="267"/>
      <c r="AP78" s="267"/>
      <c r="AQ78" s="267"/>
    </row>
    <row r="79" spans="2:43" s="174" customFormat="1" ht="8.5500000000000007" customHeight="1" x14ac:dyDescent="0.15">
      <c r="B79" s="266" t="s">
        <v>1756</v>
      </c>
      <c r="C79" s="266"/>
      <c r="D79" s="266"/>
      <c r="E79" s="266"/>
      <c r="F79" s="266"/>
      <c r="G79" s="266"/>
      <c r="H79" s="266"/>
      <c r="I79" s="266"/>
      <c r="J79" s="266"/>
      <c r="K79" s="266"/>
      <c r="L79" s="279">
        <v>192721460.50999999</v>
      </c>
      <c r="M79" s="279"/>
      <c r="N79" s="279"/>
      <c r="O79" s="279"/>
      <c r="P79" s="279"/>
      <c r="Q79" s="279"/>
      <c r="R79" s="279"/>
      <c r="S79" s="279"/>
      <c r="T79" s="279"/>
      <c r="U79" s="279"/>
      <c r="V79" s="267">
        <v>5.3435999603038797E-2</v>
      </c>
      <c r="W79" s="267"/>
      <c r="X79" s="267"/>
      <c r="Y79" s="267"/>
      <c r="Z79" s="267"/>
      <c r="AA79" s="267"/>
      <c r="AB79" s="267"/>
      <c r="AC79" s="267"/>
      <c r="AD79" s="267"/>
      <c r="AE79" s="267"/>
      <c r="AF79" s="274">
        <v>1776</v>
      </c>
      <c r="AG79" s="274"/>
      <c r="AH79" s="274"/>
      <c r="AI79" s="274"/>
      <c r="AJ79" s="274"/>
      <c r="AK79" s="267">
        <v>3.5425767458560201E-2</v>
      </c>
      <c r="AL79" s="267"/>
      <c r="AM79" s="267"/>
      <c r="AN79" s="267"/>
      <c r="AO79" s="267"/>
      <c r="AP79" s="267"/>
      <c r="AQ79" s="267"/>
    </row>
    <row r="80" spans="2:43" s="174" customFormat="1" ht="8.5500000000000007" customHeight="1" x14ac:dyDescent="0.15">
      <c r="B80" s="266" t="s">
        <v>1755</v>
      </c>
      <c r="C80" s="266"/>
      <c r="D80" s="266"/>
      <c r="E80" s="266"/>
      <c r="F80" s="266"/>
      <c r="G80" s="266"/>
      <c r="H80" s="266"/>
      <c r="I80" s="266"/>
      <c r="J80" s="266"/>
      <c r="K80" s="266"/>
      <c r="L80" s="279">
        <v>115646517.95</v>
      </c>
      <c r="M80" s="279"/>
      <c r="N80" s="279"/>
      <c r="O80" s="279"/>
      <c r="P80" s="279"/>
      <c r="Q80" s="279"/>
      <c r="R80" s="279"/>
      <c r="S80" s="279"/>
      <c r="T80" s="279"/>
      <c r="U80" s="279"/>
      <c r="V80" s="267">
        <v>3.2065382188966797E-2</v>
      </c>
      <c r="W80" s="267"/>
      <c r="X80" s="267"/>
      <c r="Y80" s="267"/>
      <c r="Z80" s="267"/>
      <c r="AA80" s="267"/>
      <c r="AB80" s="267"/>
      <c r="AC80" s="267"/>
      <c r="AD80" s="267"/>
      <c r="AE80" s="267"/>
      <c r="AF80" s="274">
        <v>1045</v>
      </c>
      <c r="AG80" s="274"/>
      <c r="AH80" s="274"/>
      <c r="AI80" s="274"/>
      <c r="AJ80" s="274"/>
      <c r="AK80" s="267">
        <v>2.0844553487722701E-2</v>
      </c>
      <c r="AL80" s="267"/>
      <c r="AM80" s="267"/>
      <c r="AN80" s="267"/>
      <c r="AO80" s="267"/>
      <c r="AP80" s="267"/>
      <c r="AQ80" s="267"/>
    </row>
    <row r="81" spans="2:44" s="174" customFormat="1" ht="8.5500000000000007" customHeight="1" x14ac:dyDescent="0.15">
      <c r="B81" s="266" t="s">
        <v>1754</v>
      </c>
      <c r="C81" s="266"/>
      <c r="D81" s="266"/>
      <c r="E81" s="266"/>
      <c r="F81" s="266"/>
      <c r="G81" s="266"/>
      <c r="H81" s="266"/>
      <c r="I81" s="266"/>
      <c r="J81" s="266"/>
      <c r="K81" s="266"/>
      <c r="L81" s="279">
        <v>155498070.90000001</v>
      </c>
      <c r="M81" s="279"/>
      <c r="N81" s="279"/>
      <c r="O81" s="279"/>
      <c r="P81" s="279"/>
      <c r="Q81" s="279"/>
      <c r="R81" s="279"/>
      <c r="S81" s="279"/>
      <c r="T81" s="279"/>
      <c r="U81" s="279"/>
      <c r="V81" s="267">
        <v>4.3115047140557201E-2</v>
      </c>
      <c r="W81" s="267"/>
      <c r="X81" s="267"/>
      <c r="Y81" s="267"/>
      <c r="Z81" s="267"/>
      <c r="AA81" s="267"/>
      <c r="AB81" s="267"/>
      <c r="AC81" s="267"/>
      <c r="AD81" s="267"/>
      <c r="AE81" s="267"/>
      <c r="AF81" s="274">
        <v>1380</v>
      </c>
      <c r="AG81" s="274"/>
      <c r="AH81" s="274"/>
      <c r="AI81" s="274"/>
      <c r="AJ81" s="274"/>
      <c r="AK81" s="267">
        <v>2.7526778768475899E-2</v>
      </c>
      <c r="AL81" s="267"/>
      <c r="AM81" s="267"/>
      <c r="AN81" s="267"/>
      <c r="AO81" s="267"/>
      <c r="AP81" s="267"/>
      <c r="AQ81" s="267"/>
    </row>
    <row r="82" spans="2:44" s="174" customFormat="1" ht="8.5500000000000007" customHeight="1" x14ac:dyDescent="0.15">
      <c r="B82" s="266" t="s">
        <v>1753</v>
      </c>
      <c r="C82" s="266"/>
      <c r="D82" s="266"/>
      <c r="E82" s="266"/>
      <c r="F82" s="266"/>
      <c r="G82" s="266"/>
      <c r="H82" s="266"/>
      <c r="I82" s="266"/>
      <c r="J82" s="266"/>
      <c r="K82" s="266"/>
      <c r="L82" s="279">
        <v>170518511.56999999</v>
      </c>
      <c r="M82" s="279"/>
      <c r="N82" s="279"/>
      <c r="O82" s="279"/>
      <c r="P82" s="279"/>
      <c r="Q82" s="279"/>
      <c r="R82" s="279"/>
      <c r="S82" s="279"/>
      <c r="T82" s="279"/>
      <c r="U82" s="279"/>
      <c r="V82" s="267">
        <v>4.7279774097044397E-2</v>
      </c>
      <c r="W82" s="267"/>
      <c r="X82" s="267"/>
      <c r="Y82" s="267"/>
      <c r="Z82" s="267"/>
      <c r="AA82" s="267"/>
      <c r="AB82" s="267"/>
      <c r="AC82" s="267"/>
      <c r="AD82" s="267"/>
      <c r="AE82" s="267"/>
      <c r="AF82" s="274">
        <v>1275</v>
      </c>
      <c r="AG82" s="274"/>
      <c r="AH82" s="274"/>
      <c r="AI82" s="274"/>
      <c r="AJ82" s="274"/>
      <c r="AK82" s="267">
        <v>2.5432349949135302E-2</v>
      </c>
      <c r="AL82" s="267"/>
      <c r="AM82" s="267"/>
      <c r="AN82" s="267"/>
      <c r="AO82" s="267"/>
      <c r="AP82" s="267"/>
      <c r="AQ82" s="267"/>
    </row>
    <row r="83" spans="2:44" s="174" customFormat="1" ht="8.5500000000000007" customHeight="1" x14ac:dyDescent="0.15">
      <c r="B83" s="266" t="s">
        <v>1752</v>
      </c>
      <c r="C83" s="266"/>
      <c r="D83" s="266"/>
      <c r="E83" s="266"/>
      <c r="F83" s="266"/>
      <c r="G83" s="266"/>
      <c r="H83" s="266"/>
      <c r="I83" s="266"/>
      <c r="J83" s="266"/>
      <c r="K83" s="266"/>
      <c r="L83" s="279">
        <v>295517430.50999999</v>
      </c>
      <c r="M83" s="279"/>
      <c r="N83" s="279"/>
      <c r="O83" s="279"/>
      <c r="P83" s="279"/>
      <c r="Q83" s="279"/>
      <c r="R83" s="279"/>
      <c r="S83" s="279"/>
      <c r="T83" s="279"/>
      <c r="U83" s="279"/>
      <c r="V83" s="267">
        <v>8.1938302343884606E-2</v>
      </c>
      <c r="W83" s="267"/>
      <c r="X83" s="267"/>
      <c r="Y83" s="267"/>
      <c r="Z83" s="267"/>
      <c r="AA83" s="267"/>
      <c r="AB83" s="267"/>
      <c r="AC83" s="267"/>
      <c r="AD83" s="267"/>
      <c r="AE83" s="267"/>
      <c r="AF83" s="274">
        <v>1964</v>
      </c>
      <c r="AG83" s="274"/>
      <c r="AH83" s="274"/>
      <c r="AI83" s="274"/>
      <c r="AJ83" s="274"/>
      <c r="AK83" s="267">
        <v>3.9175792392236702E-2</v>
      </c>
      <c r="AL83" s="267"/>
      <c r="AM83" s="267"/>
      <c r="AN83" s="267"/>
      <c r="AO83" s="267"/>
      <c r="AP83" s="267"/>
      <c r="AQ83" s="267"/>
    </row>
    <row r="84" spans="2:44" s="174" customFormat="1" ht="8.5500000000000007" customHeight="1" x14ac:dyDescent="0.15">
      <c r="B84" s="266" t="s">
        <v>1751</v>
      </c>
      <c r="C84" s="266"/>
      <c r="D84" s="266"/>
      <c r="E84" s="266"/>
      <c r="F84" s="266"/>
      <c r="G84" s="266"/>
      <c r="H84" s="266"/>
      <c r="I84" s="266"/>
      <c r="J84" s="266"/>
      <c r="K84" s="266"/>
      <c r="L84" s="279">
        <v>161813165.31</v>
      </c>
      <c r="M84" s="279"/>
      <c r="N84" s="279"/>
      <c r="O84" s="279"/>
      <c r="P84" s="279"/>
      <c r="Q84" s="279"/>
      <c r="R84" s="279"/>
      <c r="S84" s="279"/>
      <c r="T84" s="279"/>
      <c r="U84" s="279"/>
      <c r="V84" s="267">
        <v>4.4866037307884202E-2</v>
      </c>
      <c r="W84" s="267"/>
      <c r="X84" s="267"/>
      <c r="Y84" s="267"/>
      <c r="Z84" s="267"/>
      <c r="AA84" s="267"/>
      <c r="AB84" s="267"/>
      <c r="AC84" s="267"/>
      <c r="AD84" s="267"/>
      <c r="AE84" s="267"/>
      <c r="AF84" s="274">
        <v>1016</v>
      </c>
      <c r="AG84" s="274"/>
      <c r="AH84" s="274"/>
      <c r="AI84" s="274"/>
      <c r="AJ84" s="274"/>
      <c r="AK84" s="267">
        <v>2.02660921947619E-2</v>
      </c>
      <c r="AL84" s="267"/>
      <c r="AM84" s="267"/>
      <c r="AN84" s="267"/>
      <c r="AO84" s="267"/>
      <c r="AP84" s="267"/>
      <c r="AQ84" s="267"/>
    </row>
    <row r="85" spans="2:44" s="174" customFormat="1" ht="8.5500000000000007" customHeight="1" x14ac:dyDescent="0.15">
      <c r="B85" s="266" t="s">
        <v>1750</v>
      </c>
      <c r="C85" s="266"/>
      <c r="D85" s="266"/>
      <c r="E85" s="266"/>
      <c r="F85" s="266"/>
      <c r="G85" s="266"/>
      <c r="H85" s="266"/>
      <c r="I85" s="266"/>
      <c r="J85" s="266"/>
      <c r="K85" s="266"/>
      <c r="L85" s="279">
        <v>87092037.469999894</v>
      </c>
      <c r="M85" s="279"/>
      <c r="N85" s="279"/>
      <c r="O85" s="279"/>
      <c r="P85" s="279"/>
      <c r="Q85" s="279"/>
      <c r="R85" s="279"/>
      <c r="S85" s="279"/>
      <c r="T85" s="279"/>
      <c r="U85" s="279"/>
      <c r="V85" s="267">
        <v>2.4148063569875599E-2</v>
      </c>
      <c r="W85" s="267"/>
      <c r="X85" s="267"/>
      <c r="Y85" s="267"/>
      <c r="Z85" s="267"/>
      <c r="AA85" s="267"/>
      <c r="AB85" s="267"/>
      <c r="AC85" s="267"/>
      <c r="AD85" s="267"/>
      <c r="AE85" s="267"/>
      <c r="AF85" s="274">
        <v>498</v>
      </c>
      <c r="AG85" s="274"/>
      <c r="AH85" s="274"/>
      <c r="AI85" s="274"/>
      <c r="AJ85" s="274"/>
      <c r="AK85" s="267">
        <v>9.9335766860152008E-3</v>
      </c>
      <c r="AL85" s="267"/>
      <c r="AM85" s="267"/>
      <c r="AN85" s="267"/>
      <c r="AO85" s="267"/>
      <c r="AP85" s="267"/>
      <c r="AQ85" s="267"/>
    </row>
    <row r="86" spans="2:44" s="174" customFormat="1" ht="8.5500000000000007" customHeight="1" x14ac:dyDescent="0.15">
      <c r="B86" s="266" t="s">
        <v>1749</v>
      </c>
      <c r="C86" s="266"/>
      <c r="D86" s="266"/>
      <c r="E86" s="266"/>
      <c r="F86" s="266"/>
      <c r="G86" s="266"/>
      <c r="H86" s="266"/>
      <c r="I86" s="266"/>
      <c r="J86" s="266"/>
      <c r="K86" s="266"/>
      <c r="L86" s="279">
        <v>1192146.42</v>
      </c>
      <c r="M86" s="279"/>
      <c r="N86" s="279"/>
      <c r="O86" s="279"/>
      <c r="P86" s="279"/>
      <c r="Q86" s="279"/>
      <c r="R86" s="279"/>
      <c r="S86" s="279"/>
      <c r="T86" s="279"/>
      <c r="U86" s="279"/>
      <c r="V86" s="267">
        <v>3.30547181706204E-4</v>
      </c>
      <c r="W86" s="267"/>
      <c r="X86" s="267"/>
      <c r="Y86" s="267"/>
      <c r="Z86" s="267"/>
      <c r="AA86" s="267"/>
      <c r="AB86" s="267"/>
      <c r="AC86" s="267"/>
      <c r="AD86" s="267"/>
      <c r="AE86" s="267"/>
      <c r="AF86" s="274">
        <v>13</v>
      </c>
      <c r="AG86" s="274"/>
      <c r="AH86" s="274"/>
      <c r="AI86" s="274"/>
      <c r="AJ86" s="274"/>
      <c r="AK86" s="267">
        <v>2.5931023477549701E-4</v>
      </c>
      <c r="AL86" s="267"/>
      <c r="AM86" s="267"/>
      <c r="AN86" s="267"/>
      <c r="AO86" s="267"/>
      <c r="AP86" s="267"/>
      <c r="AQ86" s="267"/>
    </row>
    <row r="87" spans="2:44" s="174" customFormat="1" ht="8.5500000000000007" customHeight="1" x14ac:dyDescent="0.15">
      <c r="B87" s="266" t="s">
        <v>1748</v>
      </c>
      <c r="C87" s="266"/>
      <c r="D87" s="266"/>
      <c r="E87" s="266"/>
      <c r="F87" s="266"/>
      <c r="G87" s="266"/>
      <c r="H87" s="266"/>
      <c r="I87" s="266"/>
      <c r="J87" s="266"/>
      <c r="K87" s="266"/>
      <c r="L87" s="279">
        <v>3631259.91</v>
      </c>
      <c r="M87" s="279"/>
      <c r="N87" s="279"/>
      <c r="O87" s="279"/>
      <c r="P87" s="279"/>
      <c r="Q87" s="279"/>
      <c r="R87" s="279"/>
      <c r="S87" s="279"/>
      <c r="T87" s="279"/>
      <c r="U87" s="279"/>
      <c r="V87" s="267">
        <v>1.0068417009491399E-3</v>
      </c>
      <c r="W87" s="267"/>
      <c r="X87" s="267"/>
      <c r="Y87" s="267"/>
      <c r="Z87" s="267"/>
      <c r="AA87" s="267"/>
      <c r="AB87" s="267"/>
      <c r="AC87" s="267"/>
      <c r="AD87" s="267"/>
      <c r="AE87" s="267"/>
      <c r="AF87" s="274">
        <v>23</v>
      </c>
      <c r="AG87" s="274"/>
      <c r="AH87" s="274"/>
      <c r="AI87" s="274"/>
      <c r="AJ87" s="274"/>
      <c r="AK87" s="267">
        <v>4.5877964614126401E-4</v>
      </c>
      <c r="AL87" s="267"/>
      <c r="AM87" s="267"/>
      <c r="AN87" s="267"/>
      <c r="AO87" s="267"/>
      <c r="AP87" s="267"/>
      <c r="AQ87" s="267"/>
    </row>
    <row r="88" spans="2:44" s="174" customFormat="1" ht="8.5500000000000007" customHeight="1" x14ac:dyDescent="0.15">
      <c r="B88" s="266" t="s">
        <v>1747</v>
      </c>
      <c r="C88" s="266"/>
      <c r="D88" s="266"/>
      <c r="E88" s="266"/>
      <c r="F88" s="266"/>
      <c r="G88" s="266"/>
      <c r="H88" s="266"/>
      <c r="I88" s="266"/>
      <c r="J88" s="266"/>
      <c r="K88" s="266"/>
      <c r="L88" s="279">
        <v>26560090.48</v>
      </c>
      <c r="M88" s="279"/>
      <c r="N88" s="279"/>
      <c r="O88" s="279"/>
      <c r="P88" s="279"/>
      <c r="Q88" s="279"/>
      <c r="R88" s="279"/>
      <c r="S88" s="279"/>
      <c r="T88" s="279"/>
      <c r="U88" s="279"/>
      <c r="V88" s="267">
        <v>7.3643328594031202E-3</v>
      </c>
      <c r="W88" s="267"/>
      <c r="X88" s="267"/>
      <c r="Y88" s="267"/>
      <c r="Z88" s="267"/>
      <c r="AA88" s="267"/>
      <c r="AB88" s="267"/>
      <c r="AC88" s="267"/>
      <c r="AD88" s="267"/>
      <c r="AE88" s="267"/>
      <c r="AF88" s="274">
        <v>158</v>
      </c>
      <c r="AG88" s="274"/>
      <c r="AH88" s="274"/>
      <c r="AI88" s="274"/>
      <c r="AJ88" s="274"/>
      <c r="AK88" s="267">
        <v>3.1516166995791202E-3</v>
      </c>
      <c r="AL88" s="267"/>
      <c r="AM88" s="267"/>
      <c r="AN88" s="267"/>
      <c r="AO88" s="267"/>
      <c r="AP88" s="267"/>
      <c r="AQ88" s="267"/>
    </row>
    <row r="89" spans="2:44" s="174" customFormat="1" ht="8.5500000000000007" customHeight="1" x14ac:dyDescent="0.15">
      <c r="B89" s="266" t="s">
        <v>1746</v>
      </c>
      <c r="C89" s="266"/>
      <c r="D89" s="266"/>
      <c r="E89" s="266"/>
      <c r="F89" s="266"/>
      <c r="G89" s="266"/>
      <c r="H89" s="266"/>
      <c r="I89" s="266"/>
      <c r="J89" s="266"/>
      <c r="K89" s="266"/>
      <c r="L89" s="279">
        <v>11059926.939999999</v>
      </c>
      <c r="M89" s="279"/>
      <c r="N89" s="279"/>
      <c r="O89" s="279"/>
      <c r="P89" s="279"/>
      <c r="Q89" s="279"/>
      <c r="R89" s="279"/>
      <c r="S89" s="279"/>
      <c r="T89" s="279"/>
      <c r="U89" s="279"/>
      <c r="V89" s="267">
        <v>3.0665928434306898E-3</v>
      </c>
      <c r="W89" s="267"/>
      <c r="X89" s="267"/>
      <c r="Y89" s="267"/>
      <c r="Z89" s="267"/>
      <c r="AA89" s="267"/>
      <c r="AB89" s="267"/>
      <c r="AC89" s="267"/>
      <c r="AD89" s="267"/>
      <c r="AE89" s="267"/>
      <c r="AF89" s="274">
        <v>65</v>
      </c>
      <c r="AG89" s="274"/>
      <c r="AH89" s="274"/>
      <c r="AI89" s="274"/>
      <c r="AJ89" s="274"/>
      <c r="AK89" s="267">
        <v>1.2965511738774901E-3</v>
      </c>
      <c r="AL89" s="267"/>
      <c r="AM89" s="267"/>
      <c r="AN89" s="267"/>
      <c r="AO89" s="267"/>
      <c r="AP89" s="267"/>
      <c r="AQ89" s="267"/>
    </row>
    <row r="90" spans="2:44" s="174" customFormat="1" ht="8.5500000000000007" customHeight="1" x14ac:dyDescent="0.15">
      <c r="B90" s="266" t="s">
        <v>1745</v>
      </c>
      <c r="C90" s="266"/>
      <c r="D90" s="266"/>
      <c r="E90" s="266"/>
      <c r="F90" s="266"/>
      <c r="G90" s="266"/>
      <c r="H90" s="266"/>
      <c r="I90" s="266"/>
      <c r="J90" s="266"/>
      <c r="K90" s="266"/>
      <c r="L90" s="279">
        <v>967541.06</v>
      </c>
      <c r="M90" s="279"/>
      <c r="N90" s="279"/>
      <c r="O90" s="279"/>
      <c r="P90" s="279"/>
      <c r="Q90" s="279"/>
      <c r="R90" s="279"/>
      <c r="S90" s="279"/>
      <c r="T90" s="279"/>
      <c r="U90" s="279"/>
      <c r="V90" s="267">
        <v>2.6827071339780001E-4</v>
      </c>
      <c r="W90" s="267"/>
      <c r="X90" s="267"/>
      <c r="Y90" s="267"/>
      <c r="Z90" s="267"/>
      <c r="AA90" s="267"/>
      <c r="AB90" s="267"/>
      <c r="AC90" s="267"/>
      <c r="AD90" s="267"/>
      <c r="AE90" s="267"/>
      <c r="AF90" s="274">
        <v>4</v>
      </c>
      <c r="AG90" s="274"/>
      <c r="AH90" s="274"/>
      <c r="AI90" s="274"/>
      <c r="AJ90" s="274"/>
      <c r="AK90" s="267">
        <v>7.9787764546306798E-5</v>
      </c>
      <c r="AL90" s="267"/>
      <c r="AM90" s="267"/>
      <c r="AN90" s="267"/>
      <c r="AO90" s="267"/>
      <c r="AP90" s="267"/>
      <c r="AQ90" s="267"/>
    </row>
    <row r="91" spans="2:44" s="174" customFormat="1" ht="10.65" customHeight="1" x14ac:dyDescent="0.15">
      <c r="B91" s="281"/>
      <c r="C91" s="281"/>
      <c r="D91" s="281"/>
      <c r="E91" s="281"/>
      <c r="F91" s="281"/>
      <c r="G91" s="281"/>
      <c r="H91" s="281"/>
      <c r="I91" s="281"/>
      <c r="J91" s="281"/>
      <c r="K91" s="281"/>
      <c r="L91" s="280">
        <v>3606584735.79</v>
      </c>
      <c r="M91" s="280"/>
      <c r="N91" s="280"/>
      <c r="O91" s="280"/>
      <c r="P91" s="280"/>
      <c r="Q91" s="280"/>
      <c r="R91" s="280"/>
      <c r="S91" s="280"/>
      <c r="T91" s="280"/>
      <c r="U91" s="280"/>
      <c r="V91" s="278">
        <v>1</v>
      </c>
      <c r="W91" s="278"/>
      <c r="X91" s="278"/>
      <c r="Y91" s="278"/>
      <c r="Z91" s="278"/>
      <c r="AA91" s="278"/>
      <c r="AB91" s="278"/>
      <c r="AC91" s="278"/>
      <c r="AD91" s="278"/>
      <c r="AE91" s="278"/>
      <c r="AF91" s="277">
        <v>50133</v>
      </c>
      <c r="AG91" s="277"/>
      <c r="AH91" s="277"/>
      <c r="AI91" s="277"/>
      <c r="AJ91" s="277"/>
      <c r="AK91" s="278">
        <v>1</v>
      </c>
      <c r="AL91" s="278"/>
      <c r="AM91" s="278"/>
      <c r="AN91" s="278"/>
      <c r="AO91" s="278"/>
      <c r="AP91" s="278"/>
      <c r="AQ91" s="278"/>
    </row>
    <row r="92" spans="2:44" s="174" customFormat="1" ht="7.2" customHeight="1" x14ac:dyDescent="0.15"/>
    <row r="93" spans="2:44" s="174" customFormat="1" ht="15.3" customHeight="1" x14ac:dyDescent="0.15">
      <c r="B93" s="264" t="s">
        <v>1758</v>
      </c>
      <c r="C93" s="264"/>
      <c r="D93" s="264"/>
      <c r="E93" s="264"/>
      <c r="F93" s="264"/>
      <c r="G93" s="264"/>
      <c r="H93" s="264"/>
      <c r="I93" s="264"/>
      <c r="J93" s="264"/>
      <c r="K93" s="264"/>
      <c r="L93" s="264"/>
      <c r="M93" s="264"/>
      <c r="N93" s="264"/>
      <c r="O93" s="264"/>
      <c r="P93" s="264"/>
      <c r="Q93" s="264"/>
      <c r="R93" s="264"/>
      <c r="S93" s="264"/>
      <c r="T93" s="264"/>
      <c r="U93" s="264"/>
      <c r="V93" s="264"/>
      <c r="W93" s="264"/>
      <c r="X93" s="264"/>
      <c r="Y93" s="264"/>
      <c r="Z93" s="264"/>
      <c r="AA93" s="264"/>
      <c r="AB93" s="264"/>
      <c r="AC93" s="264"/>
      <c r="AD93" s="264"/>
      <c r="AE93" s="264"/>
      <c r="AF93" s="264"/>
      <c r="AG93" s="264"/>
      <c r="AH93" s="264"/>
      <c r="AI93" s="264"/>
      <c r="AJ93" s="264"/>
      <c r="AK93" s="264"/>
      <c r="AL93" s="264"/>
      <c r="AM93" s="264"/>
      <c r="AN93" s="264"/>
      <c r="AO93" s="264"/>
      <c r="AP93" s="264"/>
      <c r="AQ93" s="264"/>
      <c r="AR93" s="264"/>
    </row>
    <row r="94" spans="2:44" s="174" customFormat="1" ht="7.2" customHeight="1" x14ac:dyDescent="0.15"/>
    <row r="95" spans="2:44" s="174" customFormat="1" ht="10.199999999999999" customHeight="1" x14ac:dyDescent="0.15">
      <c r="B95" s="261" t="s">
        <v>1648</v>
      </c>
      <c r="C95" s="261"/>
      <c r="D95" s="261"/>
      <c r="E95" s="261"/>
      <c r="F95" s="261"/>
      <c r="G95" s="261"/>
      <c r="H95" s="261"/>
      <c r="I95" s="261"/>
      <c r="J95" s="261"/>
      <c r="K95" s="261" t="s">
        <v>1634</v>
      </c>
      <c r="L95" s="261"/>
      <c r="M95" s="261"/>
      <c r="N95" s="261"/>
      <c r="O95" s="261"/>
      <c r="P95" s="261"/>
      <c r="Q95" s="261"/>
      <c r="R95" s="261"/>
      <c r="S95" s="261"/>
      <c r="T95" s="261"/>
      <c r="U95" s="261"/>
      <c r="V95" s="261" t="s">
        <v>1632</v>
      </c>
      <c r="W95" s="261"/>
      <c r="X95" s="261"/>
      <c r="Y95" s="261"/>
      <c r="Z95" s="261"/>
      <c r="AA95" s="261"/>
      <c r="AB95" s="261"/>
      <c r="AC95" s="261"/>
      <c r="AD95" s="261"/>
      <c r="AE95" s="261"/>
      <c r="AF95" s="261" t="s">
        <v>1633</v>
      </c>
      <c r="AG95" s="261"/>
      <c r="AH95" s="261"/>
      <c r="AI95" s="261"/>
      <c r="AJ95" s="261"/>
      <c r="AK95" s="261" t="s">
        <v>1632</v>
      </c>
      <c r="AL95" s="261"/>
      <c r="AM95" s="261"/>
      <c r="AN95" s="261"/>
      <c r="AO95" s="261"/>
    </row>
    <row r="96" spans="2:44" s="174" customFormat="1" ht="8.5500000000000007" customHeight="1" x14ac:dyDescent="0.15">
      <c r="B96" s="266" t="s">
        <v>1757</v>
      </c>
      <c r="C96" s="266"/>
      <c r="D96" s="266"/>
      <c r="E96" s="266"/>
      <c r="F96" s="266"/>
      <c r="G96" s="266"/>
      <c r="H96" s="266"/>
      <c r="I96" s="266"/>
      <c r="J96" s="266"/>
      <c r="K96" s="279">
        <v>358287.04</v>
      </c>
      <c r="L96" s="279"/>
      <c r="M96" s="279"/>
      <c r="N96" s="279"/>
      <c r="O96" s="279"/>
      <c r="P96" s="279"/>
      <c r="Q96" s="279"/>
      <c r="R96" s="279"/>
      <c r="S96" s="279"/>
      <c r="T96" s="279"/>
      <c r="U96" s="279"/>
      <c r="V96" s="267">
        <v>9.9342471131908306E-5</v>
      </c>
      <c r="W96" s="267"/>
      <c r="X96" s="267"/>
      <c r="Y96" s="267"/>
      <c r="Z96" s="267"/>
      <c r="AA96" s="267"/>
      <c r="AB96" s="267"/>
      <c r="AC96" s="267"/>
      <c r="AD96" s="267"/>
      <c r="AE96" s="267"/>
      <c r="AF96" s="274">
        <v>6</v>
      </c>
      <c r="AG96" s="274"/>
      <c r="AH96" s="274"/>
      <c r="AI96" s="274"/>
      <c r="AJ96" s="274"/>
      <c r="AK96" s="267">
        <v>1.1968164681945999E-4</v>
      </c>
      <c r="AL96" s="267"/>
      <c r="AM96" s="267"/>
      <c r="AN96" s="267"/>
      <c r="AO96" s="267"/>
    </row>
    <row r="97" spans="2:41" s="174" customFormat="1" ht="8.5500000000000007" customHeight="1" x14ac:dyDescent="0.15">
      <c r="B97" s="266" t="s">
        <v>1645</v>
      </c>
      <c r="C97" s="266"/>
      <c r="D97" s="266"/>
      <c r="E97" s="266"/>
      <c r="F97" s="266"/>
      <c r="G97" s="266"/>
      <c r="H97" s="266"/>
      <c r="I97" s="266"/>
      <c r="J97" s="266"/>
      <c r="K97" s="279">
        <v>4296995.33</v>
      </c>
      <c r="L97" s="279"/>
      <c r="M97" s="279"/>
      <c r="N97" s="279"/>
      <c r="O97" s="279"/>
      <c r="P97" s="279"/>
      <c r="Q97" s="279"/>
      <c r="R97" s="279"/>
      <c r="S97" s="279"/>
      <c r="T97" s="279"/>
      <c r="U97" s="279"/>
      <c r="V97" s="267">
        <v>1.19143057623427E-3</v>
      </c>
      <c r="W97" s="267"/>
      <c r="X97" s="267"/>
      <c r="Y97" s="267"/>
      <c r="Z97" s="267"/>
      <c r="AA97" s="267"/>
      <c r="AB97" s="267"/>
      <c r="AC97" s="267"/>
      <c r="AD97" s="267"/>
      <c r="AE97" s="267"/>
      <c r="AF97" s="274">
        <v>39</v>
      </c>
      <c r="AG97" s="274"/>
      <c r="AH97" s="274"/>
      <c r="AI97" s="274"/>
      <c r="AJ97" s="274"/>
      <c r="AK97" s="267">
        <v>7.7793070432649201E-4</v>
      </c>
      <c r="AL97" s="267"/>
      <c r="AM97" s="267"/>
      <c r="AN97" s="267"/>
      <c r="AO97" s="267"/>
    </row>
    <row r="98" spans="2:41" s="174" customFormat="1" ht="8.5500000000000007" customHeight="1" x14ac:dyDescent="0.15">
      <c r="B98" s="266" t="s">
        <v>1644</v>
      </c>
      <c r="C98" s="266"/>
      <c r="D98" s="266"/>
      <c r="E98" s="266"/>
      <c r="F98" s="266"/>
      <c r="G98" s="266"/>
      <c r="H98" s="266"/>
      <c r="I98" s="266"/>
      <c r="J98" s="266"/>
      <c r="K98" s="279">
        <v>4744305.9000000004</v>
      </c>
      <c r="L98" s="279"/>
      <c r="M98" s="279"/>
      <c r="N98" s="279"/>
      <c r="O98" s="279"/>
      <c r="P98" s="279"/>
      <c r="Q98" s="279"/>
      <c r="R98" s="279"/>
      <c r="S98" s="279"/>
      <c r="T98" s="279"/>
      <c r="U98" s="279"/>
      <c r="V98" s="267">
        <v>1.3154566570749899E-3</v>
      </c>
      <c r="W98" s="267"/>
      <c r="X98" s="267"/>
      <c r="Y98" s="267"/>
      <c r="Z98" s="267"/>
      <c r="AA98" s="267"/>
      <c r="AB98" s="267"/>
      <c r="AC98" s="267"/>
      <c r="AD98" s="267"/>
      <c r="AE98" s="267"/>
      <c r="AF98" s="274">
        <v>51</v>
      </c>
      <c r="AG98" s="274"/>
      <c r="AH98" s="274"/>
      <c r="AI98" s="274"/>
      <c r="AJ98" s="274"/>
      <c r="AK98" s="267">
        <v>1.01729399796541E-3</v>
      </c>
      <c r="AL98" s="267"/>
      <c r="AM98" s="267"/>
      <c r="AN98" s="267"/>
      <c r="AO98" s="267"/>
    </row>
    <row r="99" spans="2:41" s="174" customFormat="1" ht="8.5500000000000007" customHeight="1" x14ac:dyDescent="0.15">
      <c r="B99" s="266" t="s">
        <v>1643</v>
      </c>
      <c r="C99" s="266"/>
      <c r="D99" s="266"/>
      <c r="E99" s="266"/>
      <c r="F99" s="266"/>
      <c r="G99" s="266"/>
      <c r="H99" s="266"/>
      <c r="I99" s="266"/>
      <c r="J99" s="266"/>
      <c r="K99" s="279">
        <v>3469231.7</v>
      </c>
      <c r="L99" s="279"/>
      <c r="M99" s="279"/>
      <c r="N99" s="279"/>
      <c r="O99" s="279"/>
      <c r="P99" s="279"/>
      <c r="Q99" s="279"/>
      <c r="R99" s="279"/>
      <c r="S99" s="279"/>
      <c r="T99" s="279"/>
      <c r="U99" s="279"/>
      <c r="V99" s="267">
        <v>9.6191603806587895E-4</v>
      </c>
      <c r="W99" s="267"/>
      <c r="X99" s="267"/>
      <c r="Y99" s="267"/>
      <c r="Z99" s="267"/>
      <c r="AA99" s="267"/>
      <c r="AB99" s="267"/>
      <c r="AC99" s="267"/>
      <c r="AD99" s="267"/>
      <c r="AE99" s="267"/>
      <c r="AF99" s="274">
        <v>57</v>
      </c>
      <c r="AG99" s="274"/>
      <c r="AH99" s="274"/>
      <c r="AI99" s="274"/>
      <c r="AJ99" s="274"/>
      <c r="AK99" s="267">
        <v>1.1369756447848699E-3</v>
      </c>
      <c r="AL99" s="267"/>
      <c r="AM99" s="267"/>
      <c r="AN99" s="267"/>
      <c r="AO99" s="267"/>
    </row>
    <row r="100" spans="2:41" s="174" customFormat="1" ht="8.5500000000000007" customHeight="1" x14ac:dyDescent="0.15">
      <c r="B100" s="266" t="s">
        <v>1642</v>
      </c>
      <c r="C100" s="266"/>
      <c r="D100" s="266"/>
      <c r="E100" s="266"/>
      <c r="F100" s="266"/>
      <c r="G100" s="266"/>
      <c r="H100" s="266"/>
      <c r="I100" s="266"/>
      <c r="J100" s="266"/>
      <c r="K100" s="279">
        <v>32954649.84</v>
      </c>
      <c r="L100" s="279"/>
      <c r="M100" s="279"/>
      <c r="N100" s="279"/>
      <c r="O100" s="279"/>
      <c r="P100" s="279"/>
      <c r="Q100" s="279"/>
      <c r="R100" s="279"/>
      <c r="S100" s="279"/>
      <c r="T100" s="279"/>
      <c r="U100" s="279"/>
      <c r="V100" s="267">
        <v>9.1373563229982992E-3</v>
      </c>
      <c r="W100" s="267"/>
      <c r="X100" s="267"/>
      <c r="Y100" s="267"/>
      <c r="Z100" s="267"/>
      <c r="AA100" s="267"/>
      <c r="AB100" s="267"/>
      <c r="AC100" s="267"/>
      <c r="AD100" s="267"/>
      <c r="AE100" s="267"/>
      <c r="AF100" s="274">
        <v>276</v>
      </c>
      <c r="AG100" s="274"/>
      <c r="AH100" s="274"/>
      <c r="AI100" s="274"/>
      <c r="AJ100" s="274"/>
      <c r="AK100" s="267">
        <v>5.5053557536951696E-3</v>
      </c>
      <c r="AL100" s="267"/>
      <c r="AM100" s="267"/>
      <c r="AN100" s="267"/>
      <c r="AO100" s="267"/>
    </row>
    <row r="101" spans="2:41" s="174" customFormat="1" ht="8.5500000000000007" customHeight="1" x14ac:dyDescent="0.15">
      <c r="B101" s="266" t="s">
        <v>1641</v>
      </c>
      <c r="C101" s="266"/>
      <c r="D101" s="266"/>
      <c r="E101" s="266"/>
      <c r="F101" s="266"/>
      <c r="G101" s="266"/>
      <c r="H101" s="266"/>
      <c r="I101" s="266"/>
      <c r="J101" s="266"/>
      <c r="K101" s="279">
        <v>3647359.61</v>
      </c>
      <c r="L101" s="279"/>
      <c r="M101" s="279"/>
      <c r="N101" s="279"/>
      <c r="O101" s="279"/>
      <c r="P101" s="279"/>
      <c r="Q101" s="279"/>
      <c r="R101" s="279"/>
      <c r="S101" s="279"/>
      <c r="T101" s="279"/>
      <c r="U101" s="279"/>
      <c r="V101" s="267">
        <v>1.01130567481345E-3</v>
      </c>
      <c r="W101" s="267"/>
      <c r="X101" s="267"/>
      <c r="Y101" s="267"/>
      <c r="Z101" s="267"/>
      <c r="AA101" s="267"/>
      <c r="AB101" s="267"/>
      <c r="AC101" s="267"/>
      <c r="AD101" s="267"/>
      <c r="AE101" s="267"/>
      <c r="AF101" s="274">
        <v>122</v>
      </c>
      <c r="AG101" s="274"/>
      <c r="AH101" s="274"/>
      <c r="AI101" s="274"/>
      <c r="AJ101" s="274"/>
      <c r="AK101" s="267">
        <v>2.4335268186623602E-3</v>
      </c>
      <c r="AL101" s="267"/>
      <c r="AM101" s="267"/>
      <c r="AN101" s="267"/>
      <c r="AO101" s="267"/>
    </row>
    <row r="102" spans="2:41" s="174" customFormat="1" ht="8.5500000000000007" customHeight="1" x14ac:dyDescent="0.15">
      <c r="B102" s="266" t="s">
        <v>1639</v>
      </c>
      <c r="C102" s="266"/>
      <c r="D102" s="266"/>
      <c r="E102" s="266"/>
      <c r="F102" s="266"/>
      <c r="G102" s="266"/>
      <c r="H102" s="266"/>
      <c r="I102" s="266"/>
      <c r="J102" s="266"/>
      <c r="K102" s="279">
        <v>6031016.5499999998</v>
      </c>
      <c r="L102" s="279"/>
      <c r="M102" s="279"/>
      <c r="N102" s="279"/>
      <c r="O102" s="279"/>
      <c r="P102" s="279"/>
      <c r="Q102" s="279"/>
      <c r="R102" s="279"/>
      <c r="S102" s="279"/>
      <c r="T102" s="279"/>
      <c r="U102" s="279"/>
      <c r="V102" s="267">
        <v>1.6722237218360901E-3</v>
      </c>
      <c r="W102" s="267"/>
      <c r="X102" s="267"/>
      <c r="Y102" s="267"/>
      <c r="Z102" s="267"/>
      <c r="AA102" s="267"/>
      <c r="AB102" s="267"/>
      <c r="AC102" s="267"/>
      <c r="AD102" s="267"/>
      <c r="AE102" s="267"/>
      <c r="AF102" s="274">
        <v>205</v>
      </c>
      <c r="AG102" s="274"/>
      <c r="AH102" s="274"/>
      <c r="AI102" s="274"/>
      <c r="AJ102" s="274"/>
      <c r="AK102" s="267">
        <v>4.0891229329982201E-3</v>
      </c>
      <c r="AL102" s="267"/>
      <c r="AM102" s="267"/>
      <c r="AN102" s="267"/>
      <c r="AO102" s="267"/>
    </row>
    <row r="103" spans="2:41" s="174" customFormat="1" ht="8.5500000000000007" customHeight="1" x14ac:dyDescent="0.15">
      <c r="B103" s="266" t="s">
        <v>1640</v>
      </c>
      <c r="C103" s="266"/>
      <c r="D103" s="266"/>
      <c r="E103" s="266"/>
      <c r="F103" s="266"/>
      <c r="G103" s="266"/>
      <c r="H103" s="266"/>
      <c r="I103" s="266"/>
      <c r="J103" s="266"/>
      <c r="K103" s="279">
        <v>7084648.3899999904</v>
      </c>
      <c r="L103" s="279"/>
      <c r="M103" s="279"/>
      <c r="N103" s="279"/>
      <c r="O103" s="279"/>
      <c r="P103" s="279"/>
      <c r="Q103" s="279"/>
      <c r="R103" s="279"/>
      <c r="S103" s="279"/>
      <c r="T103" s="279"/>
      <c r="U103" s="279"/>
      <c r="V103" s="267">
        <v>1.96436487952033E-3</v>
      </c>
      <c r="W103" s="267"/>
      <c r="X103" s="267"/>
      <c r="Y103" s="267"/>
      <c r="Z103" s="267"/>
      <c r="AA103" s="267"/>
      <c r="AB103" s="267"/>
      <c r="AC103" s="267"/>
      <c r="AD103" s="267"/>
      <c r="AE103" s="267"/>
      <c r="AF103" s="274">
        <v>441</v>
      </c>
      <c r="AG103" s="274"/>
      <c r="AH103" s="274"/>
      <c r="AI103" s="274"/>
      <c r="AJ103" s="274"/>
      <c r="AK103" s="267">
        <v>8.7966010412303293E-3</v>
      </c>
      <c r="AL103" s="267"/>
      <c r="AM103" s="267"/>
      <c r="AN103" s="267"/>
      <c r="AO103" s="267"/>
    </row>
    <row r="104" spans="2:41" s="174" customFormat="1" ht="8.5500000000000007" customHeight="1" x14ac:dyDescent="0.15">
      <c r="B104" s="266" t="s">
        <v>1659</v>
      </c>
      <c r="C104" s="266"/>
      <c r="D104" s="266"/>
      <c r="E104" s="266"/>
      <c r="F104" s="266"/>
      <c r="G104" s="266"/>
      <c r="H104" s="266"/>
      <c r="I104" s="266"/>
      <c r="J104" s="266"/>
      <c r="K104" s="279">
        <v>14981528.85</v>
      </c>
      <c r="L104" s="279"/>
      <c r="M104" s="279"/>
      <c r="N104" s="279"/>
      <c r="O104" s="279"/>
      <c r="P104" s="279"/>
      <c r="Q104" s="279"/>
      <c r="R104" s="279"/>
      <c r="S104" s="279"/>
      <c r="T104" s="279"/>
      <c r="U104" s="279"/>
      <c r="V104" s="267">
        <v>4.1539378518770202E-3</v>
      </c>
      <c r="W104" s="267"/>
      <c r="X104" s="267"/>
      <c r="Y104" s="267"/>
      <c r="Z104" s="267"/>
      <c r="AA104" s="267"/>
      <c r="AB104" s="267"/>
      <c r="AC104" s="267"/>
      <c r="AD104" s="267"/>
      <c r="AE104" s="267"/>
      <c r="AF104" s="274">
        <v>773</v>
      </c>
      <c r="AG104" s="274"/>
      <c r="AH104" s="274"/>
      <c r="AI104" s="274"/>
      <c r="AJ104" s="274"/>
      <c r="AK104" s="267">
        <v>1.54189854985738E-2</v>
      </c>
      <c r="AL104" s="267"/>
      <c r="AM104" s="267"/>
      <c r="AN104" s="267"/>
      <c r="AO104" s="267"/>
    </row>
    <row r="105" spans="2:41" s="174" customFormat="1" ht="8.5500000000000007" customHeight="1" x14ac:dyDescent="0.15">
      <c r="B105" s="266" t="s">
        <v>1658</v>
      </c>
      <c r="C105" s="266"/>
      <c r="D105" s="266"/>
      <c r="E105" s="266"/>
      <c r="F105" s="266"/>
      <c r="G105" s="266"/>
      <c r="H105" s="266"/>
      <c r="I105" s="266"/>
      <c r="J105" s="266"/>
      <c r="K105" s="279">
        <v>245089716.81</v>
      </c>
      <c r="L105" s="279"/>
      <c r="M105" s="279"/>
      <c r="N105" s="279"/>
      <c r="O105" s="279"/>
      <c r="P105" s="279"/>
      <c r="Q105" s="279"/>
      <c r="R105" s="279"/>
      <c r="S105" s="279"/>
      <c r="T105" s="279"/>
      <c r="U105" s="279"/>
      <c r="V105" s="267">
        <v>6.7956178702207701E-2</v>
      </c>
      <c r="W105" s="267"/>
      <c r="X105" s="267"/>
      <c r="Y105" s="267"/>
      <c r="Z105" s="267"/>
      <c r="AA105" s="267"/>
      <c r="AB105" s="267"/>
      <c r="AC105" s="267"/>
      <c r="AD105" s="267"/>
      <c r="AE105" s="267"/>
      <c r="AF105" s="274">
        <v>9048</v>
      </c>
      <c r="AG105" s="274"/>
      <c r="AH105" s="274"/>
      <c r="AI105" s="274"/>
      <c r="AJ105" s="274"/>
      <c r="AK105" s="267">
        <v>0.180479923403746</v>
      </c>
      <c r="AL105" s="267"/>
      <c r="AM105" s="267"/>
      <c r="AN105" s="267"/>
      <c r="AO105" s="267"/>
    </row>
    <row r="106" spans="2:41" s="174" customFormat="1" ht="8.5500000000000007" customHeight="1" x14ac:dyDescent="0.15">
      <c r="B106" s="266" t="s">
        <v>1657</v>
      </c>
      <c r="C106" s="266"/>
      <c r="D106" s="266"/>
      <c r="E106" s="266"/>
      <c r="F106" s="266"/>
      <c r="G106" s="266"/>
      <c r="H106" s="266"/>
      <c r="I106" s="266"/>
      <c r="J106" s="266"/>
      <c r="K106" s="279">
        <v>28766892.870000001</v>
      </c>
      <c r="L106" s="279"/>
      <c r="M106" s="279"/>
      <c r="N106" s="279"/>
      <c r="O106" s="279"/>
      <c r="P106" s="279"/>
      <c r="Q106" s="279"/>
      <c r="R106" s="279"/>
      <c r="S106" s="279"/>
      <c r="T106" s="279"/>
      <c r="U106" s="279"/>
      <c r="V106" s="267">
        <v>7.9762143349998704E-3</v>
      </c>
      <c r="W106" s="267"/>
      <c r="X106" s="267"/>
      <c r="Y106" s="267"/>
      <c r="Z106" s="267"/>
      <c r="AA106" s="267"/>
      <c r="AB106" s="267"/>
      <c r="AC106" s="267"/>
      <c r="AD106" s="267"/>
      <c r="AE106" s="267"/>
      <c r="AF106" s="274">
        <v>1570</v>
      </c>
      <c r="AG106" s="274"/>
      <c r="AH106" s="274"/>
      <c r="AI106" s="274"/>
      <c r="AJ106" s="274"/>
      <c r="AK106" s="267">
        <v>3.1316697584425401E-2</v>
      </c>
      <c r="AL106" s="267"/>
      <c r="AM106" s="267"/>
      <c r="AN106" s="267"/>
      <c r="AO106" s="267"/>
    </row>
    <row r="107" spans="2:41" s="174" customFormat="1" ht="8.5500000000000007" customHeight="1" x14ac:dyDescent="0.15">
      <c r="B107" s="266" t="s">
        <v>1656</v>
      </c>
      <c r="C107" s="266"/>
      <c r="D107" s="266"/>
      <c r="E107" s="266"/>
      <c r="F107" s="266"/>
      <c r="G107" s="266"/>
      <c r="H107" s="266"/>
      <c r="I107" s="266"/>
      <c r="J107" s="266"/>
      <c r="K107" s="279">
        <v>49477792.600000001</v>
      </c>
      <c r="L107" s="279"/>
      <c r="M107" s="279"/>
      <c r="N107" s="279"/>
      <c r="O107" s="279"/>
      <c r="P107" s="279"/>
      <c r="Q107" s="279"/>
      <c r="R107" s="279"/>
      <c r="S107" s="279"/>
      <c r="T107" s="279"/>
      <c r="U107" s="279"/>
      <c r="V107" s="267">
        <v>1.3718738425582E-2</v>
      </c>
      <c r="W107" s="267"/>
      <c r="X107" s="267"/>
      <c r="Y107" s="267"/>
      <c r="Z107" s="267"/>
      <c r="AA107" s="267"/>
      <c r="AB107" s="267"/>
      <c r="AC107" s="267"/>
      <c r="AD107" s="267"/>
      <c r="AE107" s="267"/>
      <c r="AF107" s="274">
        <v>1210</v>
      </c>
      <c r="AG107" s="274"/>
      <c r="AH107" s="274"/>
      <c r="AI107" s="274"/>
      <c r="AJ107" s="274"/>
      <c r="AK107" s="267">
        <v>2.4135798775257799E-2</v>
      </c>
      <c r="AL107" s="267"/>
      <c r="AM107" s="267"/>
      <c r="AN107" s="267"/>
      <c r="AO107" s="267"/>
    </row>
    <row r="108" spans="2:41" s="174" customFormat="1" ht="8.5500000000000007" customHeight="1" x14ac:dyDescent="0.15">
      <c r="B108" s="266" t="s">
        <v>1655</v>
      </c>
      <c r="C108" s="266"/>
      <c r="D108" s="266"/>
      <c r="E108" s="266"/>
      <c r="F108" s="266"/>
      <c r="G108" s="266"/>
      <c r="H108" s="266"/>
      <c r="I108" s="266"/>
      <c r="J108" s="266"/>
      <c r="K108" s="279">
        <v>162024914.66</v>
      </c>
      <c r="L108" s="279"/>
      <c r="M108" s="279"/>
      <c r="N108" s="279"/>
      <c r="O108" s="279"/>
      <c r="P108" s="279"/>
      <c r="Q108" s="279"/>
      <c r="R108" s="279"/>
      <c r="S108" s="279"/>
      <c r="T108" s="279"/>
      <c r="U108" s="279"/>
      <c r="V108" s="267">
        <v>4.4924749182278401E-2</v>
      </c>
      <c r="W108" s="267"/>
      <c r="X108" s="267"/>
      <c r="Y108" s="267"/>
      <c r="Z108" s="267"/>
      <c r="AA108" s="267"/>
      <c r="AB108" s="267"/>
      <c r="AC108" s="267"/>
      <c r="AD108" s="267"/>
      <c r="AE108" s="267"/>
      <c r="AF108" s="274">
        <v>3609</v>
      </c>
      <c r="AG108" s="274"/>
      <c r="AH108" s="274"/>
      <c r="AI108" s="274"/>
      <c r="AJ108" s="274"/>
      <c r="AK108" s="267">
        <v>7.1988510561905306E-2</v>
      </c>
      <c r="AL108" s="267"/>
      <c r="AM108" s="267"/>
      <c r="AN108" s="267"/>
      <c r="AO108" s="267"/>
    </row>
    <row r="109" spans="2:41" s="174" customFormat="1" ht="8.5500000000000007" customHeight="1" x14ac:dyDescent="0.15">
      <c r="B109" s="266" t="s">
        <v>1654</v>
      </c>
      <c r="C109" s="266"/>
      <c r="D109" s="266"/>
      <c r="E109" s="266"/>
      <c r="F109" s="266"/>
      <c r="G109" s="266"/>
      <c r="H109" s="266"/>
      <c r="I109" s="266"/>
      <c r="J109" s="266"/>
      <c r="K109" s="279">
        <v>25519590.940000001</v>
      </c>
      <c r="L109" s="279"/>
      <c r="M109" s="279"/>
      <c r="N109" s="279"/>
      <c r="O109" s="279"/>
      <c r="P109" s="279"/>
      <c r="Q109" s="279"/>
      <c r="R109" s="279"/>
      <c r="S109" s="279"/>
      <c r="T109" s="279"/>
      <c r="U109" s="279"/>
      <c r="V109" s="267">
        <v>7.0758329027336801E-3</v>
      </c>
      <c r="W109" s="267"/>
      <c r="X109" s="267"/>
      <c r="Y109" s="267"/>
      <c r="Z109" s="267"/>
      <c r="AA109" s="267"/>
      <c r="AB109" s="267"/>
      <c r="AC109" s="267"/>
      <c r="AD109" s="267"/>
      <c r="AE109" s="267"/>
      <c r="AF109" s="274">
        <v>506</v>
      </c>
      <c r="AG109" s="274"/>
      <c r="AH109" s="274"/>
      <c r="AI109" s="274"/>
      <c r="AJ109" s="274"/>
      <c r="AK109" s="267">
        <v>1.0093152215107801E-2</v>
      </c>
      <c r="AL109" s="267"/>
      <c r="AM109" s="267"/>
      <c r="AN109" s="267"/>
      <c r="AO109" s="267"/>
    </row>
    <row r="110" spans="2:41" s="174" customFormat="1" ht="8.5500000000000007" customHeight="1" x14ac:dyDescent="0.15">
      <c r="B110" s="266" t="s">
        <v>1653</v>
      </c>
      <c r="C110" s="266"/>
      <c r="D110" s="266"/>
      <c r="E110" s="266"/>
      <c r="F110" s="266"/>
      <c r="G110" s="266"/>
      <c r="H110" s="266"/>
      <c r="I110" s="266"/>
      <c r="J110" s="266"/>
      <c r="K110" s="279">
        <v>418930653.67000198</v>
      </c>
      <c r="L110" s="279"/>
      <c r="M110" s="279"/>
      <c r="N110" s="279"/>
      <c r="O110" s="279"/>
      <c r="P110" s="279"/>
      <c r="Q110" s="279"/>
      <c r="R110" s="279"/>
      <c r="S110" s="279"/>
      <c r="T110" s="279"/>
      <c r="U110" s="279"/>
      <c r="V110" s="267">
        <v>0.11615716373241899</v>
      </c>
      <c r="W110" s="267"/>
      <c r="X110" s="267"/>
      <c r="Y110" s="267"/>
      <c r="Z110" s="267"/>
      <c r="AA110" s="267"/>
      <c r="AB110" s="267"/>
      <c r="AC110" s="267"/>
      <c r="AD110" s="267"/>
      <c r="AE110" s="267"/>
      <c r="AF110" s="274">
        <v>6714</v>
      </c>
      <c r="AG110" s="274"/>
      <c r="AH110" s="274"/>
      <c r="AI110" s="274"/>
      <c r="AJ110" s="274"/>
      <c r="AK110" s="267">
        <v>0.13392376279097601</v>
      </c>
      <c r="AL110" s="267"/>
      <c r="AM110" s="267"/>
      <c r="AN110" s="267"/>
      <c r="AO110" s="267"/>
    </row>
    <row r="111" spans="2:41" s="174" customFormat="1" ht="8.5500000000000007" customHeight="1" x14ac:dyDescent="0.15">
      <c r="B111" s="266" t="s">
        <v>1652</v>
      </c>
      <c r="C111" s="266"/>
      <c r="D111" s="266"/>
      <c r="E111" s="266"/>
      <c r="F111" s="266"/>
      <c r="G111" s="266"/>
      <c r="H111" s="266"/>
      <c r="I111" s="266"/>
      <c r="J111" s="266"/>
      <c r="K111" s="279">
        <v>35149573.640000001</v>
      </c>
      <c r="L111" s="279"/>
      <c r="M111" s="279"/>
      <c r="N111" s="279"/>
      <c r="O111" s="279"/>
      <c r="P111" s="279"/>
      <c r="Q111" s="279"/>
      <c r="R111" s="279"/>
      <c r="S111" s="279"/>
      <c r="T111" s="279"/>
      <c r="U111" s="279"/>
      <c r="V111" s="267">
        <v>9.7459442145341902E-3</v>
      </c>
      <c r="W111" s="267"/>
      <c r="X111" s="267"/>
      <c r="Y111" s="267"/>
      <c r="Z111" s="267"/>
      <c r="AA111" s="267"/>
      <c r="AB111" s="267"/>
      <c r="AC111" s="267"/>
      <c r="AD111" s="267"/>
      <c r="AE111" s="267"/>
      <c r="AF111" s="274">
        <v>513</v>
      </c>
      <c r="AG111" s="274"/>
      <c r="AH111" s="274"/>
      <c r="AI111" s="274"/>
      <c r="AJ111" s="274"/>
      <c r="AK111" s="267">
        <v>1.02327808030639E-2</v>
      </c>
      <c r="AL111" s="267"/>
      <c r="AM111" s="267"/>
      <c r="AN111" s="267"/>
      <c r="AO111" s="267"/>
    </row>
    <row r="112" spans="2:41" s="174" customFormat="1" ht="8.5500000000000007" customHeight="1" x14ac:dyDescent="0.15">
      <c r="B112" s="266" t="s">
        <v>1651</v>
      </c>
      <c r="C112" s="266"/>
      <c r="D112" s="266"/>
      <c r="E112" s="266"/>
      <c r="F112" s="266"/>
      <c r="G112" s="266"/>
      <c r="H112" s="266"/>
      <c r="I112" s="266"/>
      <c r="J112" s="266"/>
      <c r="K112" s="279">
        <v>51220571.079999901</v>
      </c>
      <c r="L112" s="279"/>
      <c r="M112" s="279"/>
      <c r="N112" s="279"/>
      <c r="O112" s="279"/>
      <c r="P112" s="279"/>
      <c r="Q112" s="279"/>
      <c r="R112" s="279"/>
      <c r="S112" s="279"/>
      <c r="T112" s="279"/>
      <c r="U112" s="279"/>
      <c r="V112" s="267">
        <v>1.4201959702128101E-2</v>
      </c>
      <c r="W112" s="267"/>
      <c r="X112" s="267"/>
      <c r="Y112" s="267"/>
      <c r="Z112" s="267"/>
      <c r="AA112" s="267"/>
      <c r="AB112" s="267"/>
      <c r="AC112" s="267"/>
      <c r="AD112" s="267"/>
      <c r="AE112" s="267"/>
      <c r="AF112" s="274">
        <v>689</v>
      </c>
      <c r="AG112" s="274"/>
      <c r="AH112" s="274"/>
      <c r="AI112" s="274"/>
      <c r="AJ112" s="274"/>
      <c r="AK112" s="267">
        <v>1.3743442443101399E-2</v>
      </c>
      <c r="AL112" s="267"/>
      <c r="AM112" s="267"/>
      <c r="AN112" s="267"/>
      <c r="AO112" s="267"/>
    </row>
    <row r="113" spans="2:41" s="174" customFormat="1" ht="8.5500000000000007" customHeight="1" x14ac:dyDescent="0.15">
      <c r="B113" s="266" t="s">
        <v>1650</v>
      </c>
      <c r="C113" s="266"/>
      <c r="D113" s="266"/>
      <c r="E113" s="266"/>
      <c r="F113" s="266"/>
      <c r="G113" s="266"/>
      <c r="H113" s="266"/>
      <c r="I113" s="266"/>
      <c r="J113" s="266"/>
      <c r="K113" s="279">
        <v>212474206.31999999</v>
      </c>
      <c r="L113" s="279"/>
      <c r="M113" s="279"/>
      <c r="N113" s="279"/>
      <c r="O113" s="279"/>
      <c r="P113" s="279"/>
      <c r="Q113" s="279"/>
      <c r="R113" s="279"/>
      <c r="S113" s="279"/>
      <c r="T113" s="279"/>
      <c r="U113" s="279"/>
      <c r="V113" s="267">
        <v>5.8912855758387797E-2</v>
      </c>
      <c r="W113" s="267"/>
      <c r="X113" s="267"/>
      <c r="Y113" s="267"/>
      <c r="Z113" s="267"/>
      <c r="AA113" s="267"/>
      <c r="AB113" s="267"/>
      <c r="AC113" s="267"/>
      <c r="AD113" s="267"/>
      <c r="AE113" s="267"/>
      <c r="AF113" s="274">
        <v>2760</v>
      </c>
      <c r="AG113" s="274"/>
      <c r="AH113" s="274"/>
      <c r="AI113" s="274"/>
      <c r="AJ113" s="274"/>
      <c r="AK113" s="267">
        <v>5.5053557536951701E-2</v>
      </c>
      <c r="AL113" s="267"/>
      <c r="AM113" s="267"/>
      <c r="AN113" s="267"/>
      <c r="AO113" s="267"/>
    </row>
    <row r="114" spans="2:41" s="174" customFormat="1" ht="8.5500000000000007" customHeight="1" x14ac:dyDescent="0.15">
      <c r="B114" s="266" t="s">
        <v>1756</v>
      </c>
      <c r="C114" s="266"/>
      <c r="D114" s="266"/>
      <c r="E114" s="266"/>
      <c r="F114" s="266"/>
      <c r="G114" s="266"/>
      <c r="H114" s="266"/>
      <c r="I114" s="266"/>
      <c r="J114" s="266"/>
      <c r="K114" s="279">
        <v>32296771.850000001</v>
      </c>
      <c r="L114" s="279"/>
      <c r="M114" s="279"/>
      <c r="N114" s="279"/>
      <c r="O114" s="279"/>
      <c r="P114" s="279"/>
      <c r="Q114" s="279"/>
      <c r="R114" s="279"/>
      <c r="S114" s="279"/>
      <c r="T114" s="279"/>
      <c r="U114" s="279"/>
      <c r="V114" s="267">
        <v>8.9549460822318603E-3</v>
      </c>
      <c r="W114" s="267"/>
      <c r="X114" s="267"/>
      <c r="Y114" s="267"/>
      <c r="Z114" s="267"/>
      <c r="AA114" s="267"/>
      <c r="AB114" s="267"/>
      <c r="AC114" s="267"/>
      <c r="AD114" s="267"/>
      <c r="AE114" s="267"/>
      <c r="AF114" s="274">
        <v>440</v>
      </c>
      <c r="AG114" s="274"/>
      <c r="AH114" s="274"/>
      <c r="AI114" s="274"/>
      <c r="AJ114" s="274"/>
      <c r="AK114" s="267">
        <v>8.7766541000937493E-3</v>
      </c>
      <c r="AL114" s="267"/>
      <c r="AM114" s="267"/>
      <c r="AN114" s="267"/>
      <c r="AO114" s="267"/>
    </row>
    <row r="115" spans="2:41" s="174" customFormat="1" ht="8.5500000000000007" customHeight="1" x14ac:dyDescent="0.15">
      <c r="B115" s="266" t="s">
        <v>1755</v>
      </c>
      <c r="C115" s="266"/>
      <c r="D115" s="266"/>
      <c r="E115" s="266"/>
      <c r="F115" s="266"/>
      <c r="G115" s="266"/>
      <c r="H115" s="266"/>
      <c r="I115" s="266"/>
      <c r="J115" s="266"/>
      <c r="K115" s="279">
        <v>926833247.96000004</v>
      </c>
      <c r="L115" s="279"/>
      <c r="M115" s="279"/>
      <c r="N115" s="279"/>
      <c r="O115" s="279"/>
      <c r="P115" s="279"/>
      <c r="Q115" s="279"/>
      <c r="R115" s="279"/>
      <c r="S115" s="279"/>
      <c r="T115" s="279"/>
      <c r="U115" s="279"/>
      <c r="V115" s="267">
        <v>0.25698363295406701</v>
      </c>
      <c r="W115" s="267"/>
      <c r="X115" s="267"/>
      <c r="Y115" s="267"/>
      <c r="Z115" s="267"/>
      <c r="AA115" s="267"/>
      <c r="AB115" s="267"/>
      <c r="AC115" s="267"/>
      <c r="AD115" s="267"/>
      <c r="AE115" s="267"/>
      <c r="AF115" s="274">
        <v>9963</v>
      </c>
      <c r="AG115" s="274"/>
      <c r="AH115" s="274"/>
      <c r="AI115" s="274"/>
      <c r="AJ115" s="274"/>
      <c r="AK115" s="267">
        <v>0.19873137454371401</v>
      </c>
      <c r="AL115" s="267"/>
      <c r="AM115" s="267"/>
      <c r="AN115" s="267"/>
      <c r="AO115" s="267"/>
    </row>
    <row r="116" spans="2:41" s="174" customFormat="1" ht="8.5500000000000007" customHeight="1" x14ac:dyDescent="0.15">
      <c r="B116" s="266" t="s">
        <v>1754</v>
      </c>
      <c r="C116" s="266"/>
      <c r="D116" s="266"/>
      <c r="E116" s="266"/>
      <c r="F116" s="266"/>
      <c r="G116" s="266"/>
      <c r="H116" s="266"/>
      <c r="I116" s="266"/>
      <c r="J116" s="266"/>
      <c r="K116" s="279">
        <v>52003825.329999998</v>
      </c>
      <c r="L116" s="279"/>
      <c r="M116" s="279"/>
      <c r="N116" s="279"/>
      <c r="O116" s="279"/>
      <c r="P116" s="279"/>
      <c r="Q116" s="279"/>
      <c r="R116" s="279"/>
      <c r="S116" s="279"/>
      <c r="T116" s="279"/>
      <c r="U116" s="279"/>
      <c r="V116" s="267">
        <v>1.4419133096732499E-2</v>
      </c>
      <c r="W116" s="267"/>
      <c r="X116" s="267"/>
      <c r="Y116" s="267"/>
      <c r="Z116" s="267"/>
      <c r="AA116" s="267"/>
      <c r="AB116" s="267"/>
      <c r="AC116" s="267"/>
      <c r="AD116" s="267"/>
      <c r="AE116" s="267"/>
      <c r="AF116" s="274">
        <v>606</v>
      </c>
      <c r="AG116" s="274"/>
      <c r="AH116" s="274"/>
      <c r="AI116" s="274"/>
      <c r="AJ116" s="274"/>
      <c r="AK116" s="267">
        <v>1.20878463287655E-2</v>
      </c>
      <c r="AL116" s="267"/>
      <c r="AM116" s="267"/>
      <c r="AN116" s="267"/>
      <c r="AO116" s="267"/>
    </row>
    <row r="117" spans="2:41" s="174" customFormat="1" ht="8.5500000000000007" customHeight="1" x14ac:dyDescent="0.15">
      <c r="B117" s="266" t="s">
        <v>1753</v>
      </c>
      <c r="C117" s="266"/>
      <c r="D117" s="266"/>
      <c r="E117" s="266"/>
      <c r="F117" s="266"/>
      <c r="G117" s="266"/>
      <c r="H117" s="266"/>
      <c r="I117" s="266"/>
      <c r="J117" s="266"/>
      <c r="K117" s="279">
        <v>27164010.199999999</v>
      </c>
      <c r="L117" s="279"/>
      <c r="M117" s="279"/>
      <c r="N117" s="279"/>
      <c r="O117" s="279"/>
      <c r="P117" s="279"/>
      <c r="Q117" s="279"/>
      <c r="R117" s="279"/>
      <c r="S117" s="279"/>
      <c r="T117" s="279"/>
      <c r="U117" s="279"/>
      <c r="V117" s="267">
        <v>7.53178205697967E-3</v>
      </c>
      <c r="W117" s="267"/>
      <c r="X117" s="267"/>
      <c r="Y117" s="267"/>
      <c r="Z117" s="267"/>
      <c r="AA117" s="267"/>
      <c r="AB117" s="267"/>
      <c r="AC117" s="267"/>
      <c r="AD117" s="267"/>
      <c r="AE117" s="267"/>
      <c r="AF117" s="274">
        <v>303</v>
      </c>
      <c r="AG117" s="274"/>
      <c r="AH117" s="274"/>
      <c r="AI117" s="274"/>
      <c r="AJ117" s="274"/>
      <c r="AK117" s="267">
        <v>6.0439231643827397E-3</v>
      </c>
      <c r="AL117" s="267"/>
      <c r="AM117" s="267"/>
      <c r="AN117" s="267"/>
      <c r="AO117" s="267"/>
    </row>
    <row r="118" spans="2:41" s="174" customFormat="1" ht="8.5500000000000007" customHeight="1" x14ac:dyDescent="0.15">
      <c r="B118" s="266" t="s">
        <v>1752</v>
      </c>
      <c r="C118" s="266"/>
      <c r="D118" s="266"/>
      <c r="E118" s="266"/>
      <c r="F118" s="266"/>
      <c r="G118" s="266"/>
      <c r="H118" s="266"/>
      <c r="I118" s="266"/>
      <c r="J118" s="266"/>
      <c r="K118" s="279">
        <v>38389495.68</v>
      </c>
      <c r="L118" s="279"/>
      <c r="M118" s="279"/>
      <c r="N118" s="279"/>
      <c r="O118" s="279"/>
      <c r="P118" s="279"/>
      <c r="Q118" s="279"/>
      <c r="R118" s="279"/>
      <c r="S118" s="279"/>
      <c r="T118" s="279"/>
      <c r="U118" s="279"/>
      <c r="V118" s="267">
        <v>1.06442794200955E-2</v>
      </c>
      <c r="W118" s="267"/>
      <c r="X118" s="267"/>
      <c r="Y118" s="267"/>
      <c r="Z118" s="267"/>
      <c r="AA118" s="267"/>
      <c r="AB118" s="267"/>
      <c r="AC118" s="267"/>
      <c r="AD118" s="267"/>
      <c r="AE118" s="267"/>
      <c r="AF118" s="274">
        <v>407</v>
      </c>
      <c r="AG118" s="274"/>
      <c r="AH118" s="274"/>
      <c r="AI118" s="274"/>
      <c r="AJ118" s="274"/>
      <c r="AK118" s="267">
        <v>8.1184050425867193E-3</v>
      </c>
      <c r="AL118" s="267"/>
      <c r="AM118" s="267"/>
      <c r="AN118" s="267"/>
      <c r="AO118" s="267"/>
    </row>
    <row r="119" spans="2:41" s="174" customFormat="1" ht="8.5500000000000007" customHeight="1" x14ac:dyDescent="0.15">
      <c r="B119" s="266" t="s">
        <v>1751</v>
      </c>
      <c r="C119" s="266"/>
      <c r="D119" s="266"/>
      <c r="E119" s="266"/>
      <c r="F119" s="266"/>
      <c r="G119" s="266"/>
      <c r="H119" s="266"/>
      <c r="I119" s="266"/>
      <c r="J119" s="266"/>
      <c r="K119" s="279">
        <v>18527086.960000001</v>
      </c>
      <c r="L119" s="279"/>
      <c r="M119" s="279"/>
      <c r="N119" s="279"/>
      <c r="O119" s="279"/>
      <c r="P119" s="279"/>
      <c r="Q119" s="279"/>
      <c r="R119" s="279"/>
      <c r="S119" s="279"/>
      <c r="T119" s="279"/>
      <c r="U119" s="279"/>
      <c r="V119" s="267">
        <v>5.1370169612670203E-3</v>
      </c>
      <c r="W119" s="267"/>
      <c r="X119" s="267"/>
      <c r="Y119" s="267"/>
      <c r="Z119" s="267"/>
      <c r="AA119" s="267"/>
      <c r="AB119" s="267"/>
      <c r="AC119" s="267"/>
      <c r="AD119" s="267"/>
      <c r="AE119" s="267"/>
      <c r="AF119" s="274">
        <v>222</v>
      </c>
      <c r="AG119" s="274"/>
      <c r="AH119" s="274"/>
      <c r="AI119" s="274"/>
      <c r="AJ119" s="274"/>
      <c r="AK119" s="267">
        <v>4.4282209323200303E-3</v>
      </c>
      <c r="AL119" s="267"/>
      <c r="AM119" s="267"/>
      <c r="AN119" s="267"/>
      <c r="AO119" s="267"/>
    </row>
    <row r="120" spans="2:41" s="174" customFormat="1" ht="8.5500000000000007" customHeight="1" x14ac:dyDescent="0.15">
      <c r="B120" s="266" t="s">
        <v>1750</v>
      </c>
      <c r="C120" s="266"/>
      <c r="D120" s="266"/>
      <c r="E120" s="266"/>
      <c r="F120" s="266"/>
      <c r="G120" s="266"/>
      <c r="H120" s="266"/>
      <c r="I120" s="266"/>
      <c r="J120" s="266"/>
      <c r="K120" s="279">
        <v>1082379160.72001</v>
      </c>
      <c r="L120" s="279"/>
      <c r="M120" s="279"/>
      <c r="N120" s="279"/>
      <c r="O120" s="279"/>
      <c r="P120" s="279"/>
      <c r="Q120" s="279"/>
      <c r="R120" s="279"/>
      <c r="S120" s="279"/>
      <c r="T120" s="279"/>
      <c r="U120" s="279"/>
      <c r="V120" s="267">
        <v>0.30011194523699902</v>
      </c>
      <c r="W120" s="267"/>
      <c r="X120" s="267"/>
      <c r="Y120" s="267"/>
      <c r="Z120" s="267"/>
      <c r="AA120" s="267"/>
      <c r="AB120" s="267"/>
      <c r="AC120" s="267"/>
      <c r="AD120" s="267"/>
      <c r="AE120" s="267"/>
      <c r="AF120" s="274">
        <v>8535</v>
      </c>
      <c r="AG120" s="274"/>
      <c r="AH120" s="274"/>
      <c r="AI120" s="274"/>
      <c r="AJ120" s="274"/>
      <c r="AK120" s="267">
        <v>0.17024714260068199</v>
      </c>
      <c r="AL120" s="267"/>
      <c r="AM120" s="267"/>
      <c r="AN120" s="267"/>
      <c r="AO120" s="267"/>
    </row>
    <row r="121" spans="2:41" s="174" customFormat="1" ht="8.5500000000000007" customHeight="1" x14ac:dyDescent="0.15">
      <c r="B121" s="266" t="s">
        <v>1749</v>
      </c>
      <c r="C121" s="266"/>
      <c r="D121" s="266"/>
      <c r="E121" s="266"/>
      <c r="F121" s="266"/>
      <c r="G121" s="266"/>
      <c r="H121" s="266"/>
      <c r="I121" s="266"/>
      <c r="J121" s="266"/>
      <c r="K121" s="279">
        <v>62472644.630000003</v>
      </c>
      <c r="L121" s="279"/>
      <c r="M121" s="279"/>
      <c r="N121" s="279"/>
      <c r="O121" s="279"/>
      <c r="P121" s="279"/>
      <c r="Q121" s="279"/>
      <c r="R121" s="279"/>
      <c r="S121" s="279"/>
      <c r="T121" s="279"/>
      <c r="U121" s="279"/>
      <c r="V121" s="267">
        <v>1.7321829156002298E-2</v>
      </c>
      <c r="W121" s="267"/>
      <c r="X121" s="267"/>
      <c r="Y121" s="267"/>
      <c r="Z121" s="267"/>
      <c r="AA121" s="267"/>
      <c r="AB121" s="267"/>
      <c r="AC121" s="267"/>
      <c r="AD121" s="267"/>
      <c r="AE121" s="267"/>
      <c r="AF121" s="274">
        <v>589</v>
      </c>
      <c r="AG121" s="274"/>
      <c r="AH121" s="274"/>
      <c r="AI121" s="274"/>
      <c r="AJ121" s="274"/>
      <c r="AK121" s="267">
        <v>1.17487483294437E-2</v>
      </c>
      <c r="AL121" s="267"/>
      <c r="AM121" s="267"/>
      <c r="AN121" s="267"/>
      <c r="AO121" s="267"/>
    </row>
    <row r="122" spans="2:41" s="174" customFormat="1" ht="8.5500000000000007" customHeight="1" x14ac:dyDescent="0.15">
      <c r="B122" s="266" t="s">
        <v>1748</v>
      </c>
      <c r="C122" s="266"/>
      <c r="D122" s="266"/>
      <c r="E122" s="266"/>
      <c r="F122" s="266"/>
      <c r="G122" s="266"/>
      <c r="H122" s="266"/>
      <c r="I122" s="266"/>
      <c r="J122" s="266"/>
      <c r="K122" s="279">
        <v>3397729.65</v>
      </c>
      <c r="L122" s="279"/>
      <c r="M122" s="279"/>
      <c r="N122" s="279"/>
      <c r="O122" s="279"/>
      <c r="P122" s="279"/>
      <c r="Q122" s="279"/>
      <c r="R122" s="279"/>
      <c r="S122" s="279"/>
      <c r="T122" s="279"/>
      <c r="U122" s="279"/>
      <c r="V122" s="267">
        <v>9.4209062004909196E-4</v>
      </c>
      <c r="W122" s="267"/>
      <c r="X122" s="267"/>
      <c r="Y122" s="267"/>
      <c r="Z122" s="267"/>
      <c r="AA122" s="267"/>
      <c r="AB122" s="267"/>
      <c r="AC122" s="267"/>
      <c r="AD122" s="267"/>
      <c r="AE122" s="267"/>
      <c r="AF122" s="274">
        <v>26</v>
      </c>
      <c r="AG122" s="274"/>
      <c r="AH122" s="274"/>
      <c r="AI122" s="274"/>
      <c r="AJ122" s="274"/>
      <c r="AK122" s="267">
        <v>5.1862046955099403E-4</v>
      </c>
      <c r="AL122" s="267"/>
      <c r="AM122" s="267"/>
      <c r="AN122" s="267"/>
      <c r="AO122" s="267"/>
    </row>
    <row r="123" spans="2:41" s="174" customFormat="1" ht="8.5500000000000007" customHeight="1" x14ac:dyDescent="0.15">
      <c r="B123" s="266" t="s">
        <v>1747</v>
      </c>
      <c r="C123" s="266"/>
      <c r="D123" s="266"/>
      <c r="E123" s="266"/>
      <c r="F123" s="266"/>
      <c r="G123" s="266"/>
      <c r="H123" s="266"/>
      <c r="I123" s="266"/>
      <c r="J123" s="266"/>
      <c r="K123" s="279">
        <v>1131020.96</v>
      </c>
      <c r="L123" s="279"/>
      <c r="M123" s="279"/>
      <c r="N123" s="279"/>
      <c r="O123" s="279"/>
      <c r="P123" s="279"/>
      <c r="Q123" s="279"/>
      <c r="R123" s="279"/>
      <c r="S123" s="279"/>
      <c r="T123" s="279"/>
      <c r="U123" s="279"/>
      <c r="V123" s="267">
        <v>3.1359888727312899E-4</v>
      </c>
      <c r="W123" s="267"/>
      <c r="X123" s="267"/>
      <c r="Y123" s="267"/>
      <c r="Z123" s="267"/>
      <c r="AA123" s="267"/>
      <c r="AB123" s="267"/>
      <c r="AC123" s="267"/>
      <c r="AD123" s="267"/>
      <c r="AE123" s="267"/>
      <c r="AF123" s="274">
        <v>8</v>
      </c>
      <c r="AG123" s="274"/>
      <c r="AH123" s="274"/>
      <c r="AI123" s="274"/>
      <c r="AJ123" s="274"/>
      <c r="AK123" s="267">
        <v>1.59575529092614E-4</v>
      </c>
      <c r="AL123" s="267"/>
      <c r="AM123" s="267"/>
      <c r="AN123" s="267"/>
      <c r="AO123" s="267"/>
    </row>
    <row r="124" spans="2:41" s="174" customFormat="1" ht="8.5500000000000007" customHeight="1" x14ac:dyDescent="0.15">
      <c r="B124" s="266" t="s">
        <v>1746</v>
      </c>
      <c r="C124" s="266"/>
      <c r="D124" s="266"/>
      <c r="E124" s="266"/>
      <c r="F124" s="266"/>
      <c r="G124" s="266"/>
      <c r="H124" s="266"/>
      <c r="I124" s="266"/>
      <c r="J124" s="266"/>
      <c r="K124" s="279">
        <v>12434492.42</v>
      </c>
      <c r="L124" s="279"/>
      <c r="M124" s="279"/>
      <c r="N124" s="279"/>
      <c r="O124" s="279"/>
      <c r="P124" s="279"/>
      <c r="Q124" s="279"/>
      <c r="R124" s="279"/>
      <c r="S124" s="279"/>
      <c r="T124" s="279"/>
      <c r="U124" s="279"/>
      <c r="V124" s="267">
        <v>3.4477194717224E-3</v>
      </c>
      <c r="W124" s="267"/>
      <c r="X124" s="267"/>
      <c r="Y124" s="267"/>
      <c r="Z124" s="267"/>
      <c r="AA124" s="267"/>
      <c r="AB124" s="267"/>
      <c r="AC124" s="267"/>
      <c r="AD124" s="267"/>
      <c r="AE124" s="267"/>
      <c r="AF124" s="274">
        <v>81</v>
      </c>
      <c r="AG124" s="274"/>
      <c r="AH124" s="274"/>
      <c r="AI124" s="274"/>
      <c r="AJ124" s="274"/>
      <c r="AK124" s="267">
        <v>1.6157022320627101E-3</v>
      </c>
      <c r="AL124" s="267"/>
      <c r="AM124" s="267"/>
      <c r="AN124" s="267"/>
      <c r="AO124" s="267"/>
    </row>
    <row r="125" spans="2:41" s="174" customFormat="1" ht="8.5500000000000007" customHeight="1" x14ac:dyDescent="0.15">
      <c r="B125" s="266" t="s">
        <v>1745</v>
      </c>
      <c r="C125" s="266"/>
      <c r="D125" s="266"/>
      <c r="E125" s="266"/>
      <c r="F125" s="266"/>
      <c r="G125" s="266"/>
      <c r="H125" s="266"/>
      <c r="I125" s="266"/>
      <c r="J125" s="266"/>
      <c r="K125" s="279">
        <v>41646093.329999998</v>
      </c>
      <c r="L125" s="279"/>
      <c r="M125" s="279"/>
      <c r="N125" s="279"/>
      <c r="O125" s="279"/>
      <c r="P125" s="279"/>
      <c r="Q125" s="279"/>
      <c r="R125" s="279"/>
      <c r="S125" s="279"/>
      <c r="T125" s="279"/>
      <c r="U125" s="279"/>
      <c r="V125" s="267">
        <v>1.1547238282446101E-2</v>
      </c>
      <c r="W125" s="267"/>
      <c r="X125" s="267"/>
      <c r="Y125" s="267"/>
      <c r="Z125" s="267"/>
      <c r="AA125" s="267"/>
      <c r="AB125" s="267"/>
      <c r="AC125" s="267"/>
      <c r="AD125" s="267"/>
      <c r="AE125" s="267"/>
      <c r="AF125" s="274">
        <v>342</v>
      </c>
      <c r="AG125" s="274"/>
      <c r="AH125" s="274"/>
      <c r="AI125" s="274"/>
      <c r="AJ125" s="274"/>
      <c r="AK125" s="267">
        <v>6.8218538687092297E-3</v>
      </c>
      <c r="AL125" s="267"/>
      <c r="AM125" s="267"/>
      <c r="AN125" s="267"/>
      <c r="AO125" s="267"/>
    </row>
    <row r="126" spans="2:41" s="174" customFormat="1" ht="8.5500000000000007" customHeight="1" x14ac:dyDescent="0.15">
      <c r="B126" s="266" t="s">
        <v>1744</v>
      </c>
      <c r="C126" s="266"/>
      <c r="D126" s="266"/>
      <c r="E126" s="266"/>
      <c r="F126" s="266"/>
      <c r="G126" s="266"/>
      <c r="H126" s="266"/>
      <c r="I126" s="266"/>
      <c r="J126" s="266"/>
      <c r="K126" s="279">
        <v>1363154.16</v>
      </c>
      <c r="L126" s="279"/>
      <c r="M126" s="279"/>
      <c r="N126" s="279"/>
      <c r="O126" s="279"/>
      <c r="P126" s="279"/>
      <c r="Q126" s="279"/>
      <c r="R126" s="279"/>
      <c r="S126" s="279"/>
      <c r="T126" s="279"/>
      <c r="U126" s="279"/>
      <c r="V126" s="267">
        <v>3.7796260447528501E-4</v>
      </c>
      <c r="W126" s="267"/>
      <c r="X126" s="267"/>
      <c r="Y126" s="267"/>
      <c r="Z126" s="267"/>
      <c r="AA126" s="267"/>
      <c r="AB126" s="267"/>
      <c r="AC126" s="267"/>
      <c r="AD126" s="267"/>
      <c r="AE126" s="267"/>
      <c r="AF126" s="274">
        <v>15</v>
      </c>
      <c r="AG126" s="274"/>
      <c r="AH126" s="274"/>
      <c r="AI126" s="274"/>
      <c r="AJ126" s="274"/>
      <c r="AK126" s="267">
        <v>2.9920411704865101E-4</v>
      </c>
      <c r="AL126" s="267"/>
      <c r="AM126" s="267"/>
      <c r="AN126" s="267"/>
      <c r="AO126" s="267"/>
    </row>
    <row r="127" spans="2:41" s="174" customFormat="1" ht="8.5500000000000007" customHeight="1" x14ac:dyDescent="0.15">
      <c r="B127" s="266" t="s">
        <v>1743</v>
      </c>
      <c r="C127" s="266"/>
      <c r="D127" s="266"/>
      <c r="E127" s="266"/>
      <c r="F127" s="266"/>
      <c r="G127" s="266"/>
      <c r="H127" s="266"/>
      <c r="I127" s="266"/>
      <c r="J127" s="266"/>
      <c r="K127" s="279">
        <v>215206.09</v>
      </c>
      <c r="L127" s="279"/>
      <c r="M127" s="279"/>
      <c r="N127" s="279"/>
      <c r="O127" s="279"/>
      <c r="P127" s="279"/>
      <c r="Q127" s="279"/>
      <c r="R127" s="279"/>
      <c r="S127" s="279"/>
      <c r="T127" s="279"/>
      <c r="U127" s="279"/>
      <c r="V127" s="267">
        <v>5.9670326850884299E-5</v>
      </c>
      <c r="W127" s="267"/>
      <c r="X127" s="267"/>
      <c r="Y127" s="267"/>
      <c r="Z127" s="267"/>
      <c r="AA127" s="267"/>
      <c r="AB127" s="267"/>
      <c r="AC127" s="267"/>
      <c r="AD127" s="267"/>
      <c r="AE127" s="267"/>
      <c r="AF127" s="274">
        <v>4</v>
      </c>
      <c r="AG127" s="274"/>
      <c r="AH127" s="274"/>
      <c r="AI127" s="274"/>
      <c r="AJ127" s="274"/>
      <c r="AK127" s="267">
        <v>7.9787764546306798E-5</v>
      </c>
      <c r="AL127" s="267"/>
      <c r="AM127" s="267"/>
      <c r="AN127" s="267"/>
      <c r="AO127" s="267"/>
    </row>
    <row r="128" spans="2:41" s="174" customFormat="1" ht="8.5500000000000007" customHeight="1" x14ac:dyDescent="0.15">
      <c r="B128" s="266" t="s">
        <v>1742</v>
      </c>
      <c r="C128" s="266"/>
      <c r="D128" s="266"/>
      <c r="E128" s="266"/>
      <c r="F128" s="266"/>
      <c r="G128" s="266"/>
      <c r="H128" s="266"/>
      <c r="I128" s="266"/>
      <c r="J128" s="266"/>
      <c r="K128" s="279">
        <v>108860.05</v>
      </c>
      <c r="L128" s="279"/>
      <c r="M128" s="279"/>
      <c r="N128" s="279"/>
      <c r="O128" s="279"/>
      <c r="P128" s="279"/>
      <c r="Q128" s="279"/>
      <c r="R128" s="279"/>
      <c r="S128" s="279"/>
      <c r="T128" s="279"/>
      <c r="U128" s="279"/>
      <c r="V128" s="267">
        <v>3.0183693986093099E-5</v>
      </c>
      <c r="W128" s="267"/>
      <c r="X128" s="267"/>
      <c r="Y128" s="267"/>
      <c r="Z128" s="267"/>
      <c r="AA128" s="267"/>
      <c r="AB128" s="267"/>
      <c r="AC128" s="267"/>
      <c r="AD128" s="267"/>
      <c r="AE128" s="267"/>
      <c r="AF128" s="274">
        <v>3</v>
      </c>
      <c r="AG128" s="274"/>
      <c r="AH128" s="274"/>
      <c r="AI128" s="274"/>
      <c r="AJ128" s="274"/>
      <c r="AK128" s="267">
        <v>5.9840823409730099E-5</v>
      </c>
      <c r="AL128" s="267"/>
      <c r="AM128" s="267"/>
      <c r="AN128" s="267"/>
      <c r="AO128" s="267"/>
    </row>
    <row r="129" spans="2:44" s="174" customFormat="1" ht="10.199999999999999" customHeight="1" x14ac:dyDescent="0.15">
      <c r="B129" s="281"/>
      <c r="C129" s="281"/>
      <c r="D129" s="281"/>
      <c r="E129" s="281"/>
      <c r="F129" s="281"/>
      <c r="G129" s="281"/>
      <c r="H129" s="281"/>
      <c r="I129" s="281"/>
      <c r="J129" s="281"/>
      <c r="K129" s="280">
        <v>3606584735.79001</v>
      </c>
      <c r="L129" s="280"/>
      <c r="M129" s="280"/>
      <c r="N129" s="280"/>
      <c r="O129" s="280"/>
      <c r="P129" s="280"/>
      <c r="Q129" s="280"/>
      <c r="R129" s="280"/>
      <c r="S129" s="280"/>
      <c r="T129" s="280"/>
      <c r="U129" s="280"/>
      <c r="V129" s="278">
        <v>1</v>
      </c>
      <c r="W129" s="278"/>
      <c r="X129" s="278"/>
      <c r="Y129" s="278"/>
      <c r="Z129" s="278"/>
      <c r="AA129" s="278"/>
      <c r="AB129" s="278"/>
      <c r="AC129" s="278"/>
      <c r="AD129" s="278"/>
      <c r="AE129" s="278"/>
      <c r="AF129" s="277">
        <v>50133</v>
      </c>
      <c r="AG129" s="277"/>
      <c r="AH129" s="277"/>
      <c r="AI129" s="277"/>
      <c r="AJ129" s="277"/>
      <c r="AK129" s="278">
        <v>1</v>
      </c>
      <c r="AL129" s="278"/>
      <c r="AM129" s="278"/>
      <c r="AN129" s="278"/>
      <c r="AO129" s="278"/>
    </row>
    <row r="130" spans="2:44" s="174" customFormat="1" ht="7.2" customHeight="1" x14ac:dyDescent="0.15"/>
    <row r="131" spans="2:44" s="174" customFormat="1" ht="15.3" customHeight="1" x14ac:dyDescent="0.15">
      <c r="B131" s="264" t="s">
        <v>1741</v>
      </c>
      <c r="C131" s="264"/>
      <c r="D131" s="264"/>
      <c r="E131" s="264"/>
      <c r="F131" s="264"/>
      <c r="G131" s="264"/>
      <c r="H131" s="264"/>
      <c r="I131" s="264"/>
      <c r="J131" s="264"/>
      <c r="K131" s="264"/>
      <c r="L131" s="264"/>
      <c r="M131" s="264"/>
      <c r="N131" s="264"/>
      <c r="O131" s="264"/>
      <c r="P131" s="264"/>
      <c r="Q131" s="264"/>
      <c r="R131" s="264"/>
      <c r="S131" s="264"/>
      <c r="T131" s="264"/>
      <c r="U131" s="264"/>
      <c r="V131" s="264"/>
      <c r="W131" s="264"/>
      <c r="X131" s="264"/>
      <c r="Y131" s="264"/>
      <c r="Z131" s="264"/>
      <c r="AA131" s="264"/>
      <c r="AB131" s="264"/>
      <c r="AC131" s="264"/>
      <c r="AD131" s="264"/>
      <c r="AE131" s="264"/>
      <c r="AF131" s="264"/>
      <c r="AG131" s="264"/>
      <c r="AH131" s="264"/>
      <c r="AI131" s="264"/>
      <c r="AJ131" s="264"/>
      <c r="AK131" s="264"/>
      <c r="AL131" s="264"/>
      <c r="AM131" s="264"/>
      <c r="AN131" s="264"/>
      <c r="AO131" s="264"/>
      <c r="AP131" s="264"/>
      <c r="AQ131" s="264"/>
      <c r="AR131" s="264"/>
    </row>
    <row r="132" spans="2:44" s="174" customFormat="1" ht="6.3" customHeight="1" x14ac:dyDescent="0.15"/>
    <row r="133" spans="2:44" s="174" customFormat="1" ht="10.199999999999999" customHeight="1" x14ac:dyDescent="0.15">
      <c r="B133" s="261" t="s">
        <v>1740</v>
      </c>
      <c r="C133" s="261"/>
      <c r="D133" s="261"/>
      <c r="E133" s="261"/>
      <c r="F133" s="261"/>
      <c r="G133" s="261"/>
      <c r="H133" s="261"/>
      <c r="I133" s="261"/>
      <c r="J133" s="261"/>
      <c r="K133" s="261" t="s">
        <v>1634</v>
      </c>
      <c r="L133" s="261"/>
      <c r="M133" s="261"/>
      <c r="N133" s="261"/>
      <c r="O133" s="261"/>
      <c r="P133" s="261"/>
      <c r="Q133" s="261"/>
      <c r="R133" s="261"/>
      <c r="S133" s="261"/>
      <c r="T133" s="261" t="s">
        <v>1632</v>
      </c>
      <c r="U133" s="261"/>
      <c r="V133" s="261"/>
      <c r="W133" s="261"/>
      <c r="X133" s="261"/>
      <c r="Y133" s="261"/>
      <c r="Z133" s="261"/>
      <c r="AA133" s="261"/>
      <c r="AB133" s="261"/>
      <c r="AC133" s="261"/>
      <c r="AD133" s="261"/>
      <c r="AE133" s="261" t="s">
        <v>1633</v>
      </c>
      <c r="AF133" s="261"/>
      <c r="AG133" s="261"/>
      <c r="AH133" s="261"/>
      <c r="AI133" s="261" t="s">
        <v>1632</v>
      </c>
      <c r="AJ133" s="261"/>
      <c r="AK133" s="261"/>
      <c r="AL133" s="261"/>
      <c r="AM133" s="261"/>
      <c r="AN133" s="261"/>
      <c r="AO133" s="261"/>
      <c r="AP133" s="261"/>
    </row>
    <row r="134" spans="2:44" s="174" customFormat="1" ht="9.75" customHeight="1" x14ac:dyDescent="0.15">
      <c r="B134" s="284">
        <v>2000</v>
      </c>
      <c r="C134" s="284"/>
      <c r="D134" s="284"/>
      <c r="E134" s="284"/>
      <c r="F134" s="284"/>
      <c r="G134" s="284"/>
      <c r="H134" s="284"/>
      <c r="I134" s="284"/>
      <c r="J134" s="284"/>
      <c r="K134" s="279">
        <v>26642.41</v>
      </c>
      <c r="L134" s="279"/>
      <c r="M134" s="279"/>
      <c r="N134" s="279"/>
      <c r="O134" s="279"/>
      <c r="P134" s="279"/>
      <c r="Q134" s="279"/>
      <c r="R134" s="279"/>
      <c r="S134" s="279"/>
      <c r="T134" s="267">
        <v>7.38715764407629E-6</v>
      </c>
      <c r="U134" s="267"/>
      <c r="V134" s="267"/>
      <c r="W134" s="267"/>
      <c r="X134" s="267"/>
      <c r="Y134" s="267"/>
      <c r="Z134" s="267"/>
      <c r="AA134" s="267"/>
      <c r="AB134" s="267"/>
      <c r="AC134" s="267"/>
      <c r="AD134" s="267"/>
      <c r="AE134" s="274">
        <v>3</v>
      </c>
      <c r="AF134" s="274"/>
      <c r="AG134" s="274"/>
      <c r="AH134" s="274"/>
      <c r="AI134" s="267">
        <v>5.9840823409730099E-5</v>
      </c>
      <c r="AJ134" s="267"/>
      <c r="AK134" s="267"/>
      <c r="AL134" s="267"/>
      <c r="AM134" s="267"/>
      <c r="AN134" s="267"/>
      <c r="AO134" s="267"/>
      <c r="AP134" s="267"/>
    </row>
    <row r="135" spans="2:44" s="174" customFormat="1" ht="9.75" customHeight="1" x14ac:dyDescent="0.15">
      <c r="B135" s="284">
        <v>2001</v>
      </c>
      <c r="C135" s="284"/>
      <c r="D135" s="284"/>
      <c r="E135" s="284"/>
      <c r="F135" s="284"/>
      <c r="G135" s="284"/>
      <c r="H135" s="284"/>
      <c r="I135" s="284"/>
      <c r="J135" s="284"/>
      <c r="K135" s="279">
        <v>1132.49</v>
      </c>
      <c r="L135" s="279"/>
      <c r="M135" s="279"/>
      <c r="N135" s="279"/>
      <c r="O135" s="279"/>
      <c r="P135" s="279"/>
      <c r="Q135" s="279"/>
      <c r="R135" s="279"/>
      <c r="S135" s="279"/>
      <c r="T135" s="267">
        <v>3.1400620891052902E-7</v>
      </c>
      <c r="U135" s="267"/>
      <c r="V135" s="267"/>
      <c r="W135" s="267"/>
      <c r="X135" s="267"/>
      <c r="Y135" s="267"/>
      <c r="Z135" s="267"/>
      <c r="AA135" s="267"/>
      <c r="AB135" s="267"/>
      <c r="AC135" s="267"/>
      <c r="AD135" s="267"/>
      <c r="AE135" s="274">
        <v>1</v>
      </c>
      <c r="AF135" s="274"/>
      <c r="AG135" s="274"/>
      <c r="AH135" s="274"/>
      <c r="AI135" s="267">
        <v>1.99469411365767E-5</v>
      </c>
      <c r="AJ135" s="267"/>
      <c r="AK135" s="267"/>
      <c r="AL135" s="267"/>
      <c r="AM135" s="267"/>
      <c r="AN135" s="267"/>
      <c r="AO135" s="267"/>
      <c r="AP135" s="267"/>
    </row>
    <row r="136" spans="2:44" s="174" customFormat="1" ht="9.75" customHeight="1" x14ac:dyDescent="0.15">
      <c r="B136" s="284">
        <v>2002</v>
      </c>
      <c r="C136" s="284"/>
      <c r="D136" s="284"/>
      <c r="E136" s="284"/>
      <c r="F136" s="284"/>
      <c r="G136" s="284"/>
      <c r="H136" s="284"/>
      <c r="I136" s="284"/>
      <c r="J136" s="284"/>
      <c r="K136" s="279">
        <v>250000</v>
      </c>
      <c r="L136" s="279"/>
      <c r="M136" s="279"/>
      <c r="N136" s="279"/>
      <c r="O136" s="279"/>
      <c r="P136" s="279"/>
      <c r="Q136" s="279"/>
      <c r="R136" s="279"/>
      <c r="S136" s="279"/>
      <c r="T136" s="267">
        <v>6.9317655986041502E-5</v>
      </c>
      <c r="U136" s="267"/>
      <c r="V136" s="267"/>
      <c r="W136" s="267"/>
      <c r="X136" s="267"/>
      <c r="Y136" s="267"/>
      <c r="Z136" s="267"/>
      <c r="AA136" s="267"/>
      <c r="AB136" s="267"/>
      <c r="AC136" s="267"/>
      <c r="AD136" s="267"/>
      <c r="AE136" s="274">
        <v>2</v>
      </c>
      <c r="AF136" s="274"/>
      <c r="AG136" s="274"/>
      <c r="AH136" s="274"/>
      <c r="AI136" s="267">
        <v>3.9893882273153399E-5</v>
      </c>
      <c r="AJ136" s="267"/>
      <c r="AK136" s="267"/>
      <c r="AL136" s="267"/>
      <c r="AM136" s="267"/>
      <c r="AN136" s="267"/>
      <c r="AO136" s="267"/>
      <c r="AP136" s="267"/>
    </row>
    <row r="137" spans="2:44" s="174" customFormat="1" ht="9.75" customHeight="1" x14ac:dyDescent="0.15">
      <c r="B137" s="284">
        <v>2003</v>
      </c>
      <c r="C137" s="284"/>
      <c r="D137" s="284"/>
      <c r="E137" s="284"/>
      <c r="F137" s="284"/>
      <c r="G137" s="284"/>
      <c r="H137" s="284"/>
      <c r="I137" s="284"/>
      <c r="J137" s="284"/>
      <c r="K137" s="279">
        <v>193725.91</v>
      </c>
      <c r="L137" s="279"/>
      <c r="M137" s="279"/>
      <c r="N137" s="279"/>
      <c r="O137" s="279"/>
      <c r="P137" s="279"/>
      <c r="Q137" s="279"/>
      <c r="R137" s="279"/>
      <c r="S137" s="279"/>
      <c r="T137" s="267">
        <v>5.3714503939851397E-5</v>
      </c>
      <c r="U137" s="267"/>
      <c r="V137" s="267"/>
      <c r="W137" s="267"/>
      <c r="X137" s="267"/>
      <c r="Y137" s="267"/>
      <c r="Z137" s="267"/>
      <c r="AA137" s="267"/>
      <c r="AB137" s="267"/>
      <c r="AC137" s="267"/>
      <c r="AD137" s="267"/>
      <c r="AE137" s="274">
        <v>6</v>
      </c>
      <c r="AF137" s="274"/>
      <c r="AG137" s="274"/>
      <c r="AH137" s="274"/>
      <c r="AI137" s="267">
        <v>1.1968164681945999E-4</v>
      </c>
      <c r="AJ137" s="267"/>
      <c r="AK137" s="267"/>
      <c r="AL137" s="267"/>
      <c r="AM137" s="267"/>
      <c r="AN137" s="267"/>
      <c r="AO137" s="267"/>
      <c r="AP137" s="267"/>
    </row>
    <row r="138" spans="2:44" s="174" customFormat="1" ht="9.75" customHeight="1" x14ac:dyDescent="0.15">
      <c r="B138" s="284">
        <v>2004</v>
      </c>
      <c r="C138" s="284"/>
      <c r="D138" s="284"/>
      <c r="E138" s="284"/>
      <c r="F138" s="284"/>
      <c r="G138" s="284"/>
      <c r="H138" s="284"/>
      <c r="I138" s="284"/>
      <c r="J138" s="284"/>
      <c r="K138" s="279">
        <v>476915.11</v>
      </c>
      <c r="L138" s="279"/>
      <c r="M138" s="279"/>
      <c r="N138" s="279"/>
      <c r="O138" s="279"/>
      <c r="P138" s="279"/>
      <c r="Q138" s="279"/>
      <c r="R138" s="279"/>
      <c r="S138" s="279"/>
      <c r="T138" s="267">
        <v>1.3223455011810101E-4</v>
      </c>
      <c r="U138" s="267"/>
      <c r="V138" s="267"/>
      <c r="W138" s="267"/>
      <c r="X138" s="267"/>
      <c r="Y138" s="267"/>
      <c r="Z138" s="267"/>
      <c r="AA138" s="267"/>
      <c r="AB138" s="267"/>
      <c r="AC138" s="267"/>
      <c r="AD138" s="267"/>
      <c r="AE138" s="274">
        <v>36</v>
      </c>
      <c r="AF138" s="274"/>
      <c r="AG138" s="274"/>
      <c r="AH138" s="274"/>
      <c r="AI138" s="267">
        <v>7.1808988091676097E-4</v>
      </c>
      <c r="AJ138" s="267"/>
      <c r="AK138" s="267"/>
      <c r="AL138" s="267"/>
      <c r="AM138" s="267"/>
      <c r="AN138" s="267"/>
      <c r="AO138" s="267"/>
      <c r="AP138" s="267"/>
    </row>
    <row r="139" spans="2:44" s="174" customFormat="1" ht="9.75" customHeight="1" x14ac:dyDescent="0.15">
      <c r="B139" s="284">
        <v>2005</v>
      </c>
      <c r="C139" s="284"/>
      <c r="D139" s="284"/>
      <c r="E139" s="284"/>
      <c r="F139" s="284"/>
      <c r="G139" s="284"/>
      <c r="H139" s="284"/>
      <c r="I139" s="284"/>
      <c r="J139" s="284"/>
      <c r="K139" s="279">
        <v>1784287.9</v>
      </c>
      <c r="L139" s="279"/>
      <c r="M139" s="279"/>
      <c r="N139" s="279"/>
      <c r="O139" s="279"/>
      <c r="P139" s="279"/>
      <c r="Q139" s="279"/>
      <c r="R139" s="279"/>
      <c r="S139" s="279"/>
      <c r="T139" s="267">
        <v>4.9473061932902597E-4</v>
      </c>
      <c r="U139" s="267"/>
      <c r="V139" s="267"/>
      <c r="W139" s="267"/>
      <c r="X139" s="267"/>
      <c r="Y139" s="267"/>
      <c r="Z139" s="267"/>
      <c r="AA139" s="267"/>
      <c r="AB139" s="267"/>
      <c r="AC139" s="267"/>
      <c r="AD139" s="267"/>
      <c r="AE139" s="274">
        <v>89</v>
      </c>
      <c r="AF139" s="274"/>
      <c r="AG139" s="274"/>
      <c r="AH139" s="274"/>
      <c r="AI139" s="267">
        <v>1.77527776115533E-3</v>
      </c>
      <c r="AJ139" s="267"/>
      <c r="AK139" s="267"/>
      <c r="AL139" s="267"/>
      <c r="AM139" s="267"/>
      <c r="AN139" s="267"/>
      <c r="AO139" s="267"/>
      <c r="AP139" s="267"/>
    </row>
    <row r="140" spans="2:44" s="174" customFormat="1" ht="9.75" customHeight="1" x14ac:dyDescent="0.15">
      <c r="B140" s="284">
        <v>2006</v>
      </c>
      <c r="C140" s="284"/>
      <c r="D140" s="284"/>
      <c r="E140" s="284"/>
      <c r="F140" s="284"/>
      <c r="G140" s="284"/>
      <c r="H140" s="284"/>
      <c r="I140" s="284"/>
      <c r="J140" s="284"/>
      <c r="K140" s="279">
        <v>891578.87</v>
      </c>
      <c r="L140" s="279"/>
      <c r="M140" s="279"/>
      <c r="N140" s="279"/>
      <c r="O140" s="279"/>
      <c r="P140" s="279"/>
      <c r="Q140" s="279"/>
      <c r="R140" s="279"/>
      <c r="S140" s="279"/>
      <c r="T140" s="267">
        <v>2.4720862958033498E-4</v>
      </c>
      <c r="U140" s="267"/>
      <c r="V140" s="267"/>
      <c r="W140" s="267"/>
      <c r="X140" s="267"/>
      <c r="Y140" s="267"/>
      <c r="Z140" s="267"/>
      <c r="AA140" s="267"/>
      <c r="AB140" s="267"/>
      <c r="AC140" s="267"/>
      <c r="AD140" s="267"/>
      <c r="AE140" s="274">
        <v>31</v>
      </c>
      <c r="AF140" s="274"/>
      <c r="AG140" s="274"/>
      <c r="AH140" s="274"/>
      <c r="AI140" s="267">
        <v>6.1835517523387798E-4</v>
      </c>
      <c r="AJ140" s="267"/>
      <c r="AK140" s="267"/>
      <c r="AL140" s="267"/>
      <c r="AM140" s="267"/>
      <c r="AN140" s="267"/>
      <c r="AO140" s="267"/>
      <c r="AP140" s="267"/>
    </row>
    <row r="141" spans="2:44" s="174" customFormat="1" ht="9.75" customHeight="1" x14ac:dyDescent="0.15">
      <c r="B141" s="284">
        <v>2007</v>
      </c>
      <c r="C141" s="284"/>
      <c r="D141" s="284"/>
      <c r="E141" s="284"/>
      <c r="F141" s="284"/>
      <c r="G141" s="284"/>
      <c r="H141" s="284"/>
      <c r="I141" s="284"/>
      <c r="J141" s="284"/>
      <c r="K141" s="279">
        <v>243354.88</v>
      </c>
      <c r="L141" s="279"/>
      <c r="M141" s="279"/>
      <c r="N141" s="279"/>
      <c r="O141" s="279"/>
      <c r="P141" s="279"/>
      <c r="Q141" s="279"/>
      <c r="R141" s="279"/>
      <c r="S141" s="279"/>
      <c r="T141" s="267">
        <v>6.7475159417457696E-5</v>
      </c>
      <c r="U141" s="267"/>
      <c r="V141" s="267"/>
      <c r="W141" s="267"/>
      <c r="X141" s="267"/>
      <c r="Y141" s="267"/>
      <c r="Z141" s="267"/>
      <c r="AA141" s="267"/>
      <c r="AB141" s="267"/>
      <c r="AC141" s="267"/>
      <c r="AD141" s="267"/>
      <c r="AE141" s="274">
        <v>10</v>
      </c>
      <c r="AF141" s="274"/>
      <c r="AG141" s="274"/>
      <c r="AH141" s="274"/>
      <c r="AI141" s="267">
        <v>1.99469411365767E-4</v>
      </c>
      <c r="AJ141" s="267"/>
      <c r="AK141" s="267"/>
      <c r="AL141" s="267"/>
      <c r="AM141" s="267"/>
      <c r="AN141" s="267"/>
      <c r="AO141" s="267"/>
      <c r="AP141" s="267"/>
    </row>
    <row r="142" spans="2:44" s="174" customFormat="1" ht="9.75" customHeight="1" x14ac:dyDescent="0.15">
      <c r="B142" s="284">
        <v>2008</v>
      </c>
      <c r="C142" s="284"/>
      <c r="D142" s="284"/>
      <c r="E142" s="284"/>
      <c r="F142" s="284"/>
      <c r="G142" s="284"/>
      <c r="H142" s="284"/>
      <c r="I142" s="284"/>
      <c r="J142" s="284"/>
      <c r="K142" s="279">
        <v>1240954.6200000001</v>
      </c>
      <c r="L142" s="279"/>
      <c r="M142" s="279"/>
      <c r="N142" s="279"/>
      <c r="O142" s="279"/>
      <c r="P142" s="279"/>
      <c r="Q142" s="279"/>
      <c r="R142" s="279"/>
      <c r="S142" s="279"/>
      <c r="T142" s="267">
        <v>3.4408026177379603E-4</v>
      </c>
      <c r="U142" s="267"/>
      <c r="V142" s="267"/>
      <c r="W142" s="267"/>
      <c r="X142" s="267"/>
      <c r="Y142" s="267"/>
      <c r="Z142" s="267"/>
      <c r="AA142" s="267"/>
      <c r="AB142" s="267"/>
      <c r="AC142" s="267"/>
      <c r="AD142" s="267"/>
      <c r="AE142" s="274">
        <v>27</v>
      </c>
      <c r="AF142" s="274"/>
      <c r="AG142" s="274"/>
      <c r="AH142" s="274"/>
      <c r="AI142" s="267">
        <v>5.3856741068757097E-4</v>
      </c>
      <c r="AJ142" s="267"/>
      <c r="AK142" s="267"/>
      <c r="AL142" s="267"/>
      <c r="AM142" s="267"/>
      <c r="AN142" s="267"/>
      <c r="AO142" s="267"/>
      <c r="AP142" s="267"/>
    </row>
    <row r="143" spans="2:44" s="174" customFormat="1" ht="9.75" customHeight="1" x14ac:dyDescent="0.15">
      <c r="B143" s="284">
        <v>2009</v>
      </c>
      <c r="C143" s="284"/>
      <c r="D143" s="284"/>
      <c r="E143" s="284"/>
      <c r="F143" s="284"/>
      <c r="G143" s="284"/>
      <c r="H143" s="284"/>
      <c r="I143" s="284"/>
      <c r="J143" s="284"/>
      <c r="K143" s="279">
        <v>5619303.1399999997</v>
      </c>
      <c r="L143" s="279"/>
      <c r="M143" s="279"/>
      <c r="N143" s="279"/>
      <c r="O143" s="279"/>
      <c r="P143" s="279"/>
      <c r="Q143" s="279"/>
      <c r="R143" s="279"/>
      <c r="S143" s="279"/>
      <c r="T143" s="267">
        <v>1.55806768775921E-3</v>
      </c>
      <c r="U143" s="267"/>
      <c r="V143" s="267"/>
      <c r="W143" s="267"/>
      <c r="X143" s="267"/>
      <c r="Y143" s="267"/>
      <c r="Z143" s="267"/>
      <c r="AA143" s="267"/>
      <c r="AB143" s="267"/>
      <c r="AC143" s="267"/>
      <c r="AD143" s="267"/>
      <c r="AE143" s="274">
        <v>156</v>
      </c>
      <c r="AF143" s="274"/>
      <c r="AG143" s="274"/>
      <c r="AH143" s="274"/>
      <c r="AI143" s="267">
        <v>3.1117228173059698E-3</v>
      </c>
      <c r="AJ143" s="267"/>
      <c r="AK143" s="267"/>
      <c r="AL143" s="267"/>
      <c r="AM143" s="267"/>
      <c r="AN143" s="267"/>
      <c r="AO143" s="267"/>
      <c r="AP143" s="267"/>
    </row>
    <row r="144" spans="2:44" s="174" customFormat="1" ht="9.75" customHeight="1" x14ac:dyDescent="0.15">
      <c r="B144" s="284">
        <v>2010</v>
      </c>
      <c r="C144" s="284"/>
      <c r="D144" s="284"/>
      <c r="E144" s="284"/>
      <c r="F144" s="284"/>
      <c r="G144" s="284"/>
      <c r="H144" s="284"/>
      <c r="I144" s="284"/>
      <c r="J144" s="284"/>
      <c r="K144" s="279">
        <v>7966124.5199999996</v>
      </c>
      <c r="L144" s="279"/>
      <c r="M144" s="279"/>
      <c r="N144" s="279"/>
      <c r="O144" s="279"/>
      <c r="P144" s="279"/>
      <c r="Q144" s="279"/>
      <c r="R144" s="279"/>
      <c r="S144" s="279"/>
      <c r="T144" s="267">
        <v>2.20877231607732E-3</v>
      </c>
      <c r="U144" s="267"/>
      <c r="V144" s="267"/>
      <c r="W144" s="267"/>
      <c r="X144" s="267"/>
      <c r="Y144" s="267"/>
      <c r="Z144" s="267"/>
      <c r="AA144" s="267"/>
      <c r="AB144" s="267"/>
      <c r="AC144" s="267"/>
      <c r="AD144" s="267"/>
      <c r="AE144" s="274">
        <v>265</v>
      </c>
      <c r="AF144" s="274"/>
      <c r="AG144" s="274"/>
      <c r="AH144" s="274"/>
      <c r="AI144" s="267">
        <v>5.2859394011928297E-3</v>
      </c>
      <c r="AJ144" s="267"/>
      <c r="AK144" s="267"/>
      <c r="AL144" s="267"/>
      <c r="AM144" s="267"/>
      <c r="AN144" s="267"/>
      <c r="AO144" s="267"/>
      <c r="AP144" s="267"/>
    </row>
    <row r="145" spans="2:42" s="174" customFormat="1" ht="9.75" customHeight="1" x14ac:dyDescent="0.15">
      <c r="B145" s="284">
        <v>2011</v>
      </c>
      <c r="C145" s="284"/>
      <c r="D145" s="284"/>
      <c r="E145" s="284"/>
      <c r="F145" s="284"/>
      <c r="G145" s="284"/>
      <c r="H145" s="284"/>
      <c r="I145" s="284"/>
      <c r="J145" s="284"/>
      <c r="K145" s="279">
        <v>3360900.32</v>
      </c>
      <c r="L145" s="279"/>
      <c r="M145" s="279"/>
      <c r="N145" s="279"/>
      <c r="O145" s="279"/>
      <c r="P145" s="279"/>
      <c r="Q145" s="279"/>
      <c r="R145" s="279"/>
      <c r="S145" s="279"/>
      <c r="T145" s="267">
        <v>9.3187892874054803E-4</v>
      </c>
      <c r="U145" s="267"/>
      <c r="V145" s="267"/>
      <c r="W145" s="267"/>
      <c r="X145" s="267"/>
      <c r="Y145" s="267"/>
      <c r="Z145" s="267"/>
      <c r="AA145" s="267"/>
      <c r="AB145" s="267"/>
      <c r="AC145" s="267"/>
      <c r="AD145" s="267"/>
      <c r="AE145" s="274">
        <v>170</v>
      </c>
      <c r="AF145" s="274"/>
      <c r="AG145" s="274"/>
      <c r="AH145" s="274"/>
      <c r="AI145" s="267">
        <v>3.3909799932180401E-3</v>
      </c>
      <c r="AJ145" s="267"/>
      <c r="AK145" s="267"/>
      <c r="AL145" s="267"/>
      <c r="AM145" s="267"/>
      <c r="AN145" s="267"/>
      <c r="AO145" s="267"/>
      <c r="AP145" s="267"/>
    </row>
    <row r="146" spans="2:42" s="174" customFormat="1" ht="9.75" customHeight="1" x14ac:dyDescent="0.15">
      <c r="B146" s="284">
        <v>2012</v>
      </c>
      <c r="C146" s="284"/>
      <c r="D146" s="284"/>
      <c r="E146" s="284"/>
      <c r="F146" s="284"/>
      <c r="G146" s="284"/>
      <c r="H146" s="284"/>
      <c r="I146" s="284"/>
      <c r="J146" s="284"/>
      <c r="K146" s="279">
        <v>2020155.97</v>
      </c>
      <c r="L146" s="279"/>
      <c r="M146" s="279"/>
      <c r="N146" s="279"/>
      <c r="O146" s="279"/>
      <c r="P146" s="279"/>
      <c r="Q146" s="279"/>
      <c r="R146" s="279"/>
      <c r="S146" s="279"/>
      <c r="T146" s="267">
        <v>5.6012990626643205E-4</v>
      </c>
      <c r="U146" s="267"/>
      <c r="V146" s="267"/>
      <c r="W146" s="267"/>
      <c r="X146" s="267"/>
      <c r="Y146" s="267"/>
      <c r="Z146" s="267"/>
      <c r="AA146" s="267"/>
      <c r="AB146" s="267"/>
      <c r="AC146" s="267"/>
      <c r="AD146" s="267"/>
      <c r="AE146" s="274">
        <v>65</v>
      </c>
      <c r="AF146" s="274"/>
      <c r="AG146" s="274"/>
      <c r="AH146" s="274"/>
      <c r="AI146" s="267">
        <v>1.2965511738774901E-3</v>
      </c>
      <c r="AJ146" s="267"/>
      <c r="AK146" s="267"/>
      <c r="AL146" s="267"/>
      <c r="AM146" s="267"/>
      <c r="AN146" s="267"/>
      <c r="AO146" s="267"/>
      <c r="AP146" s="267"/>
    </row>
    <row r="147" spans="2:42" s="174" customFormat="1" ht="9.75" customHeight="1" x14ac:dyDescent="0.15">
      <c r="B147" s="284">
        <v>2013</v>
      </c>
      <c r="C147" s="284"/>
      <c r="D147" s="284"/>
      <c r="E147" s="284"/>
      <c r="F147" s="284"/>
      <c r="G147" s="284"/>
      <c r="H147" s="284"/>
      <c r="I147" s="284"/>
      <c r="J147" s="284"/>
      <c r="K147" s="279">
        <v>3857603.19</v>
      </c>
      <c r="L147" s="279"/>
      <c r="M147" s="279"/>
      <c r="N147" s="279"/>
      <c r="O147" s="279"/>
      <c r="P147" s="279"/>
      <c r="Q147" s="279"/>
      <c r="R147" s="279"/>
      <c r="S147" s="279"/>
      <c r="T147" s="267">
        <v>1.0696000434203101E-3</v>
      </c>
      <c r="U147" s="267"/>
      <c r="V147" s="267"/>
      <c r="W147" s="267"/>
      <c r="X147" s="267"/>
      <c r="Y147" s="267"/>
      <c r="Z147" s="267"/>
      <c r="AA147" s="267"/>
      <c r="AB147" s="267"/>
      <c r="AC147" s="267"/>
      <c r="AD147" s="267"/>
      <c r="AE147" s="274">
        <v>119</v>
      </c>
      <c r="AF147" s="274"/>
      <c r="AG147" s="274"/>
      <c r="AH147" s="274"/>
      <c r="AI147" s="267">
        <v>2.3736859952526298E-3</v>
      </c>
      <c r="AJ147" s="267"/>
      <c r="AK147" s="267"/>
      <c r="AL147" s="267"/>
      <c r="AM147" s="267"/>
      <c r="AN147" s="267"/>
      <c r="AO147" s="267"/>
      <c r="AP147" s="267"/>
    </row>
    <row r="148" spans="2:42" s="174" customFormat="1" ht="9.75" customHeight="1" x14ac:dyDescent="0.15">
      <c r="B148" s="284">
        <v>2014</v>
      </c>
      <c r="C148" s="284"/>
      <c r="D148" s="284"/>
      <c r="E148" s="284"/>
      <c r="F148" s="284"/>
      <c r="G148" s="284"/>
      <c r="H148" s="284"/>
      <c r="I148" s="284"/>
      <c r="J148" s="284"/>
      <c r="K148" s="279">
        <v>27247500.300000001</v>
      </c>
      <c r="L148" s="279"/>
      <c r="M148" s="279"/>
      <c r="N148" s="279"/>
      <c r="O148" s="279"/>
      <c r="P148" s="279"/>
      <c r="Q148" s="279"/>
      <c r="R148" s="279"/>
      <c r="S148" s="279"/>
      <c r="T148" s="267">
        <v>7.5549314090998703E-3</v>
      </c>
      <c r="U148" s="267"/>
      <c r="V148" s="267"/>
      <c r="W148" s="267"/>
      <c r="X148" s="267"/>
      <c r="Y148" s="267"/>
      <c r="Z148" s="267"/>
      <c r="AA148" s="267"/>
      <c r="AB148" s="267"/>
      <c r="AC148" s="267"/>
      <c r="AD148" s="267"/>
      <c r="AE148" s="274">
        <v>912</v>
      </c>
      <c r="AF148" s="274"/>
      <c r="AG148" s="274"/>
      <c r="AH148" s="274"/>
      <c r="AI148" s="267">
        <v>1.8191610316557999E-2</v>
      </c>
      <c r="AJ148" s="267"/>
      <c r="AK148" s="267"/>
      <c r="AL148" s="267"/>
      <c r="AM148" s="267"/>
      <c r="AN148" s="267"/>
      <c r="AO148" s="267"/>
      <c r="AP148" s="267"/>
    </row>
    <row r="149" spans="2:42" s="174" customFormat="1" ht="9.75" customHeight="1" x14ac:dyDescent="0.15">
      <c r="B149" s="284">
        <v>2015</v>
      </c>
      <c r="C149" s="284"/>
      <c r="D149" s="284"/>
      <c r="E149" s="284"/>
      <c r="F149" s="284"/>
      <c r="G149" s="284"/>
      <c r="H149" s="284"/>
      <c r="I149" s="284"/>
      <c r="J149" s="284"/>
      <c r="K149" s="279">
        <v>279966786.87</v>
      </c>
      <c r="L149" s="279"/>
      <c r="M149" s="279"/>
      <c r="N149" s="279"/>
      <c r="O149" s="279"/>
      <c r="P149" s="279"/>
      <c r="Q149" s="279"/>
      <c r="R149" s="279"/>
      <c r="S149" s="279"/>
      <c r="T149" s="267">
        <v>7.7626565679088294E-2</v>
      </c>
      <c r="U149" s="267"/>
      <c r="V149" s="267"/>
      <c r="W149" s="267"/>
      <c r="X149" s="267"/>
      <c r="Y149" s="267"/>
      <c r="Z149" s="267"/>
      <c r="AA149" s="267"/>
      <c r="AB149" s="267"/>
      <c r="AC149" s="267"/>
      <c r="AD149" s="267"/>
      <c r="AE149" s="274">
        <v>6736</v>
      </c>
      <c r="AF149" s="274"/>
      <c r="AG149" s="274"/>
      <c r="AH149" s="274"/>
      <c r="AI149" s="267">
        <v>0.13436259549598101</v>
      </c>
      <c r="AJ149" s="267"/>
      <c r="AK149" s="267"/>
      <c r="AL149" s="267"/>
      <c r="AM149" s="267"/>
      <c r="AN149" s="267"/>
      <c r="AO149" s="267"/>
      <c r="AP149" s="267"/>
    </row>
    <row r="150" spans="2:42" s="174" customFormat="1" ht="9.75" customHeight="1" x14ac:dyDescent="0.15">
      <c r="B150" s="284">
        <v>2016</v>
      </c>
      <c r="C150" s="284"/>
      <c r="D150" s="284"/>
      <c r="E150" s="284"/>
      <c r="F150" s="284"/>
      <c r="G150" s="284"/>
      <c r="H150" s="284"/>
      <c r="I150" s="284"/>
      <c r="J150" s="284"/>
      <c r="K150" s="279">
        <v>471480265.90000099</v>
      </c>
      <c r="L150" s="279"/>
      <c r="M150" s="279"/>
      <c r="N150" s="279"/>
      <c r="O150" s="279"/>
      <c r="P150" s="279"/>
      <c r="Q150" s="279"/>
      <c r="R150" s="279"/>
      <c r="S150" s="279"/>
      <c r="T150" s="267">
        <v>0.13072762750345501</v>
      </c>
      <c r="U150" s="267"/>
      <c r="V150" s="267"/>
      <c r="W150" s="267"/>
      <c r="X150" s="267"/>
      <c r="Y150" s="267"/>
      <c r="Z150" s="267"/>
      <c r="AA150" s="267"/>
      <c r="AB150" s="267"/>
      <c r="AC150" s="267"/>
      <c r="AD150" s="267"/>
      <c r="AE150" s="274">
        <v>10119</v>
      </c>
      <c r="AF150" s="274"/>
      <c r="AG150" s="274"/>
      <c r="AH150" s="274"/>
      <c r="AI150" s="267">
        <v>0.20184309736101999</v>
      </c>
      <c r="AJ150" s="267"/>
      <c r="AK150" s="267"/>
      <c r="AL150" s="267"/>
      <c r="AM150" s="267"/>
      <c r="AN150" s="267"/>
      <c r="AO150" s="267"/>
      <c r="AP150" s="267"/>
    </row>
    <row r="151" spans="2:42" s="174" customFormat="1" ht="9.75" customHeight="1" x14ac:dyDescent="0.15">
      <c r="B151" s="284">
        <v>2017</v>
      </c>
      <c r="C151" s="284"/>
      <c r="D151" s="284"/>
      <c r="E151" s="284"/>
      <c r="F151" s="284"/>
      <c r="G151" s="284"/>
      <c r="H151" s="284"/>
      <c r="I151" s="284"/>
      <c r="J151" s="284"/>
      <c r="K151" s="279">
        <v>281574987.08999997</v>
      </c>
      <c r="L151" s="279"/>
      <c r="M151" s="279"/>
      <c r="N151" s="279"/>
      <c r="O151" s="279"/>
      <c r="P151" s="279"/>
      <c r="Q151" s="279"/>
      <c r="R151" s="279"/>
      <c r="S151" s="279"/>
      <c r="T151" s="267">
        <v>7.8072472357514702E-2</v>
      </c>
      <c r="U151" s="267"/>
      <c r="V151" s="267"/>
      <c r="W151" s="267"/>
      <c r="X151" s="267"/>
      <c r="Y151" s="267"/>
      <c r="Z151" s="267"/>
      <c r="AA151" s="267"/>
      <c r="AB151" s="267"/>
      <c r="AC151" s="267"/>
      <c r="AD151" s="267"/>
      <c r="AE151" s="274">
        <v>4794</v>
      </c>
      <c r="AF151" s="274"/>
      <c r="AG151" s="274"/>
      <c r="AH151" s="274"/>
      <c r="AI151" s="267">
        <v>9.5625635808748694E-2</v>
      </c>
      <c r="AJ151" s="267"/>
      <c r="AK151" s="267"/>
      <c r="AL151" s="267"/>
      <c r="AM151" s="267"/>
      <c r="AN151" s="267"/>
      <c r="AO151" s="267"/>
      <c r="AP151" s="267"/>
    </row>
    <row r="152" spans="2:42" s="174" customFormat="1" ht="9.75" customHeight="1" x14ac:dyDescent="0.15">
      <c r="B152" s="284">
        <v>2018</v>
      </c>
      <c r="C152" s="284"/>
      <c r="D152" s="284"/>
      <c r="E152" s="284"/>
      <c r="F152" s="284"/>
      <c r="G152" s="284"/>
      <c r="H152" s="284"/>
      <c r="I152" s="284"/>
      <c r="J152" s="284"/>
      <c r="K152" s="279">
        <v>254531734.16000101</v>
      </c>
      <c r="L152" s="279"/>
      <c r="M152" s="279"/>
      <c r="N152" s="279"/>
      <c r="O152" s="279"/>
      <c r="P152" s="279"/>
      <c r="Q152" s="279"/>
      <c r="R152" s="279"/>
      <c r="S152" s="279"/>
      <c r="T152" s="267">
        <v>7.0574172744133995E-2</v>
      </c>
      <c r="U152" s="267"/>
      <c r="V152" s="267"/>
      <c r="W152" s="267"/>
      <c r="X152" s="267"/>
      <c r="Y152" s="267"/>
      <c r="Z152" s="267"/>
      <c r="AA152" s="267"/>
      <c r="AB152" s="267"/>
      <c r="AC152" s="267"/>
      <c r="AD152" s="267"/>
      <c r="AE152" s="274">
        <v>3610</v>
      </c>
      <c r="AF152" s="274"/>
      <c r="AG152" s="274"/>
      <c r="AH152" s="274"/>
      <c r="AI152" s="267">
        <v>7.2008457503041898E-2</v>
      </c>
      <c r="AJ152" s="267"/>
      <c r="AK152" s="267"/>
      <c r="AL152" s="267"/>
      <c r="AM152" s="267"/>
      <c r="AN152" s="267"/>
      <c r="AO152" s="267"/>
      <c r="AP152" s="267"/>
    </row>
    <row r="153" spans="2:42" s="174" customFormat="1" ht="9.75" customHeight="1" x14ac:dyDescent="0.15">
      <c r="B153" s="284">
        <v>2019</v>
      </c>
      <c r="C153" s="284"/>
      <c r="D153" s="284"/>
      <c r="E153" s="284"/>
      <c r="F153" s="284"/>
      <c r="G153" s="284"/>
      <c r="H153" s="284"/>
      <c r="I153" s="284"/>
      <c r="J153" s="284"/>
      <c r="K153" s="279">
        <v>449366644.97000003</v>
      </c>
      <c r="L153" s="279"/>
      <c r="M153" s="279"/>
      <c r="N153" s="279"/>
      <c r="O153" s="279"/>
      <c r="P153" s="279"/>
      <c r="Q153" s="279"/>
      <c r="R153" s="279"/>
      <c r="S153" s="279"/>
      <c r="T153" s="267">
        <v>0.124596170030528</v>
      </c>
      <c r="U153" s="267"/>
      <c r="V153" s="267"/>
      <c r="W153" s="267"/>
      <c r="X153" s="267"/>
      <c r="Y153" s="267"/>
      <c r="Z153" s="267"/>
      <c r="AA153" s="267"/>
      <c r="AB153" s="267"/>
      <c r="AC153" s="267"/>
      <c r="AD153" s="267"/>
      <c r="AE153" s="274">
        <v>5965</v>
      </c>
      <c r="AF153" s="274"/>
      <c r="AG153" s="274"/>
      <c r="AH153" s="274"/>
      <c r="AI153" s="267">
        <v>0.11898350387968</v>
      </c>
      <c r="AJ153" s="267"/>
      <c r="AK153" s="267"/>
      <c r="AL153" s="267"/>
      <c r="AM153" s="267"/>
      <c r="AN153" s="267"/>
      <c r="AO153" s="267"/>
      <c r="AP153" s="267"/>
    </row>
    <row r="154" spans="2:42" s="174" customFormat="1" ht="9.75" customHeight="1" x14ac:dyDescent="0.15">
      <c r="B154" s="284">
        <v>2020</v>
      </c>
      <c r="C154" s="284"/>
      <c r="D154" s="284"/>
      <c r="E154" s="284"/>
      <c r="F154" s="284"/>
      <c r="G154" s="284"/>
      <c r="H154" s="284"/>
      <c r="I154" s="284"/>
      <c r="J154" s="284"/>
      <c r="K154" s="279">
        <v>375995479.69999999</v>
      </c>
      <c r="L154" s="279"/>
      <c r="M154" s="279"/>
      <c r="N154" s="279"/>
      <c r="O154" s="279"/>
      <c r="P154" s="279"/>
      <c r="Q154" s="279"/>
      <c r="R154" s="279"/>
      <c r="S154" s="279"/>
      <c r="T154" s="267">
        <v>0.104252501256605</v>
      </c>
      <c r="U154" s="267"/>
      <c r="V154" s="267"/>
      <c r="W154" s="267"/>
      <c r="X154" s="267"/>
      <c r="Y154" s="267"/>
      <c r="Z154" s="267"/>
      <c r="AA154" s="267"/>
      <c r="AB154" s="267"/>
      <c r="AC154" s="267"/>
      <c r="AD154" s="267"/>
      <c r="AE154" s="274">
        <v>4068</v>
      </c>
      <c r="AF154" s="274"/>
      <c r="AG154" s="274"/>
      <c r="AH154" s="274"/>
      <c r="AI154" s="267">
        <v>8.1144156543593998E-2</v>
      </c>
      <c r="AJ154" s="267"/>
      <c r="AK154" s="267"/>
      <c r="AL154" s="267"/>
      <c r="AM154" s="267"/>
      <c r="AN154" s="267"/>
      <c r="AO154" s="267"/>
      <c r="AP154" s="267"/>
    </row>
    <row r="155" spans="2:42" s="174" customFormat="1" ht="9.75" customHeight="1" x14ac:dyDescent="0.15">
      <c r="B155" s="284">
        <v>2021</v>
      </c>
      <c r="C155" s="284"/>
      <c r="D155" s="284"/>
      <c r="E155" s="284"/>
      <c r="F155" s="284"/>
      <c r="G155" s="284"/>
      <c r="H155" s="284"/>
      <c r="I155" s="284"/>
      <c r="J155" s="284"/>
      <c r="K155" s="279">
        <v>776399895.69000196</v>
      </c>
      <c r="L155" s="279"/>
      <c r="M155" s="279"/>
      <c r="N155" s="279"/>
      <c r="O155" s="279"/>
      <c r="P155" s="279"/>
      <c r="Q155" s="279"/>
      <c r="R155" s="279"/>
      <c r="S155" s="279"/>
      <c r="T155" s="267">
        <v>0.21527288350815199</v>
      </c>
      <c r="U155" s="267"/>
      <c r="V155" s="267"/>
      <c r="W155" s="267"/>
      <c r="X155" s="267"/>
      <c r="Y155" s="267"/>
      <c r="Z155" s="267"/>
      <c r="AA155" s="267"/>
      <c r="AB155" s="267"/>
      <c r="AC155" s="267"/>
      <c r="AD155" s="267"/>
      <c r="AE155" s="274">
        <v>7467</v>
      </c>
      <c r="AF155" s="274"/>
      <c r="AG155" s="274"/>
      <c r="AH155" s="274"/>
      <c r="AI155" s="267">
        <v>0.14894380946681801</v>
      </c>
      <c r="AJ155" s="267"/>
      <c r="AK155" s="267"/>
      <c r="AL155" s="267"/>
      <c r="AM155" s="267"/>
      <c r="AN155" s="267"/>
      <c r="AO155" s="267"/>
      <c r="AP155" s="267"/>
    </row>
    <row r="156" spans="2:42" s="174" customFormat="1" ht="9.75" customHeight="1" x14ac:dyDescent="0.15">
      <c r="B156" s="284">
        <v>2022</v>
      </c>
      <c r="C156" s="284"/>
      <c r="D156" s="284"/>
      <c r="E156" s="284"/>
      <c r="F156" s="284"/>
      <c r="G156" s="284"/>
      <c r="H156" s="284"/>
      <c r="I156" s="284"/>
      <c r="J156" s="284"/>
      <c r="K156" s="279">
        <v>483157760.74000102</v>
      </c>
      <c r="L156" s="279"/>
      <c r="M156" s="279"/>
      <c r="N156" s="279"/>
      <c r="O156" s="279"/>
      <c r="P156" s="279"/>
      <c r="Q156" s="279"/>
      <c r="R156" s="279"/>
      <c r="S156" s="279"/>
      <c r="T156" s="267">
        <v>0.133965453783846</v>
      </c>
      <c r="U156" s="267"/>
      <c r="V156" s="267"/>
      <c r="W156" s="267"/>
      <c r="X156" s="267"/>
      <c r="Y156" s="267"/>
      <c r="Z156" s="267"/>
      <c r="AA156" s="267"/>
      <c r="AB156" s="267"/>
      <c r="AC156" s="267"/>
      <c r="AD156" s="267"/>
      <c r="AE156" s="274">
        <v>4150</v>
      </c>
      <c r="AF156" s="274"/>
      <c r="AG156" s="274"/>
      <c r="AH156" s="274"/>
      <c r="AI156" s="267">
        <v>8.2779805716793303E-2</v>
      </c>
      <c r="AJ156" s="267"/>
      <c r="AK156" s="267"/>
      <c r="AL156" s="267"/>
      <c r="AM156" s="267"/>
      <c r="AN156" s="267"/>
      <c r="AO156" s="267"/>
      <c r="AP156" s="267"/>
    </row>
    <row r="157" spans="2:42" s="174" customFormat="1" ht="9.75" customHeight="1" x14ac:dyDescent="0.15">
      <c r="B157" s="284">
        <v>2023</v>
      </c>
      <c r="C157" s="284"/>
      <c r="D157" s="284"/>
      <c r="E157" s="284"/>
      <c r="F157" s="284"/>
      <c r="G157" s="284"/>
      <c r="H157" s="284"/>
      <c r="I157" s="284"/>
      <c r="J157" s="284"/>
      <c r="K157" s="279">
        <v>178928714</v>
      </c>
      <c r="L157" s="279"/>
      <c r="M157" s="279"/>
      <c r="N157" s="279"/>
      <c r="O157" s="279"/>
      <c r="P157" s="279"/>
      <c r="Q157" s="279"/>
      <c r="R157" s="279"/>
      <c r="S157" s="279"/>
      <c r="T157" s="267">
        <v>4.9611676172307301E-2</v>
      </c>
      <c r="U157" s="267"/>
      <c r="V157" s="267"/>
      <c r="W157" s="267"/>
      <c r="X157" s="267"/>
      <c r="Y157" s="267"/>
      <c r="Z157" s="267"/>
      <c r="AA157" s="267"/>
      <c r="AB157" s="267"/>
      <c r="AC157" s="267"/>
      <c r="AD157" s="267"/>
      <c r="AE157" s="274">
        <v>1331</v>
      </c>
      <c r="AF157" s="274"/>
      <c r="AG157" s="274"/>
      <c r="AH157" s="274"/>
      <c r="AI157" s="267">
        <v>2.65493786527836E-2</v>
      </c>
      <c r="AJ157" s="267"/>
      <c r="AK157" s="267"/>
      <c r="AL157" s="267"/>
      <c r="AM157" s="267"/>
      <c r="AN157" s="267"/>
      <c r="AO157" s="267"/>
      <c r="AP157" s="267"/>
    </row>
    <row r="158" spans="2:42" s="174" customFormat="1" ht="9.75" customHeight="1" x14ac:dyDescent="0.15">
      <c r="B158" s="284">
        <v>2024</v>
      </c>
      <c r="C158" s="284"/>
      <c r="D158" s="284"/>
      <c r="E158" s="284"/>
      <c r="F158" s="284"/>
      <c r="G158" s="284"/>
      <c r="H158" s="284"/>
      <c r="I158" s="284"/>
      <c r="J158" s="284"/>
      <c r="K158" s="279">
        <v>2287.04</v>
      </c>
      <c r="L158" s="279"/>
      <c r="M158" s="279"/>
      <c r="N158" s="279"/>
      <c r="O158" s="279"/>
      <c r="P158" s="279"/>
      <c r="Q158" s="279"/>
      <c r="R158" s="279"/>
      <c r="S158" s="279"/>
      <c r="T158" s="267">
        <v>6.3412900778526601E-7</v>
      </c>
      <c r="U158" s="267"/>
      <c r="V158" s="267"/>
      <c r="W158" s="267"/>
      <c r="X158" s="267"/>
      <c r="Y158" s="267"/>
      <c r="Z158" s="267"/>
      <c r="AA158" s="267"/>
      <c r="AB158" s="267"/>
      <c r="AC158" s="267"/>
      <c r="AD158" s="267"/>
      <c r="AE158" s="274">
        <v>1</v>
      </c>
      <c r="AF158" s="274"/>
      <c r="AG158" s="274"/>
      <c r="AH158" s="274"/>
      <c r="AI158" s="267">
        <v>1.99469411365767E-5</v>
      </c>
      <c r="AJ158" s="267"/>
      <c r="AK158" s="267"/>
      <c r="AL158" s="267"/>
      <c r="AM158" s="267"/>
      <c r="AN158" s="267"/>
      <c r="AO158" s="267"/>
      <c r="AP158" s="267"/>
    </row>
    <row r="159" spans="2:42" s="174" customFormat="1" ht="9.75" customHeight="1" x14ac:dyDescent="0.15">
      <c r="B159" s="281"/>
      <c r="C159" s="281"/>
      <c r="D159" s="281"/>
      <c r="E159" s="281"/>
      <c r="F159" s="281"/>
      <c r="G159" s="281"/>
      <c r="H159" s="281"/>
      <c r="I159" s="281"/>
      <c r="J159" s="281"/>
      <c r="K159" s="280">
        <v>3606584735.79</v>
      </c>
      <c r="L159" s="280"/>
      <c r="M159" s="280"/>
      <c r="N159" s="280"/>
      <c r="O159" s="280"/>
      <c r="P159" s="280"/>
      <c r="Q159" s="280"/>
      <c r="R159" s="280"/>
      <c r="S159" s="280"/>
      <c r="T159" s="278">
        <v>1</v>
      </c>
      <c r="U159" s="278"/>
      <c r="V159" s="278"/>
      <c r="W159" s="278"/>
      <c r="X159" s="278"/>
      <c r="Y159" s="278"/>
      <c r="Z159" s="278"/>
      <c r="AA159" s="278"/>
      <c r="AB159" s="278"/>
      <c r="AC159" s="278"/>
      <c r="AD159" s="278"/>
      <c r="AE159" s="277">
        <v>50133</v>
      </c>
      <c r="AF159" s="277"/>
      <c r="AG159" s="277"/>
      <c r="AH159" s="277"/>
      <c r="AI159" s="278">
        <v>1</v>
      </c>
      <c r="AJ159" s="278"/>
      <c r="AK159" s="278"/>
      <c r="AL159" s="278"/>
      <c r="AM159" s="278"/>
      <c r="AN159" s="278"/>
      <c r="AO159" s="278"/>
      <c r="AP159" s="278"/>
    </row>
    <row r="160" spans="2:42" s="174" customFormat="1" ht="7.2" customHeight="1" x14ac:dyDescent="0.15"/>
    <row r="161" spans="2:44" s="174" customFormat="1" ht="15.3" customHeight="1" x14ac:dyDescent="0.15">
      <c r="B161" s="264" t="s">
        <v>1739</v>
      </c>
      <c r="C161" s="264"/>
      <c r="D161" s="264"/>
      <c r="E161" s="264"/>
      <c r="F161" s="264"/>
      <c r="G161" s="264"/>
      <c r="H161" s="264"/>
      <c r="I161" s="264"/>
      <c r="J161" s="264"/>
      <c r="K161" s="264"/>
      <c r="L161" s="264"/>
      <c r="M161" s="264"/>
      <c r="N161" s="264"/>
      <c r="O161" s="264"/>
      <c r="P161" s="264"/>
      <c r="Q161" s="264"/>
      <c r="R161" s="264"/>
      <c r="S161" s="264"/>
      <c r="T161" s="264"/>
      <c r="U161" s="264"/>
      <c r="V161" s="264"/>
      <c r="W161" s="264"/>
      <c r="X161" s="264"/>
      <c r="Y161" s="264"/>
      <c r="Z161" s="264"/>
      <c r="AA161" s="264"/>
      <c r="AB161" s="264"/>
      <c r="AC161" s="264"/>
      <c r="AD161" s="264"/>
      <c r="AE161" s="264"/>
      <c r="AF161" s="264"/>
      <c r="AG161" s="264"/>
      <c r="AH161" s="264"/>
      <c r="AI161" s="264"/>
      <c r="AJ161" s="264"/>
      <c r="AK161" s="264"/>
      <c r="AL161" s="264"/>
      <c r="AM161" s="264"/>
      <c r="AN161" s="264"/>
      <c r="AO161" s="264"/>
      <c r="AP161" s="264"/>
      <c r="AQ161" s="264"/>
      <c r="AR161" s="264"/>
    </row>
    <row r="162" spans="2:44" s="174" customFormat="1" ht="6.3" customHeight="1" x14ac:dyDescent="0.15"/>
    <row r="163" spans="2:44" s="174" customFormat="1" ht="8.85" customHeight="1" x14ac:dyDescent="0.15">
      <c r="B163" s="261" t="s">
        <v>1738</v>
      </c>
      <c r="C163" s="261"/>
      <c r="D163" s="261"/>
      <c r="E163" s="261"/>
      <c r="F163" s="261"/>
      <c r="G163" s="261"/>
      <c r="H163" s="261"/>
      <c r="I163" s="261"/>
      <c r="J163" s="261" t="s">
        <v>1634</v>
      </c>
      <c r="K163" s="261"/>
      <c r="L163" s="261"/>
      <c r="M163" s="261"/>
      <c r="N163" s="261"/>
      <c r="O163" s="261"/>
      <c r="P163" s="261"/>
      <c r="Q163" s="261"/>
      <c r="R163" s="261"/>
      <c r="S163" s="261"/>
      <c r="T163" s="261"/>
      <c r="U163" s="261" t="s">
        <v>1632</v>
      </c>
      <c r="V163" s="261"/>
      <c r="W163" s="261"/>
      <c r="X163" s="261"/>
      <c r="Y163" s="261"/>
      <c r="Z163" s="261"/>
      <c r="AA163" s="261"/>
      <c r="AB163" s="261"/>
      <c r="AC163" s="261"/>
      <c r="AD163" s="261"/>
      <c r="AE163" s="261" t="s">
        <v>1737</v>
      </c>
      <c r="AF163" s="261"/>
      <c r="AG163" s="261"/>
      <c r="AH163" s="261"/>
      <c r="AI163" s="261"/>
      <c r="AJ163" s="261" t="s">
        <v>1632</v>
      </c>
      <c r="AK163" s="261"/>
      <c r="AL163" s="261"/>
      <c r="AM163" s="261"/>
      <c r="AN163" s="261"/>
      <c r="AO163" s="261"/>
      <c r="AP163" s="261"/>
    </row>
    <row r="164" spans="2:44" s="174" customFormat="1" ht="8.5500000000000007" customHeight="1" x14ac:dyDescent="0.15">
      <c r="B164" s="266" t="s">
        <v>1736</v>
      </c>
      <c r="C164" s="266"/>
      <c r="D164" s="266"/>
      <c r="E164" s="266"/>
      <c r="F164" s="266"/>
      <c r="G164" s="266"/>
      <c r="H164" s="266"/>
      <c r="I164" s="266"/>
      <c r="J164" s="279">
        <v>551784297.48000097</v>
      </c>
      <c r="K164" s="279"/>
      <c r="L164" s="279"/>
      <c r="M164" s="279"/>
      <c r="N164" s="279"/>
      <c r="O164" s="279"/>
      <c r="P164" s="279"/>
      <c r="Q164" s="279"/>
      <c r="R164" s="279"/>
      <c r="S164" s="279"/>
      <c r="T164" s="279"/>
      <c r="U164" s="267">
        <v>0.15299357644487299</v>
      </c>
      <c r="V164" s="267"/>
      <c r="W164" s="267"/>
      <c r="X164" s="267"/>
      <c r="Y164" s="267"/>
      <c r="Z164" s="267"/>
      <c r="AA164" s="267"/>
      <c r="AB164" s="267"/>
      <c r="AC164" s="267"/>
      <c r="AD164" s="267"/>
      <c r="AE164" s="274">
        <v>13072</v>
      </c>
      <c r="AF164" s="274"/>
      <c r="AG164" s="274"/>
      <c r="AH164" s="274"/>
      <c r="AI164" s="274"/>
      <c r="AJ164" s="267">
        <v>0.49046975836710199</v>
      </c>
      <c r="AK164" s="267"/>
      <c r="AL164" s="267"/>
      <c r="AM164" s="267"/>
      <c r="AN164" s="267"/>
      <c r="AO164" s="267"/>
      <c r="AP164" s="267"/>
    </row>
    <row r="165" spans="2:44" s="174" customFormat="1" ht="8.5500000000000007" customHeight="1" x14ac:dyDescent="0.15">
      <c r="B165" s="266" t="s">
        <v>1735</v>
      </c>
      <c r="C165" s="266"/>
      <c r="D165" s="266"/>
      <c r="E165" s="266"/>
      <c r="F165" s="266"/>
      <c r="G165" s="266"/>
      <c r="H165" s="266"/>
      <c r="I165" s="266"/>
      <c r="J165" s="279">
        <v>1088388687.48</v>
      </c>
      <c r="K165" s="279"/>
      <c r="L165" s="279"/>
      <c r="M165" s="279"/>
      <c r="N165" s="279"/>
      <c r="O165" s="279"/>
      <c r="P165" s="279"/>
      <c r="Q165" s="279"/>
      <c r="R165" s="279"/>
      <c r="S165" s="279"/>
      <c r="T165" s="279"/>
      <c r="U165" s="267">
        <v>0.301778210471352</v>
      </c>
      <c r="V165" s="267"/>
      <c r="W165" s="267"/>
      <c r="X165" s="267"/>
      <c r="Y165" s="267"/>
      <c r="Z165" s="267"/>
      <c r="AA165" s="267"/>
      <c r="AB165" s="267"/>
      <c r="AC165" s="267"/>
      <c r="AD165" s="267"/>
      <c r="AE165" s="274">
        <v>7462</v>
      </c>
      <c r="AF165" s="274"/>
      <c r="AG165" s="274"/>
      <c r="AH165" s="274"/>
      <c r="AI165" s="274"/>
      <c r="AJ165" s="267">
        <v>0.27997898844364399</v>
      </c>
      <c r="AK165" s="267"/>
      <c r="AL165" s="267"/>
      <c r="AM165" s="267"/>
      <c r="AN165" s="267"/>
      <c r="AO165" s="267"/>
      <c r="AP165" s="267"/>
    </row>
    <row r="166" spans="2:44" s="174" customFormat="1" ht="8.5500000000000007" customHeight="1" x14ac:dyDescent="0.15">
      <c r="B166" s="266" t="s">
        <v>1734</v>
      </c>
      <c r="C166" s="266"/>
      <c r="D166" s="266"/>
      <c r="E166" s="266"/>
      <c r="F166" s="266"/>
      <c r="G166" s="266"/>
      <c r="H166" s="266"/>
      <c r="I166" s="266"/>
      <c r="J166" s="279">
        <v>916574766.480003</v>
      </c>
      <c r="K166" s="279"/>
      <c r="L166" s="279"/>
      <c r="M166" s="279"/>
      <c r="N166" s="279"/>
      <c r="O166" s="279"/>
      <c r="P166" s="279"/>
      <c r="Q166" s="279"/>
      <c r="R166" s="279"/>
      <c r="S166" s="279"/>
      <c r="T166" s="279"/>
      <c r="U166" s="267">
        <v>0.254139257393389</v>
      </c>
      <c r="V166" s="267"/>
      <c r="W166" s="267"/>
      <c r="X166" s="267"/>
      <c r="Y166" s="267"/>
      <c r="Z166" s="267"/>
      <c r="AA166" s="267"/>
      <c r="AB166" s="267"/>
      <c r="AC166" s="267"/>
      <c r="AD166" s="267"/>
      <c r="AE166" s="274">
        <v>3769</v>
      </c>
      <c r="AF166" s="274"/>
      <c r="AG166" s="274"/>
      <c r="AH166" s="274"/>
      <c r="AI166" s="274"/>
      <c r="AJ166" s="267">
        <v>0.14141527840312201</v>
      </c>
      <c r="AK166" s="267"/>
      <c r="AL166" s="267"/>
      <c r="AM166" s="267"/>
      <c r="AN166" s="267"/>
      <c r="AO166" s="267"/>
      <c r="AP166" s="267"/>
    </row>
    <row r="167" spans="2:44" s="174" customFormat="1" ht="8.5500000000000007" customHeight="1" x14ac:dyDescent="0.15">
      <c r="B167" s="266" t="s">
        <v>1733</v>
      </c>
      <c r="C167" s="266"/>
      <c r="D167" s="266"/>
      <c r="E167" s="266"/>
      <c r="F167" s="266"/>
      <c r="G167" s="266"/>
      <c r="H167" s="266"/>
      <c r="I167" s="266"/>
      <c r="J167" s="279">
        <v>483100839.15999901</v>
      </c>
      <c r="K167" s="279"/>
      <c r="L167" s="279"/>
      <c r="M167" s="279"/>
      <c r="N167" s="279"/>
      <c r="O167" s="279"/>
      <c r="P167" s="279"/>
      <c r="Q167" s="279"/>
      <c r="R167" s="279"/>
      <c r="S167" s="279"/>
      <c r="T167" s="279"/>
      <c r="U167" s="267">
        <v>0.133949671101843</v>
      </c>
      <c r="V167" s="267"/>
      <c r="W167" s="267"/>
      <c r="X167" s="267"/>
      <c r="Y167" s="267"/>
      <c r="Z167" s="267"/>
      <c r="AA167" s="267"/>
      <c r="AB167" s="267"/>
      <c r="AC167" s="267"/>
      <c r="AD167" s="267"/>
      <c r="AE167" s="274">
        <v>1416</v>
      </c>
      <c r="AF167" s="274"/>
      <c r="AG167" s="274"/>
      <c r="AH167" s="274"/>
      <c r="AI167" s="274"/>
      <c r="AJ167" s="267">
        <v>5.3129221071589398E-2</v>
      </c>
      <c r="AK167" s="267"/>
      <c r="AL167" s="267"/>
      <c r="AM167" s="267"/>
      <c r="AN167" s="267"/>
      <c r="AO167" s="267"/>
      <c r="AP167" s="267"/>
    </row>
    <row r="168" spans="2:44" s="174" customFormat="1" ht="8.5500000000000007" customHeight="1" x14ac:dyDescent="0.15">
      <c r="B168" s="266" t="s">
        <v>1732</v>
      </c>
      <c r="C168" s="266"/>
      <c r="D168" s="266"/>
      <c r="E168" s="266"/>
      <c r="F168" s="266"/>
      <c r="G168" s="266"/>
      <c r="H168" s="266"/>
      <c r="I168" s="266"/>
      <c r="J168" s="279">
        <v>566736145.19000006</v>
      </c>
      <c r="K168" s="279"/>
      <c r="L168" s="279"/>
      <c r="M168" s="279"/>
      <c r="N168" s="279"/>
      <c r="O168" s="279"/>
      <c r="P168" s="279"/>
      <c r="Q168" s="279"/>
      <c r="R168" s="279"/>
      <c r="S168" s="279"/>
      <c r="T168" s="279"/>
      <c r="U168" s="267">
        <v>0.15713928458854301</v>
      </c>
      <c r="V168" s="267"/>
      <c r="W168" s="267"/>
      <c r="X168" s="267"/>
      <c r="Y168" s="267"/>
      <c r="Z168" s="267"/>
      <c r="AA168" s="267"/>
      <c r="AB168" s="267"/>
      <c r="AC168" s="267"/>
      <c r="AD168" s="267"/>
      <c r="AE168" s="274">
        <v>933</v>
      </c>
      <c r="AF168" s="274"/>
      <c r="AG168" s="274"/>
      <c r="AH168" s="274"/>
      <c r="AI168" s="274"/>
      <c r="AJ168" s="267">
        <v>3.5006753714543003E-2</v>
      </c>
      <c r="AK168" s="267"/>
      <c r="AL168" s="267"/>
      <c r="AM168" s="267"/>
      <c r="AN168" s="267"/>
      <c r="AO168" s="267"/>
      <c r="AP168" s="267"/>
    </row>
    <row r="169" spans="2:44" s="174" customFormat="1" ht="9.75" customHeight="1" x14ac:dyDescent="0.15">
      <c r="B169" s="281"/>
      <c r="C169" s="281"/>
      <c r="D169" s="281"/>
      <c r="E169" s="281"/>
      <c r="F169" s="281"/>
      <c r="G169" s="281"/>
      <c r="H169" s="281"/>
      <c r="I169" s="281"/>
      <c r="J169" s="280">
        <v>3606584735.79</v>
      </c>
      <c r="K169" s="280"/>
      <c r="L169" s="280"/>
      <c r="M169" s="280"/>
      <c r="N169" s="280"/>
      <c r="O169" s="280"/>
      <c r="P169" s="280"/>
      <c r="Q169" s="280"/>
      <c r="R169" s="280"/>
      <c r="S169" s="280"/>
      <c r="T169" s="280"/>
      <c r="U169" s="278">
        <v>1</v>
      </c>
      <c r="V169" s="278"/>
      <c r="W169" s="278"/>
      <c r="X169" s="278"/>
      <c r="Y169" s="278"/>
      <c r="Z169" s="278"/>
      <c r="AA169" s="278"/>
      <c r="AB169" s="278"/>
      <c r="AC169" s="278"/>
      <c r="AD169" s="278"/>
      <c r="AE169" s="277">
        <v>26652</v>
      </c>
      <c r="AF169" s="277"/>
      <c r="AG169" s="277"/>
      <c r="AH169" s="277"/>
      <c r="AI169" s="277"/>
      <c r="AJ169" s="278">
        <v>1</v>
      </c>
      <c r="AK169" s="278"/>
      <c r="AL169" s="278"/>
      <c r="AM169" s="278"/>
      <c r="AN169" s="278"/>
      <c r="AO169" s="278"/>
      <c r="AP169" s="278"/>
    </row>
    <row r="170" spans="2:44" s="174" customFormat="1" ht="7.2" customHeight="1" x14ac:dyDescent="0.15"/>
    <row r="171" spans="2:44" s="174" customFormat="1" ht="15.3" customHeight="1" x14ac:dyDescent="0.15">
      <c r="B171" s="264" t="s">
        <v>1731</v>
      </c>
      <c r="C171" s="264"/>
      <c r="D171" s="264"/>
      <c r="E171" s="264"/>
      <c r="F171" s="264"/>
      <c r="G171" s="264"/>
      <c r="H171" s="264"/>
      <c r="I171" s="264"/>
      <c r="J171" s="264"/>
      <c r="K171" s="264"/>
      <c r="L171" s="264"/>
      <c r="M171" s="264"/>
      <c r="N171" s="264"/>
      <c r="O171" s="264"/>
      <c r="P171" s="264"/>
      <c r="Q171" s="264"/>
      <c r="R171" s="264"/>
      <c r="S171" s="264"/>
      <c r="T171" s="264"/>
      <c r="U171" s="264"/>
      <c r="V171" s="264"/>
      <c r="W171" s="264"/>
      <c r="X171" s="264"/>
      <c r="Y171" s="264"/>
      <c r="Z171" s="264"/>
      <c r="AA171" s="264"/>
      <c r="AB171" s="264"/>
      <c r="AC171" s="264"/>
      <c r="AD171" s="264"/>
      <c r="AE171" s="264"/>
      <c r="AF171" s="264"/>
      <c r="AG171" s="264"/>
      <c r="AH171" s="264"/>
      <c r="AI171" s="264"/>
      <c r="AJ171" s="264"/>
      <c r="AK171" s="264"/>
      <c r="AL171" s="264"/>
      <c r="AM171" s="264"/>
      <c r="AN171" s="264"/>
      <c r="AO171" s="264"/>
      <c r="AP171" s="264"/>
      <c r="AQ171" s="264"/>
      <c r="AR171" s="264"/>
    </row>
    <row r="172" spans="2:44" s="174" customFormat="1" ht="6.3" customHeight="1" x14ac:dyDescent="0.15"/>
    <row r="173" spans="2:44" s="174" customFormat="1" ht="8.85" customHeight="1" x14ac:dyDescent="0.15">
      <c r="B173" s="281"/>
      <c r="C173" s="281"/>
      <c r="D173" s="281"/>
      <c r="E173" s="281"/>
      <c r="F173" s="281"/>
      <c r="G173" s="281"/>
      <c r="H173" s="281"/>
      <c r="I173" s="261" t="s">
        <v>1634</v>
      </c>
      <c r="J173" s="261"/>
      <c r="K173" s="261"/>
      <c r="L173" s="261"/>
      <c r="M173" s="261"/>
      <c r="N173" s="261"/>
      <c r="O173" s="261"/>
      <c r="P173" s="261"/>
      <c r="Q173" s="261"/>
      <c r="R173" s="261"/>
      <c r="S173" s="261"/>
      <c r="T173" s="261" t="s">
        <v>1632</v>
      </c>
      <c r="U173" s="261"/>
      <c r="V173" s="261"/>
      <c r="W173" s="261"/>
      <c r="X173" s="261"/>
      <c r="Y173" s="261"/>
      <c r="Z173" s="261"/>
      <c r="AA173" s="261"/>
      <c r="AB173" s="261"/>
      <c r="AC173" s="261"/>
      <c r="AD173" s="261" t="s">
        <v>1633</v>
      </c>
      <c r="AE173" s="261"/>
      <c r="AF173" s="261"/>
      <c r="AG173" s="261"/>
      <c r="AH173" s="261"/>
      <c r="AI173" s="261"/>
      <c r="AJ173" s="261"/>
      <c r="AK173" s="261"/>
      <c r="AL173" s="261"/>
      <c r="AM173" s="261" t="s">
        <v>1632</v>
      </c>
      <c r="AN173" s="261"/>
      <c r="AO173" s="261"/>
      <c r="AP173" s="261"/>
    </row>
    <row r="174" spans="2:44" s="174" customFormat="1" ht="8.85" customHeight="1" x14ac:dyDescent="0.15">
      <c r="B174" s="266" t="s">
        <v>1730</v>
      </c>
      <c r="C174" s="266"/>
      <c r="D174" s="266"/>
      <c r="E174" s="266"/>
      <c r="F174" s="266"/>
      <c r="G174" s="266"/>
      <c r="H174" s="266"/>
      <c r="I174" s="279">
        <v>1661950.3</v>
      </c>
      <c r="J174" s="279"/>
      <c r="K174" s="279"/>
      <c r="L174" s="279"/>
      <c r="M174" s="279"/>
      <c r="N174" s="279"/>
      <c r="O174" s="279"/>
      <c r="P174" s="279"/>
      <c r="Q174" s="279"/>
      <c r="R174" s="279"/>
      <c r="S174" s="279"/>
      <c r="T174" s="267">
        <v>4.6080999664519401E-4</v>
      </c>
      <c r="U174" s="267"/>
      <c r="V174" s="267"/>
      <c r="W174" s="267"/>
      <c r="X174" s="267"/>
      <c r="Y174" s="267"/>
      <c r="Z174" s="267"/>
      <c r="AA174" s="267"/>
      <c r="AB174" s="267"/>
      <c r="AC174" s="267"/>
      <c r="AD174" s="274">
        <v>31</v>
      </c>
      <c r="AE174" s="274"/>
      <c r="AF174" s="274"/>
      <c r="AG174" s="274"/>
      <c r="AH174" s="274"/>
      <c r="AI174" s="274"/>
      <c r="AJ174" s="274"/>
      <c r="AK174" s="274"/>
      <c r="AL174" s="274"/>
      <c r="AM174" s="267">
        <v>6.1835517523387798E-4</v>
      </c>
      <c r="AN174" s="267"/>
      <c r="AO174" s="267"/>
      <c r="AP174" s="267"/>
    </row>
    <row r="175" spans="2:44" s="174" customFormat="1" ht="8.85" customHeight="1" x14ac:dyDescent="0.15">
      <c r="B175" s="266" t="s">
        <v>1729</v>
      </c>
      <c r="C175" s="266"/>
      <c r="D175" s="266"/>
      <c r="E175" s="266"/>
      <c r="F175" s="266"/>
      <c r="G175" s="266"/>
      <c r="H175" s="266"/>
      <c r="I175" s="279">
        <v>175879975.08000001</v>
      </c>
      <c r="J175" s="279"/>
      <c r="K175" s="279"/>
      <c r="L175" s="279"/>
      <c r="M175" s="279"/>
      <c r="N175" s="279"/>
      <c r="O175" s="279"/>
      <c r="P175" s="279"/>
      <c r="Q175" s="279"/>
      <c r="R175" s="279"/>
      <c r="S175" s="279"/>
      <c r="T175" s="267">
        <v>4.8766350429715999E-2</v>
      </c>
      <c r="U175" s="267"/>
      <c r="V175" s="267"/>
      <c r="W175" s="267"/>
      <c r="X175" s="267"/>
      <c r="Y175" s="267"/>
      <c r="Z175" s="267"/>
      <c r="AA175" s="267"/>
      <c r="AB175" s="267"/>
      <c r="AC175" s="267"/>
      <c r="AD175" s="274">
        <v>1758</v>
      </c>
      <c r="AE175" s="274"/>
      <c r="AF175" s="274"/>
      <c r="AG175" s="274"/>
      <c r="AH175" s="274"/>
      <c r="AI175" s="274"/>
      <c r="AJ175" s="274"/>
      <c r="AK175" s="274"/>
      <c r="AL175" s="274"/>
      <c r="AM175" s="267">
        <v>3.5066722518101903E-2</v>
      </c>
      <c r="AN175" s="267"/>
      <c r="AO175" s="267"/>
      <c r="AP175" s="267"/>
    </row>
    <row r="176" spans="2:44" s="174" customFormat="1" ht="8.85" customHeight="1" x14ac:dyDescent="0.15">
      <c r="B176" s="266" t="s">
        <v>1728</v>
      </c>
      <c r="C176" s="266"/>
      <c r="D176" s="266"/>
      <c r="E176" s="266"/>
      <c r="F176" s="266"/>
      <c r="G176" s="266"/>
      <c r="H176" s="266"/>
      <c r="I176" s="279">
        <v>1139878890.8800001</v>
      </c>
      <c r="J176" s="279"/>
      <c r="K176" s="279"/>
      <c r="L176" s="279"/>
      <c r="M176" s="279"/>
      <c r="N176" s="279"/>
      <c r="O176" s="279"/>
      <c r="P176" s="279"/>
      <c r="Q176" s="279"/>
      <c r="R176" s="279"/>
      <c r="S176" s="279"/>
      <c r="T176" s="267">
        <v>0.316054931295082</v>
      </c>
      <c r="U176" s="267"/>
      <c r="V176" s="267"/>
      <c r="W176" s="267"/>
      <c r="X176" s="267"/>
      <c r="Y176" s="267"/>
      <c r="Z176" s="267"/>
      <c r="AA176" s="267"/>
      <c r="AB176" s="267"/>
      <c r="AC176" s="267"/>
      <c r="AD176" s="274">
        <v>13640</v>
      </c>
      <c r="AE176" s="274"/>
      <c r="AF176" s="274"/>
      <c r="AG176" s="274"/>
      <c r="AH176" s="274"/>
      <c r="AI176" s="274"/>
      <c r="AJ176" s="274"/>
      <c r="AK176" s="274"/>
      <c r="AL176" s="274"/>
      <c r="AM176" s="267">
        <v>0.27207627710290599</v>
      </c>
      <c r="AN176" s="267"/>
      <c r="AO176" s="267"/>
      <c r="AP176" s="267"/>
    </row>
    <row r="177" spans="2:44" s="174" customFormat="1" ht="8.85" customHeight="1" x14ac:dyDescent="0.15">
      <c r="B177" s="266" t="s">
        <v>1727</v>
      </c>
      <c r="C177" s="266"/>
      <c r="D177" s="266"/>
      <c r="E177" s="266"/>
      <c r="F177" s="266"/>
      <c r="G177" s="266"/>
      <c r="H177" s="266"/>
      <c r="I177" s="279">
        <v>1587957241.8199999</v>
      </c>
      <c r="J177" s="279"/>
      <c r="K177" s="279"/>
      <c r="L177" s="279"/>
      <c r="M177" s="279"/>
      <c r="N177" s="279"/>
      <c r="O177" s="279"/>
      <c r="P177" s="279"/>
      <c r="Q177" s="279"/>
      <c r="R177" s="279"/>
      <c r="S177" s="279"/>
      <c r="T177" s="267">
        <v>0.44029389523608897</v>
      </c>
      <c r="U177" s="267"/>
      <c r="V177" s="267"/>
      <c r="W177" s="267"/>
      <c r="X177" s="267"/>
      <c r="Y177" s="267"/>
      <c r="Z177" s="267"/>
      <c r="AA177" s="267"/>
      <c r="AB177" s="267"/>
      <c r="AC177" s="267"/>
      <c r="AD177" s="274">
        <v>25823</v>
      </c>
      <c r="AE177" s="274"/>
      <c r="AF177" s="274"/>
      <c r="AG177" s="274"/>
      <c r="AH177" s="274"/>
      <c r="AI177" s="274"/>
      <c r="AJ177" s="274"/>
      <c r="AK177" s="274"/>
      <c r="AL177" s="274"/>
      <c r="AM177" s="267">
        <v>0.51508986096982001</v>
      </c>
      <c r="AN177" s="267"/>
      <c r="AO177" s="267"/>
      <c r="AP177" s="267"/>
    </row>
    <row r="178" spans="2:44" s="174" customFormat="1" ht="8.85" customHeight="1" x14ac:dyDescent="0.15">
      <c r="B178" s="266" t="s">
        <v>1726</v>
      </c>
      <c r="C178" s="266"/>
      <c r="D178" s="266"/>
      <c r="E178" s="266"/>
      <c r="F178" s="266"/>
      <c r="G178" s="266"/>
      <c r="H178" s="266"/>
      <c r="I178" s="279">
        <v>284764048.42000002</v>
      </c>
      <c r="J178" s="279"/>
      <c r="K178" s="279"/>
      <c r="L178" s="279"/>
      <c r="M178" s="279"/>
      <c r="N178" s="279"/>
      <c r="O178" s="279"/>
      <c r="P178" s="279"/>
      <c r="Q178" s="279"/>
      <c r="R178" s="279"/>
      <c r="S178" s="279"/>
      <c r="T178" s="267">
        <v>7.8956705382280098E-2</v>
      </c>
      <c r="U178" s="267"/>
      <c r="V178" s="267"/>
      <c r="W178" s="267"/>
      <c r="X178" s="267"/>
      <c r="Y178" s="267"/>
      <c r="Z178" s="267"/>
      <c r="AA178" s="267"/>
      <c r="AB178" s="267"/>
      <c r="AC178" s="267"/>
      <c r="AD178" s="274">
        <v>3965</v>
      </c>
      <c r="AE178" s="274"/>
      <c r="AF178" s="274"/>
      <c r="AG178" s="274"/>
      <c r="AH178" s="274"/>
      <c r="AI178" s="274"/>
      <c r="AJ178" s="274"/>
      <c r="AK178" s="274"/>
      <c r="AL178" s="274"/>
      <c r="AM178" s="267">
        <v>7.9089621606526606E-2</v>
      </c>
      <c r="AN178" s="267"/>
      <c r="AO178" s="267"/>
      <c r="AP178" s="267"/>
    </row>
    <row r="179" spans="2:44" s="174" customFormat="1" ht="8.85" customHeight="1" x14ac:dyDescent="0.15">
      <c r="B179" s="266" t="s">
        <v>1725</v>
      </c>
      <c r="C179" s="266"/>
      <c r="D179" s="266"/>
      <c r="E179" s="266"/>
      <c r="F179" s="266"/>
      <c r="G179" s="266"/>
      <c r="H179" s="266"/>
      <c r="I179" s="279">
        <v>164734997.21000001</v>
      </c>
      <c r="J179" s="279"/>
      <c r="K179" s="279"/>
      <c r="L179" s="279"/>
      <c r="M179" s="279"/>
      <c r="N179" s="279"/>
      <c r="O179" s="279"/>
      <c r="P179" s="279"/>
      <c r="Q179" s="279"/>
      <c r="R179" s="279"/>
      <c r="S179" s="279"/>
      <c r="T179" s="267">
        <v>4.5676175461857302E-2</v>
      </c>
      <c r="U179" s="267"/>
      <c r="V179" s="267"/>
      <c r="W179" s="267"/>
      <c r="X179" s="267"/>
      <c r="Y179" s="267"/>
      <c r="Z179" s="267"/>
      <c r="AA179" s="267"/>
      <c r="AB179" s="267"/>
      <c r="AC179" s="267"/>
      <c r="AD179" s="274">
        <v>2104</v>
      </c>
      <c r="AE179" s="274"/>
      <c r="AF179" s="274"/>
      <c r="AG179" s="274"/>
      <c r="AH179" s="274"/>
      <c r="AI179" s="274"/>
      <c r="AJ179" s="274"/>
      <c r="AK179" s="274"/>
      <c r="AL179" s="274"/>
      <c r="AM179" s="267">
        <v>4.19683641513574E-2</v>
      </c>
      <c r="AN179" s="267"/>
      <c r="AO179" s="267"/>
      <c r="AP179" s="267"/>
    </row>
    <row r="180" spans="2:44" s="174" customFormat="1" ht="8.85" customHeight="1" x14ac:dyDescent="0.15">
      <c r="B180" s="266" t="s">
        <v>1724</v>
      </c>
      <c r="C180" s="266"/>
      <c r="D180" s="266"/>
      <c r="E180" s="266"/>
      <c r="F180" s="266"/>
      <c r="G180" s="266"/>
      <c r="H180" s="266"/>
      <c r="I180" s="279">
        <v>143398299.12</v>
      </c>
      <c r="J180" s="279"/>
      <c r="K180" s="279"/>
      <c r="L180" s="279"/>
      <c r="M180" s="279"/>
      <c r="N180" s="279"/>
      <c r="O180" s="279"/>
      <c r="P180" s="279"/>
      <c r="Q180" s="279"/>
      <c r="R180" s="279"/>
      <c r="S180" s="279"/>
      <c r="T180" s="267">
        <v>3.9760135869534599E-2</v>
      </c>
      <c r="U180" s="267"/>
      <c r="V180" s="267"/>
      <c r="W180" s="267"/>
      <c r="X180" s="267"/>
      <c r="Y180" s="267"/>
      <c r="Z180" s="267"/>
      <c r="AA180" s="267"/>
      <c r="AB180" s="267"/>
      <c r="AC180" s="267"/>
      <c r="AD180" s="274">
        <v>1234</v>
      </c>
      <c r="AE180" s="274"/>
      <c r="AF180" s="274"/>
      <c r="AG180" s="274"/>
      <c r="AH180" s="274"/>
      <c r="AI180" s="274"/>
      <c r="AJ180" s="274"/>
      <c r="AK180" s="274"/>
      <c r="AL180" s="274"/>
      <c r="AM180" s="267">
        <v>2.4614525362535701E-2</v>
      </c>
      <c r="AN180" s="267"/>
      <c r="AO180" s="267"/>
      <c r="AP180" s="267"/>
    </row>
    <row r="181" spans="2:44" s="174" customFormat="1" ht="8.85" customHeight="1" x14ac:dyDescent="0.15">
      <c r="B181" s="266" t="s">
        <v>1723</v>
      </c>
      <c r="C181" s="266"/>
      <c r="D181" s="266"/>
      <c r="E181" s="266"/>
      <c r="F181" s="266"/>
      <c r="G181" s="266"/>
      <c r="H181" s="266"/>
      <c r="I181" s="279">
        <v>70766680.6300001</v>
      </c>
      <c r="J181" s="279"/>
      <c r="K181" s="279"/>
      <c r="L181" s="279"/>
      <c r="M181" s="279"/>
      <c r="N181" s="279"/>
      <c r="O181" s="279"/>
      <c r="P181" s="279"/>
      <c r="Q181" s="279"/>
      <c r="R181" s="279"/>
      <c r="S181" s="279"/>
      <c r="T181" s="267">
        <v>1.96215216927377E-2</v>
      </c>
      <c r="U181" s="267"/>
      <c r="V181" s="267"/>
      <c r="W181" s="267"/>
      <c r="X181" s="267"/>
      <c r="Y181" s="267"/>
      <c r="Z181" s="267"/>
      <c r="AA181" s="267"/>
      <c r="AB181" s="267"/>
      <c r="AC181" s="267"/>
      <c r="AD181" s="274">
        <v>737</v>
      </c>
      <c r="AE181" s="274"/>
      <c r="AF181" s="274"/>
      <c r="AG181" s="274"/>
      <c r="AH181" s="274"/>
      <c r="AI181" s="274"/>
      <c r="AJ181" s="274"/>
      <c r="AK181" s="274"/>
      <c r="AL181" s="274"/>
      <c r="AM181" s="267">
        <v>1.4700895617657E-2</v>
      </c>
      <c r="AN181" s="267"/>
      <c r="AO181" s="267"/>
      <c r="AP181" s="267"/>
    </row>
    <row r="182" spans="2:44" s="174" customFormat="1" ht="8.85" customHeight="1" x14ac:dyDescent="0.15">
      <c r="B182" s="266" t="s">
        <v>1722</v>
      </c>
      <c r="C182" s="266"/>
      <c r="D182" s="266"/>
      <c r="E182" s="266"/>
      <c r="F182" s="266"/>
      <c r="G182" s="266"/>
      <c r="H182" s="266"/>
      <c r="I182" s="279">
        <v>18701319.609999999</v>
      </c>
      <c r="J182" s="279"/>
      <c r="K182" s="279"/>
      <c r="L182" s="279"/>
      <c r="M182" s="279"/>
      <c r="N182" s="279"/>
      <c r="O182" s="279"/>
      <c r="P182" s="279"/>
      <c r="Q182" s="279"/>
      <c r="R182" s="279"/>
      <c r="S182" s="279"/>
      <c r="T182" s="267">
        <v>5.1853265568439699E-3</v>
      </c>
      <c r="U182" s="267"/>
      <c r="V182" s="267"/>
      <c r="W182" s="267"/>
      <c r="X182" s="267"/>
      <c r="Y182" s="267"/>
      <c r="Z182" s="267"/>
      <c r="AA182" s="267"/>
      <c r="AB182" s="267"/>
      <c r="AC182" s="267"/>
      <c r="AD182" s="274">
        <v>291</v>
      </c>
      <c r="AE182" s="274"/>
      <c r="AF182" s="274"/>
      <c r="AG182" s="274"/>
      <c r="AH182" s="274"/>
      <c r="AI182" s="274"/>
      <c r="AJ182" s="274"/>
      <c r="AK182" s="274"/>
      <c r="AL182" s="274"/>
      <c r="AM182" s="267">
        <v>5.8045598707438199E-3</v>
      </c>
      <c r="AN182" s="267"/>
      <c r="AO182" s="267"/>
      <c r="AP182" s="267"/>
    </row>
    <row r="183" spans="2:44" s="174" customFormat="1" ht="8.85" customHeight="1" x14ac:dyDescent="0.15">
      <c r="B183" s="266" t="s">
        <v>1721</v>
      </c>
      <c r="C183" s="266"/>
      <c r="D183" s="266"/>
      <c r="E183" s="266"/>
      <c r="F183" s="266"/>
      <c r="G183" s="266"/>
      <c r="H183" s="266"/>
      <c r="I183" s="279">
        <v>6037997.1200000001</v>
      </c>
      <c r="J183" s="279"/>
      <c r="K183" s="279"/>
      <c r="L183" s="279"/>
      <c r="M183" s="279"/>
      <c r="N183" s="279"/>
      <c r="O183" s="279"/>
      <c r="P183" s="279"/>
      <c r="Q183" s="279"/>
      <c r="R183" s="279"/>
      <c r="S183" s="279"/>
      <c r="T183" s="267">
        <v>1.67415922883548E-3</v>
      </c>
      <c r="U183" s="267"/>
      <c r="V183" s="267"/>
      <c r="W183" s="267"/>
      <c r="X183" s="267"/>
      <c r="Y183" s="267"/>
      <c r="Z183" s="267"/>
      <c r="AA183" s="267"/>
      <c r="AB183" s="267"/>
      <c r="AC183" s="267"/>
      <c r="AD183" s="274">
        <v>164</v>
      </c>
      <c r="AE183" s="274"/>
      <c r="AF183" s="274"/>
      <c r="AG183" s="274"/>
      <c r="AH183" s="274"/>
      <c r="AI183" s="274"/>
      <c r="AJ183" s="274"/>
      <c r="AK183" s="274"/>
      <c r="AL183" s="274"/>
      <c r="AM183" s="267">
        <v>3.2712983463985801E-3</v>
      </c>
      <c r="AN183" s="267"/>
      <c r="AO183" s="267"/>
      <c r="AP183" s="267"/>
    </row>
    <row r="184" spans="2:44" s="174" customFormat="1" ht="8.85" customHeight="1" x14ac:dyDescent="0.15">
      <c r="B184" s="266" t="s">
        <v>1720</v>
      </c>
      <c r="C184" s="266"/>
      <c r="D184" s="266"/>
      <c r="E184" s="266"/>
      <c r="F184" s="266"/>
      <c r="G184" s="266"/>
      <c r="H184" s="266"/>
      <c r="I184" s="279">
        <v>5245112.53</v>
      </c>
      <c r="J184" s="279"/>
      <c r="K184" s="279"/>
      <c r="L184" s="279"/>
      <c r="M184" s="279"/>
      <c r="N184" s="279"/>
      <c r="O184" s="279"/>
      <c r="P184" s="279"/>
      <c r="Q184" s="279"/>
      <c r="R184" s="279"/>
      <c r="S184" s="279"/>
      <c r="T184" s="267">
        <v>1.4543156238504701E-3</v>
      </c>
      <c r="U184" s="267"/>
      <c r="V184" s="267"/>
      <c r="W184" s="267"/>
      <c r="X184" s="267"/>
      <c r="Y184" s="267"/>
      <c r="Z184" s="267"/>
      <c r="AA184" s="267"/>
      <c r="AB184" s="267"/>
      <c r="AC184" s="267"/>
      <c r="AD184" s="274">
        <v>154</v>
      </c>
      <c r="AE184" s="274"/>
      <c r="AF184" s="274"/>
      <c r="AG184" s="274"/>
      <c r="AH184" s="274"/>
      <c r="AI184" s="274"/>
      <c r="AJ184" s="274"/>
      <c r="AK184" s="274"/>
      <c r="AL184" s="274"/>
      <c r="AM184" s="267">
        <v>3.0718289350328098E-3</v>
      </c>
      <c r="AN184" s="267"/>
      <c r="AO184" s="267"/>
      <c r="AP184" s="267"/>
    </row>
    <row r="185" spans="2:44" s="174" customFormat="1" ht="8.85" customHeight="1" x14ac:dyDescent="0.15">
      <c r="B185" s="266" t="s">
        <v>1719</v>
      </c>
      <c r="C185" s="266"/>
      <c r="D185" s="266"/>
      <c r="E185" s="266"/>
      <c r="F185" s="266"/>
      <c r="G185" s="266"/>
      <c r="H185" s="266"/>
      <c r="I185" s="279">
        <v>3680417.52</v>
      </c>
      <c r="J185" s="279"/>
      <c r="K185" s="279"/>
      <c r="L185" s="279"/>
      <c r="M185" s="279"/>
      <c r="N185" s="279"/>
      <c r="O185" s="279"/>
      <c r="P185" s="279"/>
      <c r="Q185" s="279"/>
      <c r="R185" s="279"/>
      <c r="S185" s="279"/>
      <c r="T185" s="267">
        <v>1.02047166214544E-3</v>
      </c>
      <c r="U185" s="267"/>
      <c r="V185" s="267"/>
      <c r="W185" s="267"/>
      <c r="X185" s="267"/>
      <c r="Y185" s="267"/>
      <c r="Z185" s="267"/>
      <c r="AA185" s="267"/>
      <c r="AB185" s="267"/>
      <c r="AC185" s="267"/>
      <c r="AD185" s="274">
        <v>123</v>
      </c>
      <c r="AE185" s="274"/>
      <c r="AF185" s="274"/>
      <c r="AG185" s="274"/>
      <c r="AH185" s="274"/>
      <c r="AI185" s="274"/>
      <c r="AJ185" s="274"/>
      <c r="AK185" s="274"/>
      <c r="AL185" s="274"/>
      <c r="AM185" s="267">
        <v>2.4534737597989298E-3</v>
      </c>
      <c r="AN185" s="267"/>
      <c r="AO185" s="267"/>
      <c r="AP185" s="267"/>
    </row>
    <row r="186" spans="2:44" s="174" customFormat="1" ht="8.85" customHeight="1" x14ac:dyDescent="0.15">
      <c r="B186" s="266" t="s">
        <v>1718</v>
      </c>
      <c r="C186" s="266"/>
      <c r="D186" s="266"/>
      <c r="E186" s="266"/>
      <c r="F186" s="266"/>
      <c r="G186" s="266"/>
      <c r="H186" s="266"/>
      <c r="I186" s="279">
        <v>3165220.34</v>
      </c>
      <c r="J186" s="279"/>
      <c r="K186" s="279"/>
      <c r="L186" s="279"/>
      <c r="M186" s="279"/>
      <c r="N186" s="279"/>
      <c r="O186" s="279"/>
      <c r="P186" s="279"/>
      <c r="Q186" s="279"/>
      <c r="R186" s="279"/>
      <c r="S186" s="279"/>
      <c r="T186" s="267">
        <v>8.7762261859256605E-4</v>
      </c>
      <c r="U186" s="267"/>
      <c r="V186" s="267"/>
      <c r="W186" s="267"/>
      <c r="X186" s="267"/>
      <c r="Y186" s="267"/>
      <c r="Z186" s="267"/>
      <c r="AA186" s="267"/>
      <c r="AB186" s="267"/>
      <c r="AC186" s="267"/>
      <c r="AD186" s="274">
        <v>78</v>
      </c>
      <c r="AE186" s="274"/>
      <c r="AF186" s="274"/>
      <c r="AG186" s="274"/>
      <c r="AH186" s="274"/>
      <c r="AI186" s="274"/>
      <c r="AJ186" s="274"/>
      <c r="AK186" s="274"/>
      <c r="AL186" s="274"/>
      <c r="AM186" s="267">
        <v>1.5558614086529799E-3</v>
      </c>
      <c r="AN186" s="267"/>
      <c r="AO186" s="267"/>
      <c r="AP186" s="267"/>
    </row>
    <row r="187" spans="2:44" s="174" customFormat="1" ht="8.85" customHeight="1" x14ac:dyDescent="0.15">
      <c r="B187" s="266" t="s">
        <v>1717</v>
      </c>
      <c r="C187" s="266"/>
      <c r="D187" s="266"/>
      <c r="E187" s="266"/>
      <c r="F187" s="266"/>
      <c r="G187" s="266"/>
      <c r="H187" s="266"/>
      <c r="I187" s="279">
        <v>523767.56</v>
      </c>
      <c r="J187" s="279"/>
      <c r="K187" s="279"/>
      <c r="L187" s="279"/>
      <c r="M187" s="279"/>
      <c r="N187" s="279"/>
      <c r="O187" s="279"/>
      <c r="P187" s="279"/>
      <c r="Q187" s="279"/>
      <c r="R187" s="279"/>
      <c r="S187" s="279"/>
      <c r="T187" s="267">
        <v>1.4522535816291401E-4</v>
      </c>
      <c r="U187" s="267"/>
      <c r="V187" s="267"/>
      <c r="W187" s="267"/>
      <c r="X187" s="267"/>
      <c r="Y187" s="267"/>
      <c r="Z187" s="267"/>
      <c r="AA187" s="267"/>
      <c r="AB187" s="267"/>
      <c r="AC187" s="267"/>
      <c r="AD187" s="274">
        <v>24</v>
      </c>
      <c r="AE187" s="274"/>
      <c r="AF187" s="274"/>
      <c r="AG187" s="274"/>
      <c r="AH187" s="274"/>
      <c r="AI187" s="274"/>
      <c r="AJ187" s="274"/>
      <c r="AK187" s="274"/>
      <c r="AL187" s="274"/>
      <c r="AM187" s="267">
        <v>4.7872658727784101E-4</v>
      </c>
      <c r="AN187" s="267"/>
      <c r="AO187" s="267"/>
      <c r="AP187" s="267"/>
    </row>
    <row r="188" spans="2:44" s="174" customFormat="1" ht="8.85" customHeight="1" x14ac:dyDescent="0.15">
      <c r="B188" s="266" t="s">
        <v>1716</v>
      </c>
      <c r="C188" s="266"/>
      <c r="D188" s="266"/>
      <c r="E188" s="266"/>
      <c r="F188" s="266"/>
      <c r="G188" s="266"/>
      <c r="H188" s="266"/>
      <c r="I188" s="279">
        <v>188817.65</v>
      </c>
      <c r="J188" s="279"/>
      <c r="K188" s="279"/>
      <c r="L188" s="279"/>
      <c r="M188" s="279"/>
      <c r="N188" s="279"/>
      <c r="O188" s="279"/>
      <c r="P188" s="279"/>
      <c r="Q188" s="279"/>
      <c r="R188" s="279"/>
      <c r="S188" s="279"/>
      <c r="T188" s="267">
        <v>5.2353587627171198E-5</v>
      </c>
      <c r="U188" s="267"/>
      <c r="V188" s="267"/>
      <c r="W188" s="267"/>
      <c r="X188" s="267"/>
      <c r="Y188" s="267"/>
      <c r="Z188" s="267"/>
      <c r="AA188" s="267"/>
      <c r="AB188" s="267"/>
      <c r="AC188" s="267"/>
      <c r="AD188" s="274">
        <v>7</v>
      </c>
      <c r="AE188" s="274"/>
      <c r="AF188" s="274"/>
      <c r="AG188" s="274"/>
      <c r="AH188" s="274"/>
      <c r="AI188" s="274"/>
      <c r="AJ188" s="274"/>
      <c r="AK188" s="274"/>
      <c r="AL188" s="274"/>
      <c r="AM188" s="267">
        <v>1.3962858795603701E-4</v>
      </c>
      <c r="AN188" s="267"/>
      <c r="AO188" s="267"/>
      <c r="AP188" s="267"/>
    </row>
    <row r="189" spans="2:44" s="174" customFormat="1" ht="8.85" customHeight="1" x14ac:dyDescent="0.15">
      <c r="B189" s="281"/>
      <c r="C189" s="281"/>
      <c r="D189" s="281"/>
      <c r="E189" s="281"/>
      <c r="F189" s="281"/>
      <c r="G189" s="281"/>
      <c r="H189" s="281"/>
      <c r="I189" s="280">
        <v>3606584735.79</v>
      </c>
      <c r="J189" s="280"/>
      <c r="K189" s="280"/>
      <c r="L189" s="280"/>
      <c r="M189" s="280"/>
      <c r="N189" s="280"/>
      <c r="O189" s="280"/>
      <c r="P189" s="280"/>
      <c r="Q189" s="280"/>
      <c r="R189" s="280"/>
      <c r="S189" s="280"/>
      <c r="T189" s="278">
        <v>1</v>
      </c>
      <c r="U189" s="278"/>
      <c r="V189" s="278"/>
      <c r="W189" s="278"/>
      <c r="X189" s="278"/>
      <c r="Y189" s="278"/>
      <c r="Z189" s="278"/>
      <c r="AA189" s="278"/>
      <c r="AB189" s="278"/>
      <c r="AC189" s="278"/>
      <c r="AD189" s="277">
        <v>50133</v>
      </c>
      <c r="AE189" s="277"/>
      <c r="AF189" s="277"/>
      <c r="AG189" s="277"/>
      <c r="AH189" s="277"/>
      <c r="AI189" s="277"/>
      <c r="AJ189" s="277"/>
      <c r="AK189" s="277"/>
      <c r="AL189" s="277"/>
      <c r="AM189" s="278">
        <v>1</v>
      </c>
      <c r="AN189" s="278"/>
      <c r="AO189" s="278"/>
      <c r="AP189" s="278"/>
    </row>
    <row r="190" spans="2:44" s="174" customFormat="1" ht="7.2" customHeight="1" x14ac:dyDescent="0.15"/>
    <row r="191" spans="2:44" s="174" customFormat="1" ht="15.3" customHeight="1" x14ac:dyDescent="0.15">
      <c r="B191" s="264" t="s">
        <v>1715</v>
      </c>
      <c r="C191" s="264"/>
      <c r="D191" s="264"/>
      <c r="E191" s="264"/>
      <c r="F191" s="264"/>
      <c r="G191" s="264"/>
      <c r="H191" s="264"/>
      <c r="I191" s="264"/>
      <c r="J191" s="264"/>
      <c r="K191" s="264"/>
      <c r="L191" s="264"/>
      <c r="M191" s="264"/>
      <c r="N191" s="264"/>
      <c r="O191" s="264"/>
      <c r="P191" s="264"/>
      <c r="Q191" s="264"/>
      <c r="R191" s="264"/>
      <c r="S191" s="264"/>
      <c r="T191" s="264"/>
      <c r="U191" s="264"/>
      <c r="V191" s="264"/>
      <c r="W191" s="264"/>
      <c r="X191" s="264"/>
      <c r="Y191" s="264"/>
      <c r="Z191" s="264"/>
      <c r="AA191" s="264"/>
      <c r="AB191" s="264"/>
      <c r="AC191" s="264"/>
      <c r="AD191" s="264"/>
      <c r="AE191" s="264"/>
      <c r="AF191" s="264"/>
      <c r="AG191" s="264"/>
      <c r="AH191" s="264"/>
      <c r="AI191" s="264"/>
      <c r="AJ191" s="264"/>
      <c r="AK191" s="264"/>
      <c r="AL191" s="264"/>
      <c r="AM191" s="264"/>
      <c r="AN191" s="264"/>
      <c r="AO191" s="264"/>
      <c r="AP191" s="264"/>
      <c r="AQ191" s="264"/>
      <c r="AR191" s="264"/>
    </row>
    <row r="192" spans="2:44" s="174" customFormat="1" ht="6.3" customHeight="1" x14ac:dyDescent="0.15"/>
    <row r="193" spans="2:44" s="174" customFormat="1" ht="10.199999999999999" customHeight="1" x14ac:dyDescent="0.15">
      <c r="B193" s="281"/>
      <c r="C193" s="281"/>
      <c r="D193" s="281"/>
      <c r="E193" s="281"/>
      <c r="F193" s="281"/>
      <c r="G193" s="281"/>
      <c r="H193" s="261" t="s">
        <v>1634</v>
      </c>
      <c r="I193" s="261"/>
      <c r="J193" s="261"/>
      <c r="K193" s="261"/>
      <c r="L193" s="261"/>
      <c r="M193" s="261"/>
      <c r="N193" s="261"/>
      <c r="O193" s="261"/>
      <c r="P193" s="261"/>
      <c r="Q193" s="261"/>
      <c r="R193" s="261"/>
      <c r="S193" s="261" t="s">
        <v>1632</v>
      </c>
      <c r="T193" s="261"/>
      <c r="U193" s="261"/>
      <c r="V193" s="261"/>
      <c r="W193" s="261"/>
      <c r="X193" s="261"/>
      <c r="Y193" s="261"/>
      <c r="Z193" s="261"/>
      <c r="AA193" s="261"/>
      <c r="AB193" s="261"/>
      <c r="AC193" s="261" t="s">
        <v>1633</v>
      </c>
      <c r="AD193" s="261"/>
      <c r="AE193" s="261"/>
      <c r="AF193" s="261"/>
      <c r="AG193" s="261"/>
      <c r="AH193" s="261"/>
      <c r="AI193" s="261"/>
      <c r="AJ193" s="261"/>
      <c r="AK193" s="261" t="s">
        <v>1632</v>
      </c>
      <c r="AL193" s="261"/>
      <c r="AM193" s="261"/>
      <c r="AN193" s="261"/>
      <c r="AO193" s="261"/>
      <c r="AP193" s="261"/>
    </row>
    <row r="194" spans="2:44" s="174" customFormat="1" ht="8.85" customHeight="1" x14ac:dyDescent="0.15">
      <c r="B194" s="266" t="s">
        <v>1468</v>
      </c>
      <c r="C194" s="266"/>
      <c r="D194" s="266"/>
      <c r="E194" s="266"/>
      <c r="F194" s="266"/>
      <c r="G194" s="266"/>
      <c r="H194" s="279">
        <v>3319100004.5399899</v>
      </c>
      <c r="I194" s="279"/>
      <c r="J194" s="279"/>
      <c r="K194" s="279"/>
      <c r="L194" s="279"/>
      <c r="M194" s="279"/>
      <c r="N194" s="279"/>
      <c r="O194" s="279"/>
      <c r="P194" s="279"/>
      <c r="Q194" s="279"/>
      <c r="R194" s="279"/>
      <c r="S194" s="267">
        <v>0.92028892919189098</v>
      </c>
      <c r="T194" s="267"/>
      <c r="U194" s="267"/>
      <c r="V194" s="267"/>
      <c r="W194" s="267"/>
      <c r="X194" s="267"/>
      <c r="Y194" s="267"/>
      <c r="Z194" s="267"/>
      <c r="AA194" s="267"/>
      <c r="AB194" s="267"/>
      <c r="AC194" s="274">
        <v>47172</v>
      </c>
      <c r="AD194" s="274"/>
      <c r="AE194" s="274"/>
      <c r="AF194" s="274"/>
      <c r="AG194" s="274"/>
      <c r="AH194" s="274"/>
      <c r="AI194" s="274"/>
      <c r="AJ194" s="274"/>
      <c r="AK194" s="267">
        <v>0.94093710729459601</v>
      </c>
      <c r="AL194" s="267"/>
      <c r="AM194" s="267"/>
      <c r="AN194" s="267"/>
      <c r="AO194" s="267"/>
      <c r="AP194" s="267"/>
    </row>
    <row r="195" spans="2:44" s="174" customFormat="1" ht="8.85" customHeight="1" x14ac:dyDescent="0.15">
      <c r="B195" s="266" t="s">
        <v>1714</v>
      </c>
      <c r="C195" s="266"/>
      <c r="D195" s="266"/>
      <c r="E195" s="266"/>
      <c r="F195" s="266"/>
      <c r="G195" s="266"/>
      <c r="H195" s="279">
        <v>2230172.94</v>
      </c>
      <c r="I195" s="279"/>
      <c r="J195" s="279"/>
      <c r="K195" s="279"/>
      <c r="L195" s="279"/>
      <c r="M195" s="279"/>
      <c r="N195" s="279"/>
      <c r="O195" s="279"/>
      <c r="P195" s="279"/>
      <c r="Q195" s="279"/>
      <c r="R195" s="279"/>
      <c r="S195" s="267">
        <v>6.18361442577197E-4</v>
      </c>
      <c r="T195" s="267"/>
      <c r="U195" s="267"/>
      <c r="V195" s="267"/>
      <c r="W195" s="267"/>
      <c r="X195" s="267"/>
      <c r="Y195" s="267"/>
      <c r="Z195" s="267"/>
      <c r="AA195" s="267"/>
      <c r="AB195" s="267"/>
      <c r="AC195" s="274">
        <v>80</v>
      </c>
      <c r="AD195" s="274"/>
      <c r="AE195" s="274"/>
      <c r="AF195" s="274"/>
      <c r="AG195" s="274"/>
      <c r="AH195" s="274"/>
      <c r="AI195" s="274"/>
      <c r="AJ195" s="274"/>
      <c r="AK195" s="267">
        <v>1.5957552909261401E-3</v>
      </c>
      <c r="AL195" s="267"/>
      <c r="AM195" s="267"/>
      <c r="AN195" s="267"/>
      <c r="AO195" s="267"/>
      <c r="AP195" s="267"/>
    </row>
    <row r="196" spans="2:44" s="174" customFormat="1" ht="8.85" customHeight="1" x14ac:dyDescent="0.15">
      <c r="B196" s="266" t="s">
        <v>1713</v>
      </c>
      <c r="C196" s="266"/>
      <c r="D196" s="266"/>
      <c r="E196" s="266"/>
      <c r="F196" s="266"/>
      <c r="G196" s="266"/>
      <c r="H196" s="279">
        <v>285254558.31</v>
      </c>
      <c r="I196" s="279"/>
      <c r="J196" s="279"/>
      <c r="K196" s="279"/>
      <c r="L196" s="279"/>
      <c r="M196" s="279"/>
      <c r="N196" s="279"/>
      <c r="O196" s="279"/>
      <c r="P196" s="279"/>
      <c r="Q196" s="279"/>
      <c r="R196" s="279"/>
      <c r="S196" s="267">
        <v>7.9092709365531394E-2</v>
      </c>
      <c r="T196" s="267"/>
      <c r="U196" s="267"/>
      <c r="V196" s="267"/>
      <c r="W196" s="267"/>
      <c r="X196" s="267"/>
      <c r="Y196" s="267"/>
      <c r="Z196" s="267"/>
      <c r="AA196" s="267"/>
      <c r="AB196" s="267"/>
      <c r="AC196" s="274">
        <v>2881</v>
      </c>
      <c r="AD196" s="274"/>
      <c r="AE196" s="274"/>
      <c r="AF196" s="274"/>
      <c r="AG196" s="274"/>
      <c r="AH196" s="274"/>
      <c r="AI196" s="274"/>
      <c r="AJ196" s="274"/>
      <c r="AK196" s="267">
        <v>5.7467137414477502E-2</v>
      </c>
      <c r="AL196" s="267"/>
      <c r="AM196" s="267"/>
      <c r="AN196" s="267"/>
      <c r="AO196" s="267"/>
      <c r="AP196" s="267"/>
    </row>
    <row r="197" spans="2:44" s="174" customFormat="1" ht="10.199999999999999" customHeight="1" x14ac:dyDescent="0.15">
      <c r="B197" s="281"/>
      <c r="C197" s="281"/>
      <c r="D197" s="281"/>
      <c r="E197" s="281"/>
      <c r="F197" s="281"/>
      <c r="G197" s="281"/>
      <c r="H197" s="280">
        <v>3606584735.7899899</v>
      </c>
      <c r="I197" s="280"/>
      <c r="J197" s="280"/>
      <c r="K197" s="280"/>
      <c r="L197" s="280"/>
      <c r="M197" s="280"/>
      <c r="N197" s="280"/>
      <c r="O197" s="280"/>
      <c r="P197" s="280"/>
      <c r="Q197" s="280"/>
      <c r="R197" s="280"/>
      <c r="S197" s="278">
        <v>1</v>
      </c>
      <c r="T197" s="278"/>
      <c r="U197" s="278"/>
      <c r="V197" s="278"/>
      <c r="W197" s="278"/>
      <c r="X197" s="278"/>
      <c r="Y197" s="278"/>
      <c r="Z197" s="278"/>
      <c r="AA197" s="278"/>
      <c r="AB197" s="278"/>
      <c r="AC197" s="277">
        <v>50133</v>
      </c>
      <c r="AD197" s="277"/>
      <c r="AE197" s="277"/>
      <c r="AF197" s="277"/>
      <c r="AG197" s="277"/>
      <c r="AH197" s="277"/>
      <c r="AI197" s="277"/>
      <c r="AJ197" s="277"/>
      <c r="AK197" s="278">
        <v>1</v>
      </c>
      <c r="AL197" s="278"/>
      <c r="AM197" s="278"/>
      <c r="AN197" s="278"/>
      <c r="AO197" s="278"/>
      <c r="AP197" s="278"/>
    </row>
    <row r="198" spans="2:44" s="174" customFormat="1" ht="7.2" customHeight="1" x14ac:dyDescent="0.15"/>
    <row r="199" spans="2:44" s="174" customFormat="1" ht="15.3" customHeight="1" x14ac:dyDescent="0.15">
      <c r="B199" s="264" t="s">
        <v>1712</v>
      </c>
      <c r="C199" s="264"/>
      <c r="D199" s="264"/>
      <c r="E199" s="264"/>
      <c r="F199" s="264"/>
      <c r="G199" s="264"/>
      <c r="H199" s="264"/>
      <c r="I199" s="264"/>
      <c r="J199" s="264"/>
      <c r="K199" s="264"/>
      <c r="L199" s="264"/>
      <c r="M199" s="264"/>
      <c r="N199" s="264"/>
      <c r="O199" s="264"/>
      <c r="P199" s="264"/>
      <c r="Q199" s="264"/>
      <c r="R199" s="264"/>
      <c r="S199" s="264"/>
      <c r="T199" s="264"/>
      <c r="U199" s="264"/>
      <c r="V199" s="264"/>
      <c r="W199" s="264"/>
      <c r="X199" s="264"/>
      <c r="Y199" s="264"/>
      <c r="Z199" s="264"/>
      <c r="AA199" s="264"/>
      <c r="AB199" s="264"/>
      <c r="AC199" s="264"/>
      <c r="AD199" s="264"/>
      <c r="AE199" s="264"/>
      <c r="AF199" s="264"/>
      <c r="AG199" s="264"/>
      <c r="AH199" s="264"/>
      <c r="AI199" s="264"/>
      <c r="AJ199" s="264"/>
      <c r="AK199" s="264"/>
      <c r="AL199" s="264"/>
      <c r="AM199" s="264"/>
      <c r="AN199" s="264"/>
      <c r="AO199" s="264"/>
      <c r="AP199" s="264"/>
      <c r="AQ199" s="264"/>
      <c r="AR199" s="264"/>
    </row>
    <row r="200" spans="2:44" s="174" customFormat="1" ht="6.3" customHeight="1" x14ac:dyDescent="0.15"/>
    <row r="201" spans="2:44" s="174" customFormat="1" ht="10.199999999999999" customHeight="1" x14ac:dyDescent="0.15">
      <c r="B201" s="281"/>
      <c r="C201" s="281"/>
      <c r="D201" s="281"/>
      <c r="E201" s="281"/>
      <c r="F201" s="281"/>
      <c r="G201" s="261" t="s">
        <v>1634</v>
      </c>
      <c r="H201" s="261"/>
      <c r="I201" s="261"/>
      <c r="J201" s="261"/>
      <c r="K201" s="261"/>
      <c r="L201" s="261"/>
      <c r="M201" s="261"/>
      <c r="N201" s="261"/>
      <c r="O201" s="261"/>
      <c r="P201" s="261"/>
      <c r="Q201" s="261"/>
      <c r="R201" s="261" t="s">
        <v>1632</v>
      </c>
      <c r="S201" s="261"/>
      <c r="T201" s="261"/>
      <c r="U201" s="261"/>
      <c r="V201" s="261"/>
      <c r="W201" s="261"/>
      <c r="X201" s="261"/>
      <c r="Y201" s="261"/>
      <c r="Z201" s="261"/>
      <c r="AA201" s="261"/>
      <c r="AB201" s="261" t="s">
        <v>1633</v>
      </c>
      <c r="AC201" s="261"/>
      <c r="AD201" s="261"/>
      <c r="AE201" s="261"/>
      <c r="AF201" s="261"/>
      <c r="AG201" s="261"/>
      <c r="AH201" s="261"/>
      <c r="AI201" s="261"/>
      <c r="AJ201" s="261"/>
      <c r="AK201" s="261" t="s">
        <v>1632</v>
      </c>
      <c r="AL201" s="261"/>
      <c r="AM201" s="261"/>
      <c r="AN201" s="261"/>
      <c r="AO201" s="261"/>
      <c r="AP201" s="261"/>
    </row>
    <row r="202" spans="2:44" s="174" customFormat="1" ht="9.75" customHeight="1" x14ac:dyDescent="0.15">
      <c r="B202" s="266" t="s">
        <v>1711</v>
      </c>
      <c r="C202" s="266"/>
      <c r="D202" s="266"/>
      <c r="E202" s="266"/>
      <c r="F202" s="266"/>
      <c r="G202" s="279">
        <v>98053737.739999801</v>
      </c>
      <c r="H202" s="279"/>
      <c r="I202" s="279"/>
      <c r="J202" s="279"/>
      <c r="K202" s="279"/>
      <c r="L202" s="279"/>
      <c r="M202" s="279"/>
      <c r="N202" s="279"/>
      <c r="O202" s="279"/>
      <c r="P202" s="279"/>
      <c r="Q202" s="279"/>
      <c r="R202" s="267">
        <v>2.7187421043227501E-2</v>
      </c>
      <c r="S202" s="267"/>
      <c r="T202" s="267"/>
      <c r="U202" s="267"/>
      <c r="V202" s="267"/>
      <c r="W202" s="267"/>
      <c r="X202" s="267"/>
      <c r="Y202" s="267"/>
      <c r="Z202" s="267"/>
      <c r="AA202" s="267"/>
      <c r="AB202" s="274">
        <v>1163</v>
      </c>
      <c r="AC202" s="274"/>
      <c r="AD202" s="274"/>
      <c r="AE202" s="274"/>
      <c r="AF202" s="274"/>
      <c r="AG202" s="274"/>
      <c r="AH202" s="274"/>
      <c r="AI202" s="274"/>
      <c r="AJ202" s="274"/>
      <c r="AK202" s="267">
        <v>2.3198292541838701E-2</v>
      </c>
      <c r="AL202" s="267"/>
      <c r="AM202" s="267"/>
      <c r="AN202" s="267"/>
      <c r="AO202" s="267"/>
      <c r="AP202" s="267"/>
    </row>
    <row r="203" spans="2:44" s="174" customFormat="1" ht="9.75" customHeight="1" x14ac:dyDescent="0.15">
      <c r="B203" s="266" t="s">
        <v>1710</v>
      </c>
      <c r="C203" s="266"/>
      <c r="D203" s="266"/>
      <c r="E203" s="266"/>
      <c r="F203" s="266"/>
      <c r="G203" s="279">
        <v>13048396.84</v>
      </c>
      <c r="H203" s="279"/>
      <c r="I203" s="279"/>
      <c r="J203" s="279"/>
      <c r="K203" s="279"/>
      <c r="L203" s="279"/>
      <c r="M203" s="279"/>
      <c r="N203" s="279"/>
      <c r="O203" s="279"/>
      <c r="P203" s="279"/>
      <c r="Q203" s="279"/>
      <c r="R203" s="267">
        <v>3.6179371332979E-3</v>
      </c>
      <c r="S203" s="267"/>
      <c r="T203" s="267"/>
      <c r="U203" s="267"/>
      <c r="V203" s="267"/>
      <c r="W203" s="267"/>
      <c r="X203" s="267"/>
      <c r="Y203" s="267"/>
      <c r="Z203" s="267"/>
      <c r="AA203" s="267"/>
      <c r="AB203" s="274">
        <v>180</v>
      </c>
      <c r="AC203" s="274"/>
      <c r="AD203" s="274"/>
      <c r="AE203" s="274"/>
      <c r="AF203" s="274"/>
      <c r="AG203" s="274"/>
      <c r="AH203" s="274"/>
      <c r="AI203" s="274"/>
      <c r="AJ203" s="274"/>
      <c r="AK203" s="267">
        <v>3.5904494045838099E-3</v>
      </c>
      <c r="AL203" s="267"/>
      <c r="AM203" s="267"/>
      <c r="AN203" s="267"/>
      <c r="AO203" s="267"/>
      <c r="AP203" s="267"/>
    </row>
    <row r="204" spans="2:44" s="174" customFormat="1" ht="9.75" customHeight="1" x14ac:dyDescent="0.15">
      <c r="B204" s="266" t="s">
        <v>1709</v>
      </c>
      <c r="C204" s="266"/>
      <c r="D204" s="266"/>
      <c r="E204" s="266"/>
      <c r="F204" s="266"/>
      <c r="G204" s="279">
        <v>16117792.060000001</v>
      </c>
      <c r="H204" s="279"/>
      <c r="I204" s="279"/>
      <c r="J204" s="279"/>
      <c r="K204" s="279"/>
      <c r="L204" s="279"/>
      <c r="M204" s="279"/>
      <c r="N204" s="279"/>
      <c r="O204" s="279"/>
      <c r="P204" s="279"/>
      <c r="Q204" s="279"/>
      <c r="R204" s="267">
        <v>4.4689902610785398E-3</v>
      </c>
      <c r="S204" s="267"/>
      <c r="T204" s="267"/>
      <c r="U204" s="267"/>
      <c r="V204" s="267"/>
      <c r="W204" s="267"/>
      <c r="X204" s="267"/>
      <c r="Y204" s="267"/>
      <c r="Z204" s="267"/>
      <c r="AA204" s="267"/>
      <c r="AB204" s="274">
        <v>173</v>
      </c>
      <c r="AC204" s="274"/>
      <c r="AD204" s="274"/>
      <c r="AE204" s="274"/>
      <c r="AF204" s="274"/>
      <c r="AG204" s="274"/>
      <c r="AH204" s="274"/>
      <c r="AI204" s="274"/>
      <c r="AJ204" s="274"/>
      <c r="AK204" s="267">
        <v>3.45082081662777E-3</v>
      </c>
      <c r="AL204" s="267"/>
      <c r="AM204" s="267"/>
      <c r="AN204" s="267"/>
      <c r="AO204" s="267"/>
      <c r="AP204" s="267"/>
    </row>
    <row r="205" spans="2:44" s="174" customFormat="1" ht="9.75" customHeight="1" x14ac:dyDescent="0.15">
      <c r="B205" s="266" t="s">
        <v>1708</v>
      </c>
      <c r="C205" s="266"/>
      <c r="D205" s="266"/>
      <c r="E205" s="266"/>
      <c r="F205" s="266"/>
      <c r="G205" s="279">
        <v>12742470.789999999</v>
      </c>
      <c r="H205" s="279"/>
      <c r="I205" s="279"/>
      <c r="J205" s="279"/>
      <c r="K205" s="279"/>
      <c r="L205" s="279"/>
      <c r="M205" s="279"/>
      <c r="N205" s="279"/>
      <c r="O205" s="279"/>
      <c r="P205" s="279"/>
      <c r="Q205" s="279"/>
      <c r="R205" s="267">
        <v>3.5331128265336199E-3</v>
      </c>
      <c r="S205" s="267"/>
      <c r="T205" s="267"/>
      <c r="U205" s="267"/>
      <c r="V205" s="267"/>
      <c r="W205" s="267"/>
      <c r="X205" s="267"/>
      <c r="Y205" s="267"/>
      <c r="Z205" s="267"/>
      <c r="AA205" s="267"/>
      <c r="AB205" s="274">
        <v>130</v>
      </c>
      <c r="AC205" s="274"/>
      <c r="AD205" s="274"/>
      <c r="AE205" s="274"/>
      <c r="AF205" s="274"/>
      <c r="AG205" s="274"/>
      <c r="AH205" s="274"/>
      <c r="AI205" s="274"/>
      <c r="AJ205" s="274"/>
      <c r="AK205" s="267">
        <v>2.5931023477549701E-3</v>
      </c>
      <c r="AL205" s="267"/>
      <c r="AM205" s="267"/>
      <c r="AN205" s="267"/>
      <c r="AO205" s="267"/>
      <c r="AP205" s="267"/>
    </row>
    <row r="206" spans="2:44" s="174" customFormat="1" ht="9.75" customHeight="1" x14ac:dyDescent="0.15">
      <c r="B206" s="266" t="s">
        <v>1707</v>
      </c>
      <c r="C206" s="266"/>
      <c r="D206" s="266"/>
      <c r="E206" s="266"/>
      <c r="F206" s="266"/>
      <c r="G206" s="279">
        <v>24671004.309999999</v>
      </c>
      <c r="H206" s="279"/>
      <c r="I206" s="279"/>
      <c r="J206" s="279"/>
      <c r="K206" s="279"/>
      <c r="L206" s="279"/>
      <c r="M206" s="279"/>
      <c r="N206" s="279"/>
      <c r="O206" s="279"/>
      <c r="P206" s="279"/>
      <c r="Q206" s="279"/>
      <c r="R206" s="267">
        <v>6.8405447583629398E-3</v>
      </c>
      <c r="S206" s="267"/>
      <c r="T206" s="267"/>
      <c r="U206" s="267"/>
      <c r="V206" s="267"/>
      <c r="W206" s="267"/>
      <c r="X206" s="267"/>
      <c r="Y206" s="267"/>
      <c r="Z206" s="267"/>
      <c r="AA206" s="267"/>
      <c r="AB206" s="274">
        <v>245</v>
      </c>
      <c r="AC206" s="274"/>
      <c r="AD206" s="274"/>
      <c r="AE206" s="274"/>
      <c r="AF206" s="274"/>
      <c r="AG206" s="274"/>
      <c r="AH206" s="274"/>
      <c r="AI206" s="274"/>
      <c r="AJ206" s="274"/>
      <c r="AK206" s="267">
        <v>4.88700057846129E-3</v>
      </c>
      <c r="AL206" s="267"/>
      <c r="AM206" s="267"/>
      <c r="AN206" s="267"/>
      <c r="AO206" s="267"/>
      <c r="AP206" s="267"/>
    </row>
    <row r="207" spans="2:44" s="174" customFormat="1" ht="9.75" customHeight="1" x14ac:dyDescent="0.15">
      <c r="B207" s="266" t="s">
        <v>1706</v>
      </c>
      <c r="C207" s="266"/>
      <c r="D207" s="266"/>
      <c r="E207" s="266"/>
      <c r="F207" s="266"/>
      <c r="G207" s="279">
        <v>9977309.2400000002</v>
      </c>
      <c r="H207" s="279"/>
      <c r="I207" s="279"/>
      <c r="J207" s="279"/>
      <c r="K207" s="279"/>
      <c r="L207" s="279"/>
      <c r="M207" s="279"/>
      <c r="N207" s="279"/>
      <c r="O207" s="279"/>
      <c r="P207" s="279"/>
      <c r="Q207" s="279"/>
      <c r="R207" s="267">
        <v>2.7664147582587002E-3</v>
      </c>
      <c r="S207" s="267"/>
      <c r="T207" s="267"/>
      <c r="U207" s="267"/>
      <c r="V207" s="267"/>
      <c r="W207" s="267"/>
      <c r="X207" s="267"/>
      <c r="Y207" s="267"/>
      <c r="Z207" s="267"/>
      <c r="AA207" s="267"/>
      <c r="AB207" s="274">
        <v>101</v>
      </c>
      <c r="AC207" s="274"/>
      <c r="AD207" s="274"/>
      <c r="AE207" s="274"/>
      <c r="AF207" s="274"/>
      <c r="AG207" s="274"/>
      <c r="AH207" s="274"/>
      <c r="AI207" s="274"/>
      <c r="AJ207" s="274"/>
      <c r="AK207" s="267">
        <v>2.01464105479425E-3</v>
      </c>
      <c r="AL207" s="267"/>
      <c r="AM207" s="267"/>
      <c r="AN207" s="267"/>
      <c r="AO207" s="267"/>
      <c r="AP207" s="267"/>
    </row>
    <row r="208" spans="2:44" s="174" customFormat="1" ht="9.75" customHeight="1" x14ac:dyDescent="0.15">
      <c r="B208" s="266" t="s">
        <v>1705</v>
      </c>
      <c r="C208" s="266"/>
      <c r="D208" s="266"/>
      <c r="E208" s="266"/>
      <c r="F208" s="266"/>
      <c r="G208" s="279">
        <v>148116.48000000001</v>
      </c>
      <c r="H208" s="279"/>
      <c r="I208" s="279"/>
      <c r="J208" s="279"/>
      <c r="K208" s="279"/>
      <c r="L208" s="279"/>
      <c r="M208" s="279"/>
      <c r="N208" s="279"/>
      <c r="O208" s="279"/>
      <c r="P208" s="279"/>
      <c r="Q208" s="279"/>
      <c r="R208" s="267">
        <v>4.1068348826013702E-5</v>
      </c>
      <c r="S208" s="267"/>
      <c r="T208" s="267"/>
      <c r="U208" s="267"/>
      <c r="V208" s="267"/>
      <c r="W208" s="267"/>
      <c r="X208" s="267"/>
      <c r="Y208" s="267"/>
      <c r="Z208" s="267"/>
      <c r="AA208" s="267"/>
      <c r="AB208" s="274">
        <v>5</v>
      </c>
      <c r="AC208" s="274"/>
      <c r="AD208" s="274"/>
      <c r="AE208" s="274"/>
      <c r="AF208" s="274"/>
      <c r="AG208" s="274"/>
      <c r="AH208" s="274"/>
      <c r="AI208" s="274"/>
      <c r="AJ208" s="274"/>
      <c r="AK208" s="267">
        <v>9.9734705682883498E-5</v>
      </c>
      <c r="AL208" s="267"/>
      <c r="AM208" s="267"/>
      <c r="AN208" s="267"/>
      <c r="AO208" s="267"/>
      <c r="AP208" s="267"/>
    </row>
    <row r="209" spans="2:44" s="174" customFormat="1" ht="9.75" customHeight="1" x14ac:dyDescent="0.15">
      <c r="B209" s="266" t="s">
        <v>1704</v>
      </c>
      <c r="C209" s="266"/>
      <c r="D209" s="266"/>
      <c r="E209" s="266"/>
      <c r="F209" s="266"/>
      <c r="G209" s="279">
        <v>37947473.880000003</v>
      </c>
      <c r="H209" s="279"/>
      <c r="I209" s="279"/>
      <c r="J209" s="279"/>
      <c r="K209" s="279"/>
      <c r="L209" s="279"/>
      <c r="M209" s="279"/>
      <c r="N209" s="279"/>
      <c r="O209" s="279"/>
      <c r="P209" s="279"/>
      <c r="Q209" s="279"/>
      <c r="R209" s="267">
        <v>1.0521719759812601E-2</v>
      </c>
      <c r="S209" s="267"/>
      <c r="T209" s="267"/>
      <c r="U209" s="267"/>
      <c r="V209" s="267"/>
      <c r="W209" s="267"/>
      <c r="X209" s="267"/>
      <c r="Y209" s="267"/>
      <c r="Z209" s="267"/>
      <c r="AA209" s="267"/>
      <c r="AB209" s="274">
        <v>237</v>
      </c>
      <c r="AC209" s="274"/>
      <c r="AD209" s="274"/>
      <c r="AE209" s="274"/>
      <c r="AF209" s="274"/>
      <c r="AG209" s="274"/>
      <c r="AH209" s="274"/>
      <c r="AI209" s="274"/>
      <c r="AJ209" s="274"/>
      <c r="AK209" s="267">
        <v>4.7274250493686797E-3</v>
      </c>
      <c r="AL209" s="267"/>
      <c r="AM209" s="267"/>
      <c r="AN209" s="267"/>
      <c r="AO209" s="267"/>
      <c r="AP209" s="267"/>
    </row>
    <row r="210" spans="2:44" s="174" customFormat="1" ht="9.75" customHeight="1" x14ac:dyDescent="0.15">
      <c r="B210" s="266" t="s">
        <v>1703</v>
      </c>
      <c r="C210" s="266"/>
      <c r="D210" s="266"/>
      <c r="E210" s="266"/>
      <c r="F210" s="266"/>
      <c r="G210" s="279">
        <v>24039977.449999999</v>
      </c>
      <c r="H210" s="279"/>
      <c r="I210" s="279"/>
      <c r="J210" s="279"/>
      <c r="K210" s="279"/>
      <c r="L210" s="279"/>
      <c r="M210" s="279"/>
      <c r="N210" s="279"/>
      <c r="O210" s="279"/>
      <c r="P210" s="279"/>
      <c r="Q210" s="279"/>
      <c r="R210" s="267">
        <v>6.6655795471651999E-3</v>
      </c>
      <c r="S210" s="267"/>
      <c r="T210" s="267"/>
      <c r="U210" s="267"/>
      <c r="V210" s="267"/>
      <c r="W210" s="267"/>
      <c r="X210" s="267"/>
      <c r="Y210" s="267"/>
      <c r="Z210" s="267"/>
      <c r="AA210" s="267"/>
      <c r="AB210" s="274">
        <v>139</v>
      </c>
      <c r="AC210" s="274"/>
      <c r="AD210" s="274"/>
      <c r="AE210" s="274"/>
      <c r="AF210" s="274"/>
      <c r="AG210" s="274"/>
      <c r="AH210" s="274"/>
      <c r="AI210" s="274"/>
      <c r="AJ210" s="274"/>
      <c r="AK210" s="267">
        <v>2.77262481798416E-3</v>
      </c>
      <c r="AL210" s="267"/>
      <c r="AM210" s="267"/>
      <c r="AN210" s="267"/>
      <c r="AO210" s="267"/>
      <c r="AP210" s="267"/>
    </row>
    <row r="211" spans="2:44" s="174" customFormat="1" ht="9.75" customHeight="1" x14ac:dyDescent="0.15">
      <c r="B211" s="266" t="s">
        <v>1702</v>
      </c>
      <c r="C211" s="266"/>
      <c r="D211" s="266"/>
      <c r="E211" s="266"/>
      <c r="F211" s="266"/>
      <c r="G211" s="279">
        <v>3635480.14</v>
      </c>
      <c r="H211" s="279"/>
      <c r="I211" s="279"/>
      <c r="J211" s="279"/>
      <c r="K211" s="279"/>
      <c r="L211" s="279"/>
      <c r="M211" s="279"/>
      <c r="N211" s="279"/>
      <c r="O211" s="279"/>
      <c r="P211" s="279"/>
      <c r="Q211" s="279"/>
      <c r="R211" s="267">
        <v>1.0080118467544301E-3</v>
      </c>
      <c r="S211" s="267"/>
      <c r="T211" s="267"/>
      <c r="U211" s="267"/>
      <c r="V211" s="267"/>
      <c r="W211" s="267"/>
      <c r="X211" s="267"/>
      <c r="Y211" s="267"/>
      <c r="Z211" s="267"/>
      <c r="AA211" s="267"/>
      <c r="AB211" s="274">
        <v>44</v>
      </c>
      <c r="AC211" s="274"/>
      <c r="AD211" s="274"/>
      <c r="AE211" s="274"/>
      <c r="AF211" s="274"/>
      <c r="AG211" s="274"/>
      <c r="AH211" s="274"/>
      <c r="AI211" s="274"/>
      <c r="AJ211" s="274"/>
      <c r="AK211" s="267">
        <v>8.77665410009375E-4</v>
      </c>
      <c r="AL211" s="267"/>
      <c r="AM211" s="267"/>
      <c r="AN211" s="267"/>
      <c r="AO211" s="267"/>
      <c r="AP211" s="267"/>
    </row>
    <row r="212" spans="2:44" s="174" customFormat="1" ht="9.75" customHeight="1" x14ac:dyDescent="0.15">
      <c r="B212" s="266" t="s">
        <v>1701</v>
      </c>
      <c r="C212" s="266"/>
      <c r="D212" s="266"/>
      <c r="E212" s="266"/>
      <c r="F212" s="266"/>
      <c r="G212" s="279">
        <v>23512687.219999999</v>
      </c>
      <c r="H212" s="279"/>
      <c r="I212" s="279"/>
      <c r="J212" s="279"/>
      <c r="K212" s="279"/>
      <c r="L212" s="279"/>
      <c r="M212" s="279"/>
      <c r="N212" s="279"/>
      <c r="O212" s="279"/>
      <c r="P212" s="279"/>
      <c r="Q212" s="279"/>
      <c r="R212" s="267">
        <v>6.5193774560934397E-3</v>
      </c>
      <c r="S212" s="267"/>
      <c r="T212" s="267"/>
      <c r="U212" s="267"/>
      <c r="V212" s="267"/>
      <c r="W212" s="267"/>
      <c r="X212" s="267"/>
      <c r="Y212" s="267"/>
      <c r="Z212" s="267"/>
      <c r="AA212" s="267"/>
      <c r="AB212" s="274">
        <v>259</v>
      </c>
      <c r="AC212" s="274"/>
      <c r="AD212" s="274"/>
      <c r="AE212" s="274"/>
      <c r="AF212" s="274"/>
      <c r="AG212" s="274"/>
      <c r="AH212" s="274"/>
      <c r="AI212" s="274"/>
      <c r="AJ212" s="274"/>
      <c r="AK212" s="267">
        <v>5.1662577543733698E-3</v>
      </c>
      <c r="AL212" s="267"/>
      <c r="AM212" s="267"/>
      <c r="AN212" s="267"/>
      <c r="AO212" s="267"/>
      <c r="AP212" s="267"/>
    </row>
    <row r="213" spans="2:44" s="174" customFormat="1" ht="9.75" customHeight="1" x14ac:dyDescent="0.15">
      <c r="B213" s="266" t="s">
        <v>1700</v>
      </c>
      <c r="C213" s="266"/>
      <c r="D213" s="266"/>
      <c r="E213" s="266"/>
      <c r="F213" s="266"/>
      <c r="G213" s="279">
        <v>5533717.9699999997</v>
      </c>
      <c r="H213" s="279"/>
      <c r="I213" s="279"/>
      <c r="J213" s="279"/>
      <c r="K213" s="279"/>
      <c r="L213" s="279"/>
      <c r="M213" s="279"/>
      <c r="N213" s="279"/>
      <c r="O213" s="279"/>
      <c r="P213" s="279"/>
      <c r="Q213" s="279"/>
      <c r="R213" s="267">
        <v>1.53433743427295E-3</v>
      </c>
      <c r="S213" s="267"/>
      <c r="T213" s="267"/>
      <c r="U213" s="267"/>
      <c r="V213" s="267"/>
      <c r="W213" s="267"/>
      <c r="X213" s="267"/>
      <c r="Y213" s="267"/>
      <c r="Z213" s="267"/>
      <c r="AA213" s="267"/>
      <c r="AB213" s="274">
        <v>40</v>
      </c>
      <c r="AC213" s="274"/>
      <c r="AD213" s="274"/>
      <c r="AE213" s="274"/>
      <c r="AF213" s="274"/>
      <c r="AG213" s="274"/>
      <c r="AH213" s="274"/>
      <c r="AI213" s="274"/>
      <c r="AJ213" s="274"/>
      <c r="AK213" s="267">
        <v>7.9787764546306798E-4</v>
      </c>
      <c r="AL213" s="267"/>
      <c r="AM213" s="267"/>
      <c r="AN213" s="267"/>
      <c r="AO213" s="267"/>
      <c r="AP213" s="267"/>
    </row>
    <row r="214" spans="2:44" s="174" customFormat="1" ht="9.75" customHeight="1" x14ac:dyDescent="0.15">
      <c r="B214" s="266" t="s">
        <v>1699</v>
      </c>
      <c r="C214" s="266"/>
      <c r="D214" s="266"/>
      <c r="E214" s="266"/>
      <c r="F214" s="266"/>
      <c r="G214" s="279">
        <v>7082953.0999999996</v>
      </c>
      <c r="H214" s="279"/>
      <c r="I214" s="279"/>
      <c r="J214" s="279"/>
      <c r="K214" s="279"/>
      <c r="L214" s="279"/>
      <c r="M214" s="279"/>
      <c r="N214" s="279"/>
      <c r="O214" s="279"/>
      <c r="P214" s="279"/>
      <c r="Q214" s="279"/>
      <c r="R214" s="267">
        <v>1.96389482540427E-3</v>
      </c>
      <c r="S214" s="267"/>
      <c r="T214" s="267"/>
      <c r="U214" s="267"/>
      <c r="V214" s="267"/>
      <c r="W214" s="267"/>
      <c r="X214" s="267"/>
      <c r="Y214" s="267"/>
      <c r="Z214" s="267"/>
      <c r="AA214" s="267"/>
      <c r="AB214" s="274">
        <v>53</v>
      </c>
      <c r="AC214" s="274"/>
      <c r="AD214" s="274"/>
      <c r="AE214" s="274"/>
      <c r="AF214" s="274"/>
      <c r="AG214" s="274"/>
      <c r="AH214" s="274"/>
      <c r="AI214" s="274"/>
      <c r="AJ214" s="274"/>
      <c r="AK214" s="267">
        <v>1.05718788023857E-3</v>
      </c>
      <c r="AL214" s="267"/>
      <c r="AM214" s="267"/>
      <c r="AN214" s="267"/>
      <c r="AO214" s="267"/>
      <c r="AP214" s="267"/>
    </row>
    <row r="215" spans="2:44" s="174" customFormat="1" ht="9.75" customHeight="1" x14ac:dyDescent="0.15">
      <c r="B215" s="266" t="s">
        <v>1698</v>
      </c>
      <c r="C215" s="266"/>
      <c r="D215" s="266"/>
      <c r="E215" s="266"/>
      <c r="F215" s="266"/>
      <c r="G215" s="279">
        <v>1177922.8500000001</v>
      </c>
      <c r="H215" s="279"/>
      <c r="I215" s="279"/>
      <c r="J215" s="279"/>
      <c r="K215" s="279"/>
      <c r="L215" s="279"/>
      <c r="M215" s="279"/>
      <c r="N215" s="279"/>
      <c r="O215" s="279"/>
      <c r="P215" s="279"/>
      <c r="Q215" s="279"/>
      <c r="R215" s="267">
        <v>3.2660340357759101E-4</v>
      </c>
      <c r="S215" s="267"/>
      <c r="T215" s="267"/>
      <c r="U215" s="267"/>
      <c r="V215" s="267"/>
      <c r="W215" s="267"/>
      <c r="X215" s="267"/>
      <c r="Y215" s="267"/>
      <c r="Z215" s="267"/>
      <c r="AA215" s="267"/>
      <c r="AB215" s="274">
        <v>12</v>
      </c>
      <c r="AC215" s="274"/>
      <c r="AD215" s="274"/>
      <c r="AE215" s="274"/>
      <c r="AF215" s="274"/>
      <c r="AG215" s="274"/>
      <c r="AH215" s="274"/>
      <c r="AI215" s="274"/>
      <c r="AJ215" s="274"/>
      <c r="AK215" s="267">
        <v>2.3936329363892099E-4</v>
      </c>
      <c r="AL215" s="267"/>
      <c r="AM215" s="267"/>
      <c r="AN215" s="267"/>
      <c r="AO215" s="267"/>
      <c r="AP215" s="267"/>
    </row>
    <row r="216" spans="2:44" s="174" customFormat="1" ht="9.75" customHeight="1" x14ac:dyDescent="0.15">
      <c r="B216" s="266" t="s">
        <v>1697</v>
      </c>
      <c r="C216" s="266"/>
      <c r="D216" s="266"/>
      <c r="E216" s="266"/>
      <c r="F216" s="266"/>
      <c r="G216" s="279">
        <v>68163</v>
      </c>
      <c r="H216" s="279"/>
      <c r="I216" s="279"/>
      <c r="J216" s="279"/>
      <c r="K216" s="279"/>
      <c r="L216" s="279"/>
      <c r="M216" s="279"/>
      <c r="N216" s="279"/>
      <c r="O216" s="279"/>
      <c r="P216" s="279"/>
      <c r="Q216" s="279"/>
      <c r="R216" s="267">
        <v>1.8899597539906301E-5</v>
      </c>
      <c r="S216" s="267"/>
      <c r="T216" s="267"/>
      <c r="U216" s="267"/>
      <c r="V216" s="267"/>
      <c r="W216" s="267"/>
      <c r="X216" s="267"/>
      <c r="Y216" s="267"/>
      <c r="Z216" s="267"/>
      <c r="AA216" s="267"/>
      <c r="AB216" s="274">
        <v>1</v>
      </c>
      <c r="AC216" s="274"/>
      <c r="AD216" s="274"/>
      <c r="AE216" s="274"/>
      <c r="AF216" s="274"/>
      <c r="AG216" s="274"/>
      <c r="AH216" s="274"/>
      <c r="AI216" s="274"/>
      <c r="AJ216" s="274"/>
      <c r="AK216" s="267">
        <v>1.99469411365767E-5</v>
      </c>
      <c r="AL216" s="267"/>
      <c r="AM216" s="267"/>
      <c r="AN216" s="267"/>
      <c r="AO216" s="267"/>
      <c r="AP216" s="267"/>
    </row>
    <row r="217" spans="2:44" s="174" customFormat="1" ht="9.75" customHeight="1" x14ac:dyDescent="0.15">
      <c r="B217" s="266" t="s">
        <v>1647</v>
      </c>
      <c r="C217" s="266"/>
      <c r="D217" s="266"/>
      <c r="E217" s="266"/>
      <c r="F217" s="266"/>
      <c r="G217" s="279">
        <v>3328827532.7199898</v>
      </c>
      <c r="H217" s="279"/>
      <c r="I217" s="279"/>
      <c r="J217" s="279"/>
      <c r="K217" s="279"/>
      <c r="L217" s="279"/>
      <c r="M217" s="279"/>
      <c r="N217" s="279"/>
      <c r="O217" s="279"/>
      <c r="P217" s="279"/>
      <c r="Q217" s="279"/>
      <c r="R217" s="267">
        <v>0.92298608699979401</v>
      </c>
      <c r="S217" s="267"/>
      <c r="T217" s="267"/>
      <c r="U217" s="267"/>
      <c r="V217" s="267"/>
      <c r="W217" s="267"/>
      <c r="X217" s="267"/>
      <c r="Y217" s="267"/>
      <c r="Z217" s="267"/>
      <c r="AA217" s="267"/>
      <c r="AB217" s="274">
        <v>47351</v>
      </c>
      <c r="AC217" s="274"/>
      <c r="AD217" s="274"/>
      <c r="AE217" s="274"/>
      <c r="AF217" s="274"/>
      <c r="AG217" s="274"/>
      <c r="AH217" s="274"/>
      <c r="AI217" s="274"/>
      <c r="AJ217" s="274"/>
      <c r="AK217" s="267">
        <v>0.94450760975804404</v>
      </c>
      <c r="AL217" s="267"/>
      <c r="AM217" s="267"/>
      <c r="AN217" s="267"/>
      <c r="AO217" s="267"/>
      <c r="AP217" s="267"/>
    </row>
    <row r="218" spans="2:44" s="174" customFormat="1" ht="10.199999999999999" customHeight="1" x14ac:dyDescent="0.15">
      <c r="B218" s="281"/>
      <c r="C218" s="281"/>
      <c r="D218" s="281"/>
      <c r="E218" s="281"/>
      <c r="F218" s="281"/>
      <c r="G218" s="280">
        <v>3606584735.7899899</v>
      </c>
      <c r="H218" s="280"/>
      <c r="I218" s="280"/>
      <c r="J218" s="280"/>
      <c r="K218" s="280"/>
      <c r="L218" s="280"/>
      <c r="M218" s="280"/>
      <c r="N218" s="280"/>
      <c r="O218" s="280"/>
      <c r="P218" s="280"/>
      <c r="Q218" s="280"/>
      <c r="R218" s="278">
        <v>1</v>
      </c>
      <c r="S218" s="278"/>
      <c r="T218" s="278"/>
      <c r="U218" s="278"/>
      <c r="V218" s="278"/>
      <c r="W218" s="278"/>
      <c r="X218" s="278"/>
      <c r="Y218" s="278"/>
      <c r="Z218" s="278"/>
      <c r="AA218" s="278"/>
      <c r="AB218" s="277">
        <v>50133</v>
      </c>
      <c r="AC218" s="277"/>
      <c r="AD218" s="277"/>
      <c r="AE218" s="277"/>
      <c r="AF218" s="277"/>
      <c r="AG218" s="277"/>
      <c r="AH218" s="277"/>
      <c r="AI218" s="277"/>
      <c r="AJ218" s="277"/>
      <c r="AK218" s="278">
        <v>1</v>
      </c>
      <c r="AL218" s="278"/>
      <c r="AM218" s="278"/>
      <c r="AN218" s="278"/>
      <c r="AO218" s="278"/>
      <c r="AP218" s="278"/>
    </row>
    <row r="219" spans="2:44" s="174" customFormat="1" ht="7.2" customHeight="1" x14ac:dyDescent="0.15"/>
    <row r="220" spans="2:44" s="174" customFormat="1" ht="15.3" customHeight="1" x14ac:dyDescent="0.15">
      <c r="B220" s="264" t="s">
        <v>1696</v>
      </c>
      <c r="C220" s="264"/>
      <c r="D220" s="264"/>
      <c r="E220" s="264"/>
      <c r="F220" s="264"/>
      <c r="G220" s="264"/>
      <c r="H220" s="264"/>
      <c r="I220" s="264"/>
      <c r="J220" s="264"/>
      <c r="K220" s="264"/>
      <c r="L220" s="264"/>
      <c r="M220" s="264"/>
      <c r="N220" s="264"/>
      <c r="O220" s="264"/>
      <c r="P220" s="264"/>
      <c r="Q220" s="264"/>
      <c r="R220" s="264"/>
      <c r="S220" s="264"/>
      <c r="T220" s="264"/>
      <c r="U220" s="264"/>
      <c r="V220" s="264"/>
      <c r="W220" s="264"/>
      <c r="X220" s="264"/>
      <c r="Y220" s="264"/>
      <c r="Z220" s="264"/>
      <c r="AA220" s="264"/>
      <c r="AB220" s="264"/>
      <c r="AC220" s="264"/>
      <c r="AD220" s="264"/>
      <c r="AE220" s="264"/>
      <c r="AF220" s="264"/>
      <c r="AG220" s="264"/>
      <c r="AH220" s="264"/>
      <c r="AI220" s="264"/>
      <c r="AJ220" s="264"/>
      <c r="AK220" s="264"/>
      <c r="AL220" s="264"/>
      <c r="AM220" s="264"/>
      <c r="AN220" s="264"/>
      <c r="AO220" s="264"/>
      <c r="AP220" s="264"/>
      <c r="AQ220" s="264"/>
      <c r="AR220" s="264"/>
    </row>
    <row r="221" spans="2:44" s="174" customFormat="1" ht="6.3" customHeight="1" x14ac:dyDescent="0.15"/>
    <row r="222" spans="2:44" s="174" customFormat="1" ht="9.75" customHeight="1" x14ac:dyDescent="0.15">
      <c r="B222" s="281"/>
      <c r="C222" s="281"/>
      <c r="D222" s="281"/>
      <c r="E222" s="281"/>
      <c r="F222" s="261" t="s">
        <v>1634</v>
      </c>
      <c r="G222" s="261"/>
      <c r="H222" s="261"/>
      <c r="I222" s="261"/>
      <c r="J222" s="261"/>
      <c r="K222" s="261"/>
      <c r="L222" s="261"/>
      <c r="M222" s="261"/>
      <c r="N222" s="261"/>
      <c r="O222" s="261"/>
      <c r="P222" s="261"/>
      <c r="Q222" s="261" t="s">
        <v>1632</v>
      </c>
      <c r="R222" s="261"/>
      <c r="S222" s="261"/>
      <c r="T222" s="261"/>
      <c r="U222" s="261"/>
      <c r="V222" s="261"/>
      <c r="W222" s="261"/>
      <c r="X222" s="261"/>
      <c r="Y222" s="261"/>
      <c r="Z222" s="261"/>
      <c r="AA222" s="261" t="s">
        <v>1633</v>
      </c>
      <c r="AB222" s="261"/>
      <c r="AC222" s="261"/>
      <c r="AD222" s="261"/>
      <c r="AE222" s="261"/>
      <c r="AF222" s="261"/>
      <c r="AG222" s="261"/>
      <c r="AH222" s="261"/>
      <c r="AI222" s="261"/>
      <c r="AJ222" s="261" t="s">
        <v>1632</v>
      </c>
      <c r="AK222" s="261"/>
      <c r="AL222" s="261"/>
      <c r="AM222" s="261"/>
      <c r="AN222" s="261"/>
      <c r="AO222" s="261"/>
      <c r="AP222" s="261"/>
    </row>
    <row r="223" spans="2:44" s="174" customFormat="1" ht="9.75" customHeight="1" x14ac:dyDescent="0.15">
      <c r="B223" s="266" t="s">
        <v>1695</v>
      </c>
      <c r="C223" s="266"/>
      <c r="D223" s="266"/>
      <c r="E223" s="266"/>
      <c r="F223" s="279">
        <v>3606584735.7899899</v>
      </c>
      <c r="G223" s="279"/>
      <c r="H223" s="279"/>
      <c r="I223" s="279"/>
      <c r="J223" s="279"/>
      <c r="K223" s="279"/>
      <c r="L223" s="279"/>
      <c r="M223" s="279"/>
      <c r="N223" s="279"/>
      <c r="O223" s="279"/>
      <c r="P223" s="279"/>
      <c r="Q223" s="267">
        <v>1</v>
      </c>
      <c r="R223" s="267"/>
      <c r="S223" s="267"/>
      <c r="T223" s="267"/>
      <c r="U223" s="267"/>
      <c r="V223" s="267"/>
      <c r="W223" s="267"/>
      <c r="X223" s="267"/>
      <c r="Y223" s="267"/>
      <c r="Z223" s="267"/>
      <c r="AA223" s="274">
        <v>50133</v>
      </c>
      <c r="AB223" s="274"/>
      <c r="AC223" s="274"/>
      <c r="AD223" s="274"/>
      <c r="AE223" s="274"/>
      <c r="AF223" s="274"/>
      <c r="AG223" s="274"/>
      <c r="AH223" s="274"/>
      <c r="AI223" s="274"/>
      <c r="AJ223" s="267">
        <v>1</v>
      </c>
      <c r="AK223" s="267"/>
      <c r="AL223" s="267"/>
      <c r="AM223" s="267"/>
      <c r="AN223" s="267"/>
      <c r="AO223" s="267"/>
      <c r="AP223" s="267"/>
    </row>
    <row r="224" spans="2:44" s="174" customFormat="1" ht="9.75" customHeight="1" x14ac:dyDescent="0.15">
      <c r="B224" s="281"/>
      <c r="C224" s="281"/>
      <c r="D224" s="281"/>
      <c r="E224" s="281"/>
      <c r="F224" s="280">
        <v>3606584735.7899899</v>
      </c>
      <c r="G224" s="280"/>
      <c r="H224" s="280"/>
      <c r="I224" s="280"/>
      <c r="J224" s="280"/>
      <c r="K224" s="280"/>
      <c r="L224" s="280"/>
      <c r="M224" s="280"/>
      <c r="N224" s="280"/>
      <c r="O224" s="280"/>
      <c r="P224" s="280"/>
      <c r="Q224" s="278">
        <v>1</v>
      </c>
      <c r="R224" s="278"/>
      <c r="S224" s="278"/>
      <c r="T224" s="278"/>
      <c r="U224" s="278"/>
      <c r="V224" s="278"/>
      <c r="W224" s="278"/>
      <c r="X224" s="278"/>
      <c r="Y224" s="278"/>
      <c r="Z224" s="278"/>
      <c r="AA224" s="277">
        <v>50133</v>
      </c>
      <c r="AB224" s="277"/>
      <c r="AC224" s="277"/>
      <c r="AD224" s="277"/>
      <c r="AE224" s="277"/>
      <c r="AF224" s="277"/>
      <c r="AG224" s="277"/>
      <c r="AH224" s="277"/>
      <c r="AI224" s="277"/>
      <c r="AJ224" s="278">
        <v>1</v>
      </c>
      <c r="AK224" s="278"/>
      <c r="AL224" s="278"/>
      <c r="AM224" s="278"/>
      <c r="AN224" s="278"/>
      <c r="AO224" s="278"/>
      <c r="AP224" s="278"/>
    </row>
    <row r="225" spans="2:44" s="174" customFormat="1" ht="14.1" customHeight="1" x14ac:dyDescent="0.15"/>
    <row r="226" spans="2:44" s="174" customFormat="1" ht="15.3" customHeight="1" x14ac:dyDescent="0.15">
      <c r="B226" s="264" t="s">
        <v>1694</v>
      </c>
      <c r="C226" s="264"/>
      <c r="D226" s="264"/>
      <c r="E226" s="264"/>
      <c r="F226" s="264"/>
      <c r="G226" s="264"/>
      <c r="H226" s="264"/>
      <c r="I226" s="264"/>
      <c r="J226" s="264"/>
      <c r="K226" s="264"/>
      <c r="L226" s="264"/>
      <c r="M226" s="264"/>
      <c r="N226" s="264"/>
      <c r="O226" s="264"/>
      <c r="P226" s="264"/>
      <c r="Q226" s="264"/>
      <c r="R226" s="264"/>
      <c r="S226" s="264"/>
      <c r="T226" s="264"/>
      <c r="U226" s="264"/>
      <c r="V226" s="264"/>
      <c r="W226" s="264"/>
      <c r="X226" s="264"/>
      <c r="Y226" s="264"/>
      <c r="Z226" s="264"/>
      <c r="AA226" s="264"/>
      <c r="AB226" s="264"/>
      <c r="AC226" s="264"/>
      <c r="AD226" s="264"/>
      <c r="AE226" s="264"/>
      <c r="AF226" s="264"/>
      <c r="AG226" s="264"/>
      <c r="AH226" s="264"/>
      <c r="AI226" s="264"/>
      <c r="AJ226" s="264"/>
      <c r="AK226" s="264"/>
      <c r="AL226" s="264"/>
      <c r="AM226" s="264"/>
      <c r="AN226" s="264"/>
      <c r="AO226" s="264"/>
      <c r="AP226" s="264"/>
      <c r="AQ226" s="264"/>
      <c r="AR226" s="264"/>
    </row>
    <row r="227" spans="2:44" s="174" customFormat="1" ht="5.55" customHeight="1" x14ac:dyDescent="0.15"/>
    <row r="228" spans="2:44" s="174" customFormat="1" ht="10.65" customHeight="1" x14ac:dyDescent="0.15">
      <c r="B228" s="281"/>
      <c r="C228" s="281"/>
      <c r="D228" s="261" t="s">
        <v>1634</v>
      </c>
      <c r="E228" s="261"/>
      <c r="F228" s="261"/>
      <c r="G228" s="261"/>
      <c r="H228" s="261"/>
      <c r="I228" s="261"/>
      <c r="J228" s="261"/>
      <c r="K228" s="261"/>
      <c r="L228" s="261"/>
      <c r="M228" s="261"/>
      <c r="N228" s="261"/>
      <c r="O228" s="261" t="s">
        <v>1632</v>
      </c>
      <c r="P228" s="261"/>
      <c r="Q228" s="261"/>
      <c r="R228" s="261"/>
      <c r="S228" s="261"/>
      <c r="T228" s="261"/>
      <c r="U228" s="261"/>
      <c r="V228" s="261"/>
      <c r="W228" s="261"/>
      <c r="X228" s="261"/>
      <c r="Y228" s="261" t="s">
        <v>1633</v>
      </c>
      <c r="Z228" s="261"/>
      <c r="AA228" s="261"/>
      <c r="AB228" s="261"/>
      <c r="AC228" s="261"/>
      <c r="AD228" s="261"/>
      <c r="AE228" s="261"/>
      <c r="AF228" s="261"/>
      <c r="AG228" s="261"/>
      <c r="AH228" s="261" t="s">
        <v>1632</v>
      </c>
      <c r="AI228" s="261"/>
      <c r="AJ228" s="261"/>
      <c r="AK228" s="261"/>
      <c r="AL228" s="261"/>
      <c r="AM228" s="261"/>
      <c r="AN228" s="261"/>
      <c r="AO228" s="261"/>
    </row>
    <row r="229" spans="2:44" s="174" customFormat="1" ht="9.75" customHeight="1" x14ac:dyDescent="0.15">
      <c r="B229" s="266" t="s">
        <v>1693</v>
      </c>
      <c r="C229" s="266"/>
      <c r="D229" s="279">
        <v>3472924604.73</v>
      </c>
      <c r="E229" s="279"/>
      <c r="F229" s="279"/>
      <c r="G229" s="279"/>
      <c r="H229" s="279"/>
      <c r="I229" s="279"/>
      <c r="J229" s="279"/>
      <c r="K229" s="279"/>
      <c r="L229" s="279"/>
      <c r="M229" s="279"/>
      <c r="N229" s="279"/>
      <c r="O229" s="267">
        <v>0.96293997206453497</v>
      </c>
      <c r="P229" s="267"/>
      <c r="Q229" s="267"/>
      <c r="R229" s="267"/>
      <c r="S229" s="267"/>
      <c r="T229" s="267"/>
      <c r="U229" s="267"/>
      <c r="V229" s="267"/>
      <c r="W229" s="267"/>
      <c r="X229" s="267"/>
      <c r="Y229" s="274">
        <v>48577</v>
      </c>
      <c r="Z229" s="274"/>
      <c r="AA229" s="274"/>
      <c r="AB229" s="274"/>
      <c r="AC229" s="274"/>
      <c r="AD229" s="274"/>
      <c r="AE229" s="274"/>
      <c r="AF229" s="274"/>
      <c r="AG229" s="274"/>
      <c r="AH229" s="267">
        <v>0.96896255959148703</v>
      </c>
      <c r="AI229" s="267"/>
      <c r="AJ229" s="267"/>
      <c r="AK229" s="267"/>
      <c r="AL229" s="267"/>
      <c r="AM229" s="267"/>
      <c r="AN229" s="267"/>
      <c r="AO229" s="267"/>
    </row>
    <row r="230" spans="2:44" s="174" customFormat="1" ht="9.75" customHeight="1" x14ac:dyDescent="0.15">
      <c r="B230" s="266" t="s">
        <v>1692</v>
      </c>
      <c r="C230" s="266"/>
      <c r="D230" s="279">
        <v>98392502.200000003</v>
      </c>
      <c r="E230" s="279"/>
      <c r="F230" s="279"/>
      <c r="G230" s="279"/>
      <c r="H230" s="279"/>
      <c r="I230" s="279"/>
      <c r="J230" s="279"/>
      <c r="K230" s="279"/>
      <c r="L230" s="279"/>
      <c r="M230" s="279"/>
      <c r="N230" s="279"/>
      <c r="O230" s="267">
        <v>2.7281350476421801E-2</v>
      </c>
      <c r="P230" s="267"/>
      <c r="Q230" s="267"/>
      <c r="R230" s="267"/>
      <c r="S230" s="267"/>
      <c r="T230" s="267"/>
      <c r="U230" s="267"/>
      <c r="V230" s="267"/>
      <c r="W230" s="267"/>
      <c r="X230" s="267"/>
      <c r="Y230" s="274">
        <v>682</v>
      </c>
      <c r="Z230" s="274"/>
      <c r="AA230" s="274"/>
      <c r="AB230" s="274"/>
      <c r="AC230" s="274"/>
      <c r="AD230" s="274"/>
      <c r="AE230" s="274"/>
      <c r="AF230" s="274"/>
      <c r="AG230" s="274"/>
      <c r="AH230" s="267">
        <v>1.3603813855145299E-2</v>
      </c>
      <c r="AI230" s="267"/>
      <c r="AJ230" s="267"/>
      <c r="AK230" s="267"/>
      <c r="AL230" s="267"/>
      <c r="AM230" s="267"/>
      <c r="AN230" s="267"/>
      <c r="AO230" s="267"/>
    </row>
    <row r="231" spans="2:44" s="174" customFormat="1" ht="9.75" customHeight="1" x14ac:dyDescent="0.15">
      <c r="B231" s="266" t="s">
        <v>1691</v>
      </c>
      <c r="C231" s="266"/>
      <c r="D231" s="279">
        <v>35267628.859999999</v>
      </c>
      <c r="E231" s="279"/>
      <c r="F231" s="279"/>
      <c r="G231" s="279"/>
      <c r="H231" s="279"/>
      <c r="I231" s="279"/>
      <c r="J231" s="279"/>
      <c r="K231" s="279"/>
      <c r="L231" s="279"/>
      <c r="M231" s="279"/>
      <c r="N231" s="279"/>
      <c r="O231" s="267">
        <v>9.7786774590435006E-3</v>
      </c>
      <c r="P231" s="267"/>
      <c r="Q231" s="267"/>
      <c r="R231" s="267"/>
      <c r="S231" s="267"/>
      <c r="T231" s="267"/>
      <c r="U231" s="267"/>
      <c r="V231" s="267"/>
      <c r="W231" s="267"/>
      <c r="X231" s="267"/>
      <c r="Y231" s="274">
        <v>874</v>
      </c>
      <c r="Z231" s="274"/>
      <c r="AA231" s="274"/>
      <c r="AB231" s="274"/>
      <c r="AC231" s="274"/>
      <c r="AD231" s="274"/>
      <c r="AE231" s="274"/>
      <c r="AF231" s="274"/>
      <c r="AG231" s="274"/>
      <c r="AH231" s="267">
        <v>1.7433626553368001E-2</v>
      </c>
      <c r="AI231" s="267"/>
      <c r="AJ231" s="267"/>
      <c r="AK231" s="267"/>
      <c r="AL231" s="267"/>
      <c r="AM231" s="267"/>
      <c r="AN231" s="267"/>
      <c r="AO231" s="267"/>
    </row>
    <row r="232" spans="2:44" s="174" customFormat="1" ht="9.75" customHeight="1" x14ac:dyDescent="0.15">
      <c r="B232" s="281"/>
      <c r="C232" s="281"/>
      <c r="D232" s="280">
        <v>3606584735.79</v>
      </c>
      <c r="E232" s="280"/>
      <c r="F232" s="280"/>
      <c r="G232" s="280"/>
      <c r="H232" s="280"/>
      <c r="I232" s="280"/>
      <c r="J232" s="280"/>
      <c r="K232" s="280"/>
      <c r="L232" s="280"/>
      <c r="M232" s="280"/>
      <c r="N232" s="280"/>
      <c r="O232" s="278">
        <v>1</v>
      </c>
      <c r="P232" s="278"/>
      <c r="Q232" s="278"/>
      <c r="R232" s="278"/>
      <c r="S232" s="278"/>
      <c r="T232" s="278"/>
      <c r="U232" s="278"/>
      <c r="V232" s="278"/>
      <c r="W232" s="278"/>
      <c r="X232" s="278"/>
      <c r="Y232" s="277">
        <v>50133</v>
      </c>
      <c r="Z232" s="277"/>
      <c r="AA232" s="277"/>
      <c r="AB232" s="277"/>
      <c r="AC232" s="277"/>
      <c r="AD232" s="277"/>
      <c r="AE232" s="277"/>
      <c r="AF232" s="277"/>
      <c r="AG232" s="277"/>
      <c r="AH232" s="278">
        <v>1</v>
      </c>
      <c r="AI232" s="278"/>
      <c r="AJ232" s="278"/>
      <c r="AK232" s="278"/>
      <c r="AL232" s="278"/>
      <c r="AM232" s="278"/>
      <c r="AN232" s="278"/>
      <c r="AO232" s="278"/>
    </row>
    <row r="233" spans="2:44" s="174" customFormat="1" ht="7.2" customHeight="1" x14ac:dyDescent="0.15"/>
    <row r="234" spans="2:44" s="174" customFormat="1" ht="15.3" customHeight="1" x14ac:dyDescent="0.15">
      <c r="B234" s="264" t="s">
        <v>1690</v>
      </c>
      <c r="C234" s="264"/>
      <c r="D234" s="264"/>
      <c r="E234" s="264"/>
      <c r="F234" s="264"/>
      <c r="G234" s="264"/>
      <c r="H234" s="264"/>
      <c r="I234" s="264"/>
      <c r="J234" s="264"/>
      <c r="K234" s="264"/>
      <c r="L234" s="264"/>
      <c r="M234" s="264"/>
      <c r="N234" s="264"/>
      <c r="O234" s="264"/>
      <c r="P234" s="264"/>
      <c r="Q234" s="264"/>
      <c r="R234" s="264"/>
      <c r="S234" s="264"/>
      <c r="T234" s="264"/>
      <c r="U234" s="264"/>
      <c r="V234" s="264"/>
      <c r="W234" s="264"/>
      <c r="X234" s="264"/>
      <c r="Y234" s="264"/>
      <c r="Z234" s="264"/>
      <c r="AA234" s="264"/>
      <c r="AB234" s="264"/>
      <c r="AC234" s="264"/>
      <c r="AD234" s="264"/>
      <c r="AE234" s="264"/>
      <c r="AF234" s="264"/>
      <c r="AG234" s="264"/>
      <c r="AH234" s="264"/>
      <c r="AI234" s="264"/>
      <c r="AJ234" s="264"/>
      <c r="AK234" s="264"/>
      <c r="AL234" s="264"/>
      <c r="AM234" s="264"/>
      <c r="AN234" s="264"/>
      <c r="AO234" s="264"/>
      <c r="AP234" s="264"/>
      <c r="AQ234" s="264"/>
      <c r="AR234" s="264"/>
    </row>
    <row r="235" spans="2:44" s="174" customFormat="1" ht="6.3" customHeight="1" x14ac:dyDescent="0.15"/>
    <row r="236" spans="2:44" s="174" customFormat="1" ht="10.199999999999999" customHeight="1" x14ac:dyDescent="0.15">
      <c r="B236" s="225"/>
      <c r="C236" s="261" t="s">
        <v>1634</v>
      </c>
      <c r="D236" s="261"/>
      <c r="E236" s="261"/>
      <c r="F236" s="261"/>
      <c r="G236" s="261"/>
      <c r="H236" s="261"/>
      <c r="I236" s="261"/>
      <c r="J236" s="261"/>
      <c r="K236" s="261"/>
      <c r="L236" s="261"/>
      <c r="M236" s="261"/>
      <c r="N236" s="261" t="s">
        <v>1632</v>
      </c>
      <c r="O236" s="261"/>
      <c r="P236" s="261"/>
      <c r="Q236" s="261"/>
      <c r="R236" s="261"/>
      <c r="S236" s="261"/>
      <c r="T236" s="261"/>
      <c r="U236" s="261"/>
      <c r="V236" s="261"/>
      <c r="W236" s="261"/>
      <c r="X236" s="261" t="s">
        <v>1633</v>
      </c>
      <c r="Y236" s="261"/>
      <c r="Z236" s="261"/>
      <c r="AA236" s="261"/>
      <c r="AB236" s="261"/>
      <c r="AC236" s="261"/>
      <c r="AD236" s="261"/>
      <c r="AE236" s="261"/>
      <c r="AF236" s="261"/>
      <c r="AG236" s="261" t="s">
        <v>1632</v>
      </c>
      <c r="AH236" s="261"/>
      <c r="AI236" s="261"/>
      <c r="AJ236" s="261"/>
      <c r="AK236" s="261"/>
      <c r="AL236" s="261"/>
      <c r="AM236" s="261"/>
      <c r="AN236" s="261"/>
      <c r="AO236" s="261"/>
    </row>
    <row r="237" spans="2:44" s="174" customFormat="1" ht="8.85" customHeight="1" x14ac:dyDescent="0.15">
      <c r="B237" s="183" t="s">
        <v>1688</v>
      </c>
      <c r="C237" s="279">
        <v>140387805.93000001</v>
      </c>
      <c r="D237" s="279"/>
      <c r="E237" s="279"/>
      <c r="F237" s="279"/>
      <c r="G237" s="279"/>
      <c r="H237" s="279"/>
      <c r="I237" s="279"/>
      <c r="J237" s="279"/>
      <c r="K237" s="279"/>
      <c r="L237" s="279"/>
      <c r="M237" s="279"/>
      <c r="N237" s="267">
        <v>3.8925414544363497E-2</v>
      </c>
      <c r="O237" s="267"/>
      <c r="P237" s="267"/>
      <c r="Q237" s="267"/>
      <c r="R237" s="267"/>
      <c r="S237" s="267"/>
      <c r="T237" s="267"/>
      <c r="U237" s="267"/>
      <c r="V237" s="267"/>
      <c r="W237" s="267"/>
      <c r="X237" s="274">
        <v>8295</v>
      </c>
      <c r="Y237" s="274"/>
      <c r="Z237" s="274"/>
      <c r="AA237" s="274"/>
      <c r="AB237" s="274"/>
      <c r="AC237" s="274"/>
      <c r="AD237" s="274"/>
      <c r="AE237" s="274"/>
      <c r="AF237" s="274"/>
      <c r="AG237" s="267">
        <v>0.16545987672790399</v>
      </c>
      <c r="AH237" s="267"/>
      <c r="AI237" s="267"/>
      <c r="AJ237" s="267"/>
      <c r="AK237" s="267"/>
      <c r="AL237" s="267"/>
      <c r="AM237" s="267"/>
      <c r="AN237" s="267"/>
      <c r="AO237" s="267"/>
    </row>
    <row r="238" spans="2:44" s="174" customFormat="1" ht="8.85" customHeight="1" x14ac:dyDescent="0.15">
      <c r="B238" s="183" t="s">
        <v>1687</v>
      </c>
      <c r="C238" s="279">
        <v>251715703.12000099</v>
      </c>
      <c r="D238" s="279"/>
      <c r="E238" s="279"/>
      <c r="F238" s="279"/>
      <c r="G238" s="279"/>
      <c r="H238" s="279"/>
      <c r="I238" s="279"/>
      <c r="J238" s="279"/>
      <c r="K238" s="279"/>
      <c r="L238" s="279"/>
      <c r="M238" s="279"/>
      <c r="N238" s="267">
        <v>6.9793370060627094E-2</v>
      </c>
      <c r="O238" s="267"/>
      <c r="P238" s="267"/>
      <c r="Q238" s="267"/>
      <c r="R238" s="267"/>
      <c r="S238" s="267"/>
      <c r="T238" s="267"/>
      <c r="U238" s="267"/>
      <c r="V238" s="267"/>
      <c r="W238" s="267"/>
      <c r="X238" s="274">
        <v>6307</v>
      </c>
      <c r="Y238" s="274"/>
      <c r="Z238" s="274"/>
      <c r="AA238" s="274"/>
      <c r="AB238" s="274"/>
      <c r="AC238" s="274"/>
      <c r="AD238" s="274"/>
      <c r="AE238" s="274"/>
      <c r="AF238" s="274"/>
      <c r="AG238" s="267">
        <v>0.125805357748389</v>
      </c>
      <c r="AH238" s="267"/>
      <c r="AI238" s="267"/>
      <c r="AJ238" s="267"/>
      <c r="AK238" s="267"/>
      <c r="AL238" s="267"/>
      <c r="AM238" s="267"/>
      <c r="AN238" s="267"/>
      <c r="AO238" s="267"/>
    </row>
    <row r="239" spans="2:44" s="174" customFormat="1" ht="8.85" customHeight="1" x14ac:dyDescent="0.15">
      <c r="B239" s="183" t="s">
        <v>1686</v>
      </c>
      <c r="C239" s="279">
        <v>342896147.88</v>
      </c>
      <c r="D239" s="279"/>
      <c r="E239" s="279"/>
      <c r="F239" s="279"/>
      <c r="G239" s="279"/>
      <c r="H239" s="279"/>
      <c r="I239" s="279"/>
      <c r="J239" s="279"/>
      <c r="K239" s="279"/>
      <c r="L239" s="279"/>
      <c r="M239" s="279"/>
      <c r="N239" s="267">
        <v>9.5075028870738695E-2</v>
      </c>
      <c r="O239" s="267"/>
      <c r="P239" s="267"/>
      <c r="Q239" s="267"/>
      <c r="R239" s="267"/>
      <c r="S239" s="267"/>
      <c r="T239" s="267"/>
      <c r="U239" s="267"/>
      <c r="V239" s="267"/>
      <c r="W239" s="267"/>
      <c r="X239" s="274">
        <v>6056</v>
      </c>
      <c r="Y239" s="274"/>
      <c r="Z239" s="274"/>
      <c r="AA239" s="274"/>
      <c r="AB239" s="274"/>
      <c r="AC239" s="274"/>
      <c r="AD239" s="274"/>
      <c r="AE239" s="274"/>
      <c r="AF239" s="274"/>
      <c r="AG239" s="267">
        <v>0.12079867552310899</v>
      </c>
      <c r="AH239" s="267"/>
      <c r="AI239" s="267"/>
      <c r="AJ239" s="267"/>
      <c r="AK239" s="267"/>
      <c r="AL239" s="267"/>
      <c r="AM239" s="267"/>
      <c r="AN239" s="267"/>
      <c r="AO239" s="267"/>
    </row>
    <row r="240" spans="2:44" s="174" customFormat="1" ht="8.85" customHeight="1" x14ac:dyDescent="0.15">
      <c r="B240" s="183" t="s">
        <v>1685</v>
      </c>
      <c r="C240" s="279">
        <v>437250824.98000199</v>
      </c>
      <c r="D240" s="279"/>
      <c r="E240" s="279"/>
      <c r="F240" s="279"/>
      <c r="G240" s="279"/>
      <c r="H240" s="279"/>
      <c r="I240" s="279"/>
      <c r="J240" s="279"/>
      <c r="K240" s="279"/>
      <c r="L240" s="279"/>
      <c r="M240" s="279"/>
      <c r="N240" s="267">
        <v>0.12123680906230699</v>
      </c>
      <c r="O240" s="267"/>
      <c r="P240" s="267"/>
      <c r="Q240" s="267"/>
      <c r="R240" s="267"/>
      <c r="S240" s="267"/>
      <c r="T240" s="267"/>
      <c r="U240" s="267"/>
      <c r="V240" s="267"/>
      <c r="W240" s="267"/>
      <c r="X240" s="274">
        <v>6193</v>
      </c>
      <c r="Y240" s="274"/>
      <c r="Z240" s="274"/>
      <c r="AA240" s="274"/>
      <c r="AB240" s="274"/>
      <c r="AC240" s="274"/>
      <c r="AD240" s="274"/>
      <c r="AE240" s="274"/>
      <c r="AF240" s="274"/>
      <c r="AG240" s="267">
        <v>0.12353140645882001</v>
      </c>
      <c r="AH240" s="267"/>
      <c r="AI240" s="267"/>
      <c r="AJ240" s="267"/>
      <c r="AK240" s="267"/>
      <c r="AL240" s="267"/>
      <c r="AM240" s="267"/>
      <c r="AN240" s="267"/>
      <c r="AO240" s="267"/>
    </row>
    <row r="241" spans="2:44" s="174" customFormat="1" ht="8.85" customHeight="1" x14ac:dyDescent="0.15">
      <c r="B241" s="183" t="s">
        <v>1684</v>
      </c>
      <c r="C241" s="279">
        <v>513293343.45999998</v>
      </c>
      <c r="D241" s="279"/>
      <c r="E241" s="279"/>
      <c r="F241" s="279"/>
      <c r="G241" s="279"/>
      <c r="H241" s="279"/>
      <c r="I241" s="279"/>
      <c r="J241" s="279"/>
      <c r="K241" s="279"/>
      <c r="L241" s="279"/>
      <c r="M241" s="279"/>
      <c r="N241" s="267">
        <v>0.14232116560754099</v>
      </c>
      <c r="O241" s="267"/>
      <c r="P241" s="267"/>
      <c r="Q241" s="267"/>
      <c r="R241" s="267"/>
      <c r="S241" s="267"/>
      <c r="T241" s="267"/>
      <c r="U241" s="267"/>
      <c r="V241" s="267"/>
      <c r="W241" s="267"/>
      <c r="X241" s="274">
        <v>6230</v>
      </c>
      <c r="Y241" s="274"/>
      <c r="Z241" s="274"/>
      <c r="AA241" s="274"/>
      <c r="AB241" s="274"/>
      <c r="AC241" s="274"/>
      <c r="AD241" s="274"/>
      <c r="AE241" s="274"/>
      <c r="AF241" s="274"/>
      <c r="AG241" s="267">
        <v>0.124269443280873</v>
      </c>
      <c r="AH241" s="267"/>
      <c r="AI241" s="267"/>
      <c r="AJ241" s="267"/>
      <c r="AK241" s="267"/>
      <c r="AL241" s="267"/>
      <c r="AM241" s="267"/>
      <c r="AN241" s="267"/>
      <c r="AO241" s="267"/>
    </row>
    <row r="242" spans="2:44" s="174" customFormat="1" ht="8.85" customHeight="1" x14ac:dyDescent="0.15">
      <c r="B242" s="183" t="s">
        <v>1683</v>
      </c>
      <c r="C242" s="279">
        <v>530318647.76999998</v>
      </c>
      <c r="D242" s="279"/>
      <c r="E242" s="279"/>
      <c r="F242" s="279"/>
      <c r="G242" s="279"/>
      <c r="H242" s="279"/>
      <c r="I242" s="279"/>
      <c r="J242" s="279"/>
      <c r="K242" s="279"/>
      <c r="L242" s="279"/>
      <c r="M242" s="279"/>
      <c r="N242" s="267">
        <v>0.14704178235641399</v>
      </c>
      <c r="O242" s="267"/>
      <c r="P242" s="267"/>
      <c r="Q242" s="267"/>
      <c r="R242" s="267"/>
      <c r="S242" s="267"/>
      <c r="T242" s="267"/>
      <c r="U242" s="267"/>
      <c r="V242" s="267"/>
      <c r="W242" s="267"/>
      <c r="X242" s="274">
        <v>5600</v>
      </c>
      <c r="Y242" s="274"/>
      <c r="Z242" s="274"/>
      <c r="AA242" s="274"/>
      <c r="AB242" s="274"/>
      <c r="AC242" s="274"/>
      <c r="AD242" s="274"/>
      <c r="AE242" s="274"/>
      <c r="AF242" s="274"/>
      <c r="AG242" s="267">
        <v>0.11170287036483</v>
      </c>
      <c r="AH242" s="267"/>
      <c r="AI242" s="267"/>
      <c r="AJ242" s="267"/>
      <c r="AK242" s="267"/>
      <c r="AL242" s="267"/>
      <c r="AM242" s="267"/>
      <c r="AN242" s="267"/>
      <c r="AO242" s="267"/>
    </row>
    <row r="243" spans="2:44" s="174" customFormat="1" ht="8.85" customHeight="1" x14ac:dyDescent="0.15">
      <c r="B243" s="183" t="s">
        <v>1682</v>
      </c>
      <c r="C243" s="279">
        <v>472396358.55000001</v>
      </c>
      <c r="D243" s="279"/>
      <c r="E243" s="279"/>
      <c r="F243" s="279"/>
      <c r="G243" s="279"/>
      <c r="H243" s="279"/>
      <c r="I243" s="279"/>
      <c r="J243" s="279"/>
      <c r="K243" s="279"/>
      <c r="L243" s="279"/>
      <c r="M243" s="279"/>
      <c r="N243" s="267">
        <v>0.13098163308411101</v>
      </c>
      <c r="O243" s="267"/>
      <c r="P243" s="267"/>
      <c r="Q243" s="267"/>
      <c r="R243" s="267"/>
      <c r="S243" s="267"/>
      <c r="T243" s="267"/>
      <c r="U243" s="267"/>
      <c r="V243" s="267"/>
      <c r="W243" s="267"/>
      <c r="X243" s="274">
        <v>4468</v>
      </c>
      <c r="Y243" s="274"/>
      <c r="Z243" s="274"/>
      <c r="AA243" s="274"/>
      <c r="AB243" s="274"/>
      <c r="AC243" s="274"/>
      <c r="AD243" s="274"/>
      <c r="AE243" s="274"/>
      <c r="AF243" s="274"/>
      <c r="AG243" s="267">
        <v>8.9122932998224699E-2</v>
      </c>
      <c r="AH243" s="267"/>
      <c r="AI243" s="267"/>
      <c r="AJ243" s="267"/>
      <c r="AK243" s="267"/>
      <c r="AL243" s="267"/>
      <c r="AM243" s="267"/>
      <c r="AN243" s="267"/>
      <c r="AO243" s="267"/>
    </row>
    <row r="244" spans="2:44" s="174" customFormat="1" ht="8.85" customHeight="1" x14ac:dyDescent="0.15">
      <c r="B244" s="183" t="s">
        <v>1681</v>
      </c>
      <c r="C244" s="279">
        <v>462467240.88000101</v>
      </c>
      <c r="D244" s="279"/>
      <c r="E244" s="279"/>
      <c r="F244" s="279"/>
      <c r="G244" s="279"/>
      <c r="H244" s="279"/>
      <c r="I244" s="279"/>
      <c r="J244" s="279"/>
      <c r="K244" s="279"/>
      <c r="L244" s="279"/>
      <c r="M244" s="279"/>
      <c r="N244" s="267">
        <v>0.12822858043253499</v>
      </c>
      <c r="O244" s="267"/>
      <c r="P244" s="267"/>
      <c r="Q244" s="267"/>
      <c r="R244" s="267"/>
      <c r="S244" s="267"/>
      <c r="T244" s="267"/>
      <c r="U244" s="267"/>
      <c r="V244" s="267"/>
      <c r="W244" s="267"/>
      <c r="X244" s="274">
        <v>3917</v>
      </c>
      <c r="Y244" s="274"/>
      <c r="Z244" s="274"/>
      <c r="AA244" s="274"/>
      <c r="AB244" s="274"/>
      <c r="AC244" s="274"/>
      <c r="AD244" s="274"/>
      <c r="AE244" s="274"/>
      <c r="AF244" s="274"/>
      <c r="AG244" s="267">
        <v>7.8132168431971002E-2</v>
      </c>
      <c r="AH244" s="267"/>
      <c r="AI244" s="267"/>
      <c r="AJ244" s="267"/>
      <c r="AK244" s="267"/>
      <c r="AL244" s="267"/>
      <c r="AM244" s="267"/>
      <c r="AN244" s="267"/>
      <c r="AO244" s="267"/>
    </row>
    <row r="245" spans="2:44" s="174" customFormat="1" ht="8.85" customHeight="1" x14ac:dyDescent="0.15">
      <c r="B245" s="183" t="s">
        <v>1680</v>
      </c>
      <c r="C245" s="279">
        <v>321976495.85000098</v>
      </c>
      <c r="D245" s="279"/>
      <c r="E245" s="279"/>
      <c r="F245" s="279"/>
      <c r="G245" s="279"/>
      <c r="H245" s="279"/>
      <c r="I245" s="279"/>
      <c r="J245" s="279"/>
      <c r="K245" s="279"/>
      <c r="L245" s="279"/>
      <c r="M245" s="279"/>
      <c r="N245" s="267">
        <v>8.9274623899686004E-2</v>
      </c>
      <c r="O245" s="267"/>
      <c r="P245" s="267"/>
      <c r="Q245" s="267"/>
      <c r="R245" s="267"/>
      <c r="S245" s="267"/>
      <c r="T245" s="267"/>
      <c r="U245" s="267"/>
      <c r="V245" s="267"/>
      <c r="W245" s="267"/>
      <c r="X245" s="274">
        <v>2169</v>
      </c>
      <c r="Y245" s="274"/>
      <c r="Z245" s="274"/>
      <c r="AA245" s="274"/>
      <c r="AB245" s="274"/>
      <c r="AC245" s="274"/>
      <c r="AD245" s="274"/>
      <c r="AE245" s="274"/>
      <c r="AF245" s="274"/>
      <c r="AG245" s="267">
        <v>4.3264915325234903E-2</v>
      </c>
      <c r="AH245" s="267"/>
      <c r="AI245" s="267"/>
      <c r="AJ245" s="267"/>
      <c r="AK245" s="267"/>
      <c r="AL245" s="267"/>
      <c r="AM245" s="267"/>
      <c r="AN245" s="267"/>
      <c r="AO245" s="267"/>
    </row>
    <row r="246" spans="2:44" s="174" customFormat="1" ht="8.85" customHeight="1" x14ac:dyDescent="0.15">
      <c r="B246" s="183" t="s">
        <v>1679</v>
      </c>
      <c r="C246" s="279">
        <v>111192649.13</v>
      </c>
      <c r="D246" s="279"/>
      <c r="E246" s="279"/>
      <c r="F246" s="279"/>
      <c r="G246" s="279"/>
      <c r="H246" s="279"/>
      <c r="I246" s="279"/>
      <c r="J246" s="279"/>
      <c r="K246" s="279"/>
      <c r="L246" s="279"/>
      <c r="M246" s="279"/>
      <c r="N246" s="267">
        <v>3.08304552022798E-2</v>
      </c>
      <c r="O246" s="267"/>
      <c r="P246" s="267"/>
      <c r="Q246" s="267"/>
      <c r="R246" s="267"/>
      <c r="S246" s="267"/>
      <c r="T246" s="267"/>
      <c r="U246" s="267"/>
      <c r="V246" s="267"/>
      <c r="W246" s="267"/>
      <c r="X246" s="274">
        <v>684</v>
      </c>
      <c r="Y246" s="274"/>
      <c r="Z246" s="274"/>
      <c r="AA246" s="274"/>
      <c r="AB246" s="274"/>
      <c r="AC246" s="274"/>
      <c r="AD246" s="274"/>
      <c r="AE246" s="274"/>
      <c r="AF246" s="274"/>
      <c r="AG246" s="267">
        <v>1.3643707737418499E-2</v>
      </c>
      <c r="AH246" s="267"/>
      <c r="AI246" s="267"/>
      <c r="AJ246" s="267"/>
      <c r="AK246" s="267"/>
      <c r="AL246" s="267"/>
      <c r="AM246" s="267"/>
      <c r="AN246" s="267"/>
      <c r="AO246" s="267"/>
    </row>
    <row r="247" spans="2:44" s="174" customFormat="1" ht="8.85" customHeight="1" x14ac:dyDescent="0.15">
      <c r="B247" s="183" t="s">
        <v>1678</v>
      </c>
      <c r="C247" s="279">
        <v>4233757.83</v>
      </c>
      <c r="D247" s="279"/>
      <c r="E247" s="279"/>
      <c r="F247" s="279"/>
      <c r="G247" s="279"/>
      <c r="H247" s="279"/>
      <c r="I247" s="279"/>
      <c r="J247" s="279"/>
      <c r="K247" s="279"/>
      <c r="L247" s="279"/>
      <c r="M247" s="279"/>
      <c r="N247" s="267">
        <v>1.1738966751526001E-3</v>
      </c>
      <c r="O247" s="267"/>
      <c r="P247" s="267"/>
      <c r="Q247" s="267"/>
      <c r="R247" s="267"/>
      <c r="S247" s="267"/>
      <c r="T247" s="267"/>
      <c r="U247" s="267"/>
      <c r="V247" s="267"/>
      <c r="W247" s="267"/>
      <c r="X247" s="274">
        <v>48</v>
      </c>
      <c r="Y247" s="274"/>
      <c r="Z247" s="274"/>
      <c r="AA247" s="274"/>
      <c r="AB247" s="274"/>
      <c r="AC247" s="274"/>
      <c r="AD247" s="274"/>
      <c r="AE247" s="274"/>
      <c r="AF247" s="274"/>
      <c r="AG247" s="267">
        <v>9.5745317455568201E-4</v>
      </c>
      <c r="AH247" s="267"/>
      <c r="AI247" s="267"/>
      <c r="AJ247" s="267"/>
      <c r="AK247" s="267"/>
      <c r="AL247" s="267"/>
      <c r="AM247" s="267"/>
      <c r="AN247" s="267"/>
      <c r="AO247" s="267"/>
    </row>
    <row r="248" spans="2:44" s="174" customFormat="1" ht="8.85" customHeight="1" x14ac:dyDescent="0.15">
      <c r="B248" s="183" t="s">
        <v>1677</v>
      </c>
      <c r="C248" s="279">
        <v>2625183.08</v>
      </c>
      <c r="D248" s="279"/>
      <c r="E248" s="279"/>
      <c r="F248" s="279"/>
      <c r="G248" s="279"/>
      <c r="H248" s="279"/>
      <c r="I248" s="279"/>
      <c r="J248" s="279"/>
      <c r="K248" s="279"/>
      <c r="L248" s="279"/>
      <c r="M248" s="279"/>
      <c r="N248" s="267">
        <v>7.2788615055926803E-4</v>
      </c>
      <c r="O248" s="267"/>
      <c r="P248" s="267"/>
      <c r="Q248" s="267"/>
      <c r="R248" s="267"/>
      <c r="S248" s="267"/>
      <c r="T248" s="267"/>
      <c r="U248" s="267"/>
      <c r="V248" s="267"/>
      <c r="W248" s="267"/>
      <c r="X248" s="274">
        <v>21</v>
      </c>
      <c r="Y248" s="274"/>
      <c r="Z248" s="274"/>
      <c r="AA248" s="274"/>
      <c r="AB248" s="274"/>
      <c r="AC248" s="274"/>
      <c r="AD248" s="274"/>
      <c r="AE248" s="274"/>
      <c r="AF248" s="274"/>
      <c r="AG248" s="267">
        <v>4.1888576386811099E-4</v>
      </c>
      <c r="AH248" s="267"/>
      <c r="AI248" s="267"/>
      <c r="AJ248" s="267"/>
      <c r="AK248" s="267"/>
      <c r="AL248" s="267"/>
      <c r="AM248" s="267"/>
      <c r="AN248" s="267"/>
      <c r="AO248" s="267"/>
    </row>
    <row r="249" spans="2:44" s="174" customFormat="1" ht="8.85" customHeight="1" x14ac:dyDescent="0.15">
      <c r="B249" s="183" t="s">
        <v>1676</v>
      </c>
      <c r="C249" s="279">
        <v>15830577.33</v>
      </c>
      <c r="D249" s="279"/>
      <c r="E249" s="279"/>
      <c r="F249" s="279"/>
      <c r="G249" s="279"/>
      <c r="H249" s="279"/>
      <c r="I249" s="279"/>
      <c r="J249" s="279"/>
      <c r="K249" s="279"/>
      <c r="L249" s="279"/>
      <c r="M249" s="279"/>
      <c r="N249" s="267">
        <v>4.3893540536854804E-3</v>
      </c>
      <c r="O249" s="267"/>
      <c r="P249" s="267"/>
      <c r="Q249" s="267"/>
      <c r="R249" s="267"/>
      <c r="S249" s="267"/>
      <c r="T249" s="267"/>
      <c r="U249" s="267"/>
      <c r="V249" s="267"/>
      <c r="W249" s="267"/>
      <c r="X249" s="274">
        <v>145</v>
      </c>
      <c r="Y249" s="274"/>
      <c r="Z249" s="274"/>
      <c r="AA249" s="274"/>
      <c r="AB249" s="274"/>
      <c r="AC249" s="274"/>
      <c r="AD249" s="274"/>
      <c r="AE249" s="274"/>
      <c r="AF249" s="274"/>
      <c r="AG249" s="267">
        <v>2.8923064648036199E-3</v>
      </c>
      <c r="AH249" s="267"/>
      <c r="AI249" s="267"/>
      <c r="AJ249" s="267"/>
      <c r="AK249" s="267"/>
      <c r="AL249" s="267"/>
      <c r="AM249" s="267"/>
      <c r="AN249" s="267"/>
      <c r="AO249" s="267"/>
    </row>
    <row r="250" spans="2:44" s="174" customFormat="1" ht="10.199999999999999" customHeight="1" x14ac:dyDescent="0.15">
      <c r="B250" s="224"/>
      <c r="C250" s="280">
        <v>3606584735.79</v>
      </c>
      <c r="D250" s="280"/>
      <c r="E250" s="280"/>
      <c r="F250" s="280"/>
      <c r="G250" s="280"/>
      <c r="H250" s="280"/>
      <c r="I250" s="280"/>
      <c r="J250" s="280"/>
      <c r="K250" s="280"/>
      <c r="L250" s="280"/>
      <c r="M250" s="280"/>
      <c r="N250" s="278">
        <v>1</v>
      </c>
      <c r="O250" s="278"/>
      <c r="P250" s="278"/>
      <c r="Q250" s="278"/>
      <c r="R250" s="278"/>
      <c r="S250" s="278"/>
      <c r="T250" s="278"/>
      <c r="U250" s="278"/>
      <c r="V250" s="278"/>
      <c r="W250" s="278"/>
      <c r="X250" s="277">
        <v>50133</v>
      </c>
      <c r="Y250" s="277"/>
      <c r="Z250" s="277"/>
      <c r="AA250" s="277"/>
      <c r="AB250" s="277"/>
      <c r="AC250" s="277"/>
      <c r="AD250" s="277"/>
      <c r="AE250" s="277"/>
      <c r="AF250" s="277"/>
      <c r="AG250" s="278">
        <v>1</v>
      </c>
      <c r="AH250" s="278"/>
      <c r="AI250" s="278"/>
      <c r="AJ250" s="278"/>
      <c r="AK250" s="278"/>
      <c r="AL250" s="278"/>
      <c r="AM250" s="278"/>
      <c r="AN250" s="278"/>
      <c r="AO250" s="278"/>
    </row>
    <row r="251" spans="2:44" s="174" customFormat="1" ht="7.2" customHeight="1" x14ac:dyDescent="0.15"/>
    <row r="252" spans="2:44" s="174" customFormat="1" ht="15.3" customHeight="1" x14ac:dyDescent="0.15">
      <c r="B252" s="264" t="s">
        <v>1689</v>
      </c>
      <c r="C252" s="264"/>
      <c r="D252" s="264"/>
      <c r="E252" s="264"/>
      <c r="F252" s="264"/>
      <c r="G252" s="264"/>
      <c r="H252" s="264"/>
      <c r="I252" s="264"/>
      <c r="J252" s="264"/>
      <c r="K252" s="264"/>
      <c r="L252" s="264"/>
      <c r="M252" s="264"/>
      <c r="N252" s="264"/>
      <c r="O252" s="264"/>
      <c r="P252" s="264"/>
      <c r="Q252" s="264"/>
      <c r="R252" s="264"/>
      <c r="S252" s="264"/>
      <c r="T252" s="264"/>
      <c r="U252" s="264"/>
      <c r="V252" s="264"/>
      <c r="W252" s="264"/>
      <c r="X252" s="264"/>
      <c r="Y252" s="264"/>
      <c r="Z252" s="264"/>
      <c r="AA252" s="264"/>
      <c r="AB252" s="264"/>
      <c r="AC252" s="264"/>
      <c r="AD252" s="264"/>
      <c r="AE252" s="264"/>
      <c r="AF252" s="264"/>
      <c r="AG252" s="264"/>
      <c r="AH252" s="264"/>
      <c r="AI252" s="264"/>
      <c r="AJ252" s="264"/>
      <c r="AK252" s="264"/>
      <c r="AL252" s="264"/>
      <c r="AM252" s="264"/>
      <c r="AN252" s="264"/>
      <c r="AO252" s="264"/>
      <c r="AP252" s="264"/>
      <c r="AQ252" s="264"/>
      <c r="AR252" s="264"/>
    </row>
    <row r="253" spans="2:44" s="174" customFormat="1" ht="6.3" customHeight="1" x14ac:dyDescent="0.15"/>
    <row r="254" spans="2:44" s="174" customFormat="1" ht="10.199999999999999" customHeight="1" x14ac:dyDescent="0.15">
      <c r="B254" s="225"/>
      <c r="C254" s="261" t="s">
        <v>1634</v>
      </c>
      <c r="D254" s="261"/>
      <c r="E254" s="261"/>
      <c r="F254" s="261"/>
      <c r="G254" s="261"/>
      <c r="H254" s="261"/>
      <c r="I254" s="261"/>
      <c r="J254" s="261"/>
      <c r="K254" s="261"/>
      <c r="L254" s="261"/>
      <c r="M254" s="261"/>
      <c r="N254" s="261" t="s">
        <v>1632</v>
      </c>
      <c r="O254" s="261"/>
      <c r="P254" s="261"/>
      <c r="Q254" s="261"/>
      <c r="R254" s="261"/>
      <c r="S254" s="261"/>
      <c r="T254" s="261"/>
      <c r="U254" s="261"/>
      <c r="V254" s="261"/>
      <c r="W254" s="261"/>
      <c r="X254" s="261" t="s">
        <v>1633</v>
      </c>
      <c r="Y254" s="261"/>
      <c r="Z254" s="261"/>
      <c r="AA254" s="261"/>
      <c r="AB254" s="261"/>
      <c r="AC254" s="261"/>
      <c r="AD254" s="261"/>
      <c r="AE254" s="261"/>
      <c r="AF254" s="261"/>
      <c r="AG254" s="261" t="s">
        <v>1632</v>
      </c>
      <c r="AH254" s="261"/>
      <c r="AI254" s="261"/>
      <c r="AJ254" s="261"/>
      <c r="AK254" s="261"/>
      <c r="AL254" s="261"/>
      <c r="AM254" s="261"/>
      <c r="AN254" s="261"/>
      <c r="AO254" s="261"/>
    </row>
    <row r="255" spans="2:44" s="174" customFormat="1" ht="8.85" customHeight="1" x14ac:dyDescent="0.15">
      <c r="B255" s="183" t="s">
        <v>1688</v>
      </c>
      <c r="C255" s="279">
        <v>71774815.920000002</v>
      </c>
      <c r="D255" s="279"/>
      <c r="E255" s="279"/>
      <c r="F255" s="279"/>
      <c r="G255" s="279"/>
      <c r="H255" s="279"/>
      <c r="I255" s="279"/>
      <c r="J255" s="279"/>
      <c r="K255" s="279"/>
      <c r="L255" s="279"/>
      <c r="M255" s="279"/>
      <c r="N255" s="267">
        <v>1.9901047993616101E-2</v>
      </c>
      <c r="O255" s="267"/>
      <c r="P255" s="267"/>
      <c r="Q255" s="267"/>
      <c r="R255" s="267"/>
      <c r="S255" s="267"/>
      <c r="T255" s="267"/>
      <c r="U255" s="267"/>
      <c r="V255" s="267"/>
      <c r="W255" s="267"/>
      <c r="X255" s="274">
        <v>5432</v>
      </c>
      <c r="Y255" s="274"/>
      <c r="Z255" s="274"/>
      <c r="AA255" s="274"/>
      <c r="AB255" s="274"/>
      <c r="AC255" s="274"/>
      <c r="AD255" s="274"/>
      <c r="AE255" s="274"/>
      <c r="AF255" s="274"/>
      <c r="AG255" s="267">
        <v>0.108351784253885</v>
      </c>
      <c r="AH255" s="267"/>
      <c r="AI255" s="267"/>
      <c r="AJ255" s="267"/>
      <c r="AK255" s="267"/>
      <c r="AL255" s="267"/>
      <c r="AM255" s="267"/>
      <c r="AN255" s="267"/>
      <c r="AO255" s="267"/>
    </row>
    <row r="256" spans="2:44" s="174" customFormat="1" ht="8.85" customHeight="1" x14ac:dyDescent="0.15">
      <c r="B256" s="183" t="s">
        <v>1687</v>
      </c>
      <c r="C256" s="279">
        <v>169805011.59</v>
      </c>
      <c r="D256" s="279"/>
      <c r="E256" s="279"/>
      <c r="F256" s="279"/>
      <c r="G256" s="279"/>
      <c r="H256" s="279"/>
      <c r="I256" s="279"/>
      <c r="J256" s="279"/>
      <c r="K256" s="279"/>
      <c r="L256" s="279"/>
      <c r="M256" s="279"/>
      <c r="N256" s="267">
        <v>4.70819415124058E-2</v>
      </c>
      <c r="O256" s="267"/>
      <c r="P256" s="267"/>
      <c r="Q256" s="267"/>
      <c r="R256" s="267"/>
      <c r="S256" s="267"/>
      <c r="T256" s="267"/>
      <c r="U256" s="267"/>
      <c r="V256" s="267"/>
      <c r="W256" s="267"/>
      <c r="X256" s="274">
        <v>5348</v>
      </c>
      <c r="Y256" s="274"/>
      <c r="Z256" s="274"/>
      <c r="AA256" s="274"/>
      <c r="AB256" s="274"/>
      <c r="AC256" s="274"/>
      <c r="AD256" s="274"/>
      <c r="AE256" s="274"/>
      <c r="AF256" s="274"/>
      <c r="AG256" s="267">
        <v>0.106676241198412</v>
      </c>
      <c r="AH256" s="267"/>
      <c r="AI256" s="267"/>
      <c r="AJ256" s="267"/>
      <c r="AK256" s="267"/>
      <c r="AL256" s="267"/>
      <c r="AM256" s="267"/>
      <c r="AN256" s="267"/>
      <c r="AO256" s="267"/>
    </row>
    <row r="257" spans="2:44" s="174" customFormat="1" ht="8.85" customHeight="1" x14ac:dyDescent="0.15">
      <c r="B257" s="183" t="s">
        <v>1686</v>
      </c>
      <c r="C257" s="279">
        <v>252741904.25999999</v>
      </c>
      <c r="D257" s="279"/>
      <c r="E257" s="279"/>
      <c r="F257" s="279"/>
      <c r="G257" s="279"/>
      <c r="H257" s="279"/>
      <c r="I257" s="279"/>
      <c r="J257" s="279"/>
      <c r="K257" s="279"/>
      <c r="L257" s="279"/>
      <c r="M257" s="279"/>
      <c r="N257" s="267">
        <v>7.0077905491006995E-2</v>
      </c>
      <c r="O257" s="267"/>
      <c r="P257" s="267"/>
      <c r="Q257" s="267"/>
      <c r="R257" s="267"/>
      <c r="S257" s="267"/>
      <c r="T257" s="267"/>
      <c r="U257" s="267"/>
      <c r="V257" s="267"/>
      <c r="W257" s="267"/>
      <c r="X257" s="274">
        <v>5381</v>
      </c>
      <c r="Y257" s="274"/>
      <c r="Z257" s="274"/>
      <c r="AA257" s="274"/>
      <c r="AB257" s="274"/>
      <c r="AC257" s="274"/>
      <c r="AD257" s="274"/>
      <c r="AE257" s="274"/>
      <c r="AF257" s="274"/>
      <c r="AG257" s="267">
        <v>0.107334490255919</v>
      </c>
      <c r="AH257" s="267"/>
      <c r="AI257" s="267"/>
      <c r="AJ257" s="267"/>
      <c r="AK257" s="267"/>
      <c r="AL257" s="267"/>
      <c r="AM257" s="267"/>
      <c r="AN257" s="267"/>
      <c r="AO257" s="267"/>
    </row>
    <row r="258" spans="2:44" s="174" customFormat="1" ht="8.85" customHeight="1" x14ac:dyDescent="0.15">
      <c r="B258" s="183" t="s">
        <v>1685</v>
      </c>
      <c r="C258" s="279">
        <v>353119895.07999998</v>
      </c>
      <c r="D258" s="279"/>
      <c r="E258" s="279"/>
      <c r="F258" s="279"/>
      <c r="G258" s="279"/>
      <c r="H258" s="279"/>
      <c r="I258" s="279"/>
      <c r="J258" s="279"/>
      <c r="K258" s="279"/>
      <c r="L258" s="279"/>
      <c r="M258" s="279"/>
      <c r="N258" s="267">
        <v>9.7909773635930203E-2</v>
      </c>
      <c r="O258" s="267"/>
      <c r="P258" s="267"/>
      <c r="Q258" s="267"/>
      <c r="R258" s="267"/>
      <c r="S258" s="267"/>
      <c r="T258" s="267"/>
      <c r="U258" s="267"/>
      <c r="V258" s="267"/>
      <c r="W258" s="267"/>
      <c r="X258" s="274">
        <v>5682</v>
      </c>
      <c r="Y258" s="274"/>
      <c r="Z258" s="274"/>
      <c r="AA258" s="274"/>
      <c r="AB258" s="274"/>
      <c r="AC258" s="274"/>
      <c r="AD258" s="274"/>
      <c r="AE258" s="274"/>
      <c r="AF258" s="274"/>
      <c r="AG258" s="267">
        <v>0.113338519538029</v>
      </c>
      <c r="AH258" s="267"/>
      <c r="AI258" s="267"/>
      <c r="AJ258" s="267"/>
      <c r="AK258" s="267"/>
      <c r="AL258" s="267"/>
      <c r="AM258" s="267"/>
      <c r="AN258" s="267"/>
      <c r="AO258" s="267"/>
    </row>
    <row r="259" spans="2:44" s="174" customFormat="1" ht="8.85" customHeight="1" x14ac:dyDescent="0.15">
      <c r="B259" s="183" t="s">
        <v>1684</v>
      </c>
      <c r="C259" s="279">
        <v>451170532.88000101</v>
      </c>
      <c r="D259" s="279"/>
      <c r="E259" s="279"/>
      <c r="F259" s="279"/>
      <c r="G259" s="279"/>
      <c r="H259" s="279"/>
      <c r="I259" s="279"/>
      <c r="J259" s="279"/>
      <c r="K259" s="279"/>
      <c r="L259" s="279"/>
      <c r="M259" s="279"/>
      <c r="N259" s="267">
        <v>0.12509633515686</v>
      </c>
      <c r="O259" s="267"/>
      <c r="P259" s="267"/>
      <c r="Q259" s="267"/>
      <c r="R259" s="267"/>
      <c r="S259" s="267"/>
      <c r="T259" s="267"/>
      <c r="U259" s="267"/>
      <c r="V259" s="267"/>
      <c r="W259" s="267"/>
      <c r="X259" s="274">
        <v>6090</v>
      </c>
      <c r="Y259" s="274"/>
      <c r="Z259" s="274"/>
      <c r="AA259" s="274"/>
      <c r="AB259" s="274"/>
      <c r="AC259" s="274"/>
      <c r="AD259" s="274"/>
      <c r="AE259" s="274"/>
      <c r="AF259" s="274"/>
      <c r="AG259" s="267">
        <v>0.121476871521752</v>
      </c>
      <c r="AH259" s="267"/>
      <c r="AI259" s="267"/>
      <c r="AJ259" s="267"/>
      <c r="AK259" s="267"/>
      <c r="AL259" s="267"/>
      <c r="AM259" s="267"/>
      <c r="AN259" s="267"/>
      <c r="AO259" s="267"/>
    </row>
    <row r="260" spans="2:44" s="174" customFormat="1" ht="8.85" customHeight="1" x14ac:dyDescent="0.15">
      <c r="B260" s="183" t="s">
        <v>1683</v>
      </c>
      <c r="C260" s="279">
        <v>490986241.25999999</v>
      </c>
      <c r="D260" s="279"/>
      <c r="E260" s="279"/>
      <c r="F260" s="279"/>
      <c r="G260" s="279"/>
      <c r="H260" s="279"/>
      <c r="I260" s="279"/>
      <c r="J260" s="279"/>
      <c r="K260" s="279"/>
      <c r="L260" s="279"/>
      <c r="M260" s="279"/>
      <c r="N260" s="267">
        <v>0.13613606146216101</v>
      </c>
      <c r="O260" s="267"/>
      <c r="P260" s="267"/>
      <c r="Q260" s="267"/>
      <c r="R260" s="267"/>
      <c r="S260" s="267"/>
      <c r="T260" s="267"/>
      <c r="U260" s="267"/>
      <c r="V260" s="267"/>
      <c r="W260" s="267"/>
      <c r="X260" s="274">
        <v>5890</v>
      </c>
      <c r="Y260" s="274"/>
      <c r="Z260" s="274"/>
      <c r="AA260" s="274"/>
      <c r="AB260" s="274"/>
      <c r="AC260" s="274"/>
      <c r="AD260" s="274"/>
      <c r="AE260" s="274"/>
      <c r="AF260" s="274"/>
      <c r="AG260" s="267">
        <v>0.11748748329443701</v>
      </c>
      <c r="AH260" s="267"/>
      <c r="AI260" s="267"/>
      <c r="AJ260" s="267"/>
      <c r="AK260" s="267"/>
      <c r="AL260" s="267"/>
      <c r="AM260" s="267"/>
      <c r="AN260" s="267"/>
      <c r="AO260" s="267"/>
    </row>
    <row r="261" spans="2:44" s="174" customFormat="1" ht="8.85" customHeight="1" x14ac:dyDescent="0.15">
      <c r="B261" s="183" t="s">
        <v>1682</v>
      </c>
      <c r="C261" s="279">
        <v>545768572.92999899</v>
      </c>
      <c r="D261" s="279"/>
      <c r="E261" s="279"/>
      <c r="F261" s="279"/>
      <c r="G261" s="279"/>
      <c r="H261" s="279"/>
      <c r="I261" s="279"/>
      <c r="J261" s="279"/>
      <c r="K261" s="279"/>
      <c r="L261" s="279"/>
      <c r="M261" s="279"/>
      <c r="N261" s="267">
        <v>0.15132559274541801</v>
      </c>
      <c r="O261" s="267"/>
      <c r="P261" s="267"/>
      <c r="Q261" s="267"/>
      <c r="R261" s="267"/>
      <c r="S261" s="267"/>
      <c r="T261" s="267"/>
      <c r="U261" s="267"/>
      <c r="V261" s="267"/>
      <c r="W261" s="267"/>
      <c r="X261" s="274">
        <v>5751</v>
      </c>
      <c r="Y261" s="274"/>
      <c r="Z261" s="274"/>
      <c r="AA261" s="274"/>
      <c r="AB261" s="274"/>
      <c r="AC261" s="274"/>
      <c r="AD261" s="274"/>
      <c r="AE261" s="274"/>
      <c r="AF261" s="274"/>
      <c r="AG261" s="267">
        <v>0.114714858476453</v>
      </c>
      <c r="AH261" s="267"/>
      <c r="AI261" s="267"/>
      <c r="AJ261" s="267"/>
      <c r="AK261" s="267"/>
      <c r="AL261" s="267"/>
      <c r="AM261" s="267"/>
      <c r="AN261" s="267"/>
      <c r="AO261" s="267"/>
    </row>
    <row r="262" spans="2:44" s="174" customFormat="1" ht="8.85" customHeight="1" x14ac:dyDescent="0.15">
      <c r="B262" s="183" t="s">
        <v>1681</v>
      </c>
      <c r="C262" s="279">
        <v>627413859.15999997</v>
      </c>
      <c r="D262" s="279"/>
      <c r="E262" s="279"/>
      <c r="F262" s="279"/>
      <c r="G262" s="279"/>
      <c r="H262" s="279"/>
      <c r="I262" s="279"/>
      <c r="J262" s="279"/>
      <c r="K262" s="279"/>
      <c r="L262" s="279"/>
      <c r="M262" s="279"/>
      <c r="N262" s="267">
        <v>0.173963432200511</v>
      </c>
      <c r="O262" s="267"/>
      <c r="P262" s="267"/>
      <c r="Q262" s="267"/>
      <c r="R262" s="267"/>
      <c r="S262" s="267"/>
      <c r="T262" s="267"/>
      <c r="U262" s="267"/>
      <c r="V262" s="267"/>
      <c r="W262" s="267"/>
      <c r="X262" s="274">
        <v>5739</v>
      </c>
      <c r="Y262" s="274"/>
      <c r="Z262" s="274"/>
      <c r="AA262" s="274"/>
      <c r="AB262" s="274"/>
      <c r="AC262" s="274"/>
      <c r="AD262" s="274"/>
      <c r="AE262" s="274"/>
      <c r="AF262" s="274"/>
      <c r="AG262" s="267">
        <v>0.114475495182814</v>
      </c>
      <c r="AH262" s="267"/>
      <c r="AI262" s="267"/>
      <c r="AJ262" s="267"/>
      <c r="AK262" s="267"/>
      <c r="AL262" s="267"/>
      <c r="AM262" s="267"/>
      <c r="AN262" s="267"/>
      <c r="AO262" s="267"/>
    </row>
    <row r="263" spans="2:44" s="174" customFormat="1" ht="8.85" customHeight="1" x14ac:dyDescent="0.15">
      <c r="B263" s="183" t="s">
        <v>1680</v>
      </c>
      <c r="C263" s="279">
        <v>471321342.72000003</v>
      </c>
      <c r="D263" s="279"/>
      <c r="E263" s="279"/>
      <c r="F263" s="279"/>
      <c r="G263" s="279"/>
      <c r="H263" s="279"/>
      <c r="I263" s="279"/>
      <c r="J263" s="279"/>
      <c r="K263" s="279"/>
      <c r="L263" s="279"/>
      <c r="M263" s="279"/>
      <c r="N263" s="267">
        <v>0.130683562774177</v>
      </c>
      <c r="O263" s="267"/>
      <c r="P263" s="267"/>
      <c r="Q263" s="267"/>
      <c r="R263" s="267"/>
      <c r="S263" s="267"/>
      <c r="T263" s="267"/>
      <c r="U263" s="267"/>
      <c r="V263" s="267"/>
      <c r="W263" s="267"/>
      <c r="X263" s="274">
        <v>3530</v>
      </c>
      <c r="Y263" s="274"/>
      <c r="Z263" s="274"/>
      <c r="AA263" s="274"/>
      <c r="AB263" s="274"/>
      <c r="AC263" s="274"/>
      <c r="AD263" s="274"/>
      <c r="AE263" s="274"/>
      <c r="AF263" s="274"/>
      <c r="AG263" s="267">
        <v>7.0412702212115805E-2</v>
      </c>
      <c r="AH263" s="267"/>
      <c r="AI263" s="267"/>
      <c r="AJ263" s="267"/>
      <c r="AK263" s="267"/>
      <c r="AL263" s="267"/>
      <c r="AM263" s="267"/>
      <c r="AN263" s="267"/>
      <c r="AO263" s="267"/>
    </row>
    <row r="264" spans="2:44" s="174" customFormat="1" ht="8.85" customHeight="1" x14ac:dyDescent="0.15">
      <c r="B264" s="183" t="s">
        <v>1679</v>
      </c>
      <c r="C264" s="279">
        <v>130286166.08</v>
      </c>
      <c r="D264" s="279"/>
      <c r="E264" s="279"/>
      <c r="F264" s="279"/>
      <c r="G264" s="279"/>
      <c r="H264" s="279"/>
      <c r="I264" s="279"/>
      <c r="J264" s="279"/>
      <c r="K264" s="279"/>
      <c r="L264" s="279"/>
      <c r="M264" s="279"/>
      <c r="N264" s="267">
        <v>3.6124526560294801E-2</v>
      </c>
      <c r="O264" s="267"/>
      <c r="P264" s="267"/>
      <c r="Q264" s="267"/>
      <c r="R264" s="267"/>
      <c r="S264" s="267"/>
      <c r="T264" s="267"/>
      <c r="U264" s="267"/>
      <c r="V264" s="267"/>
      <c r="W264" s="267"/>
      <c r="X264" s="274">
        <v>895</v>
      </c>
      <c r="Y264" s="274"/>
      <c r="Z264" s="274"/>
      <c r="AA264" s="274"/>
      <c r="AB264" s="274"/>
      <c r="AC264" s="274"/>
      <c r="AD264" s="274"/>
      <c r="AE264" s="274"/>
      <c r="AF264" s="274"/>
      <c r="AG264" s="267">
        <v>1.78525123172362E-2</v>
      </c>
      <c r="AH264" s="267"/>
      <c r="AI264" s="267"/>
      <c r="AJ264" s="267"/>
      <c r="AK264" s="267"/>
      <c r="AL264" s="267"/>
      <c r="AM264" s="267"/>
      <c r="AN264" s="267"/>
      <c r="AO264" s="267"/>
    </row>
    <row r="265" spans="2:44" s="174" customFormat="1" ht="8.85" customHeight="1" x14ac:dyDescent="0.15">
      <c r="B265" s="183" t="s">
        <v>1678</v>
      </c>
      <c r="C265" s="279">
        <v>16059561.82</v>
      </c>
      <c r="D265" s="279"/>
      <c r="E265" s="279"/>
      <c r="F265" s="279"/>
      <c r="G265" s="279"/>
      <c r="H265" s="279"/>
      <c r="I265" s="279"/>
      <c r="J265" s="279"/>
      <c r="K265" s="279"/>
      <c r="L265" s="279"/>
      <c r="M265" s="279"/>
      <c r="N265" s="267">
        <v>4.4528447261013102E-3</v>
      </c>
      <c r="O265" s="267"/>
      <c r="P265" s="267"/>
      <c r="Q265" s="267"/>
      <c r="R265" s="267"/>
      <c r="S265" s="267"/>
      <c r="T265" s="267"/>
      <c r="U265" s="267"/>
      <c r="V265" s="267"/>
      <c r="W265" s="267"/>
      <c r="X265" s="274">
        <v>158</v>
      </c>
      <c r="Y265" s="274"/>
      <c r="Z265" s="274"/>
      <c r="AA265" s="274"/>
      <c r="AB265" s="274"/>
      <c r="AC265" s="274"/>
      <c r="AD265" s="274"/>
      <c r="AE265" s="274"/>
      <c r="AF265" s="274"/>
      <c r="AG265" s="267">
        <v>3.1516166995791202E-3</v>
      </c>
      <c r="AH265" s="267"/>
      <c r="AI265" s="267"/>
      <c r="AJ265" s="267"/>
      <c r="AK265" s="267"/>
      <c r="AL265" s="267"/>
      <c r="AM265" s="267"/>
      <c r="AN265" s="267"/>
      <c r="AO265" s="267"/>
    </row>
    <row r="266" spans="2:44" s="174" customFormat="1" ht="8.85" customHeight="1" x14ac:dyDescent="0.15">
      <c r="B266" s="183" t="s">
        <v>1677</v>
      </c>
      <c r="C266" s="279">
        <v>2408317.7000000002</v>
      </c>
      <c r="D266" s="279"/>
      <c r="E266" s="279"/>
      <c r="F266" s="279"/>
      <c r="G266" s="279"/>
      <c r="H266" s="279"/>
      <c r="I266" s="279"/>
      <c r="J266" s="279"/>
      <c r="K266" s="279"/>
      <c r="L266" s="279"/>
      <c r="M266" s="279"/>
      <c r="N266" s="267">
        <v>6.6775575133478E-4</v>
      </c>
      <c r="O266" s="267"/>
      <c r="P266" s="267"/>
      <c r="Q266" s="267"/>
      <c r="R266" s="267"/>
      <c r="S266" s="267"/>
      <c r="T266" s="267"/>
      <c r="U266" s="267"/>
      <c r="V266" s="267"/>
      <c r="W266" s="267"/>
      <c r="X266" s="274">
        <v>26</v>
      </c>
      <c r="Y266" s="274"/>
      <c r="Z266" s="274"/>
      <c r="AA266" s="274"/>
      <c r="AB266" s="274"/>
      <c r="AC266" s="274"/>
      <c r="AD266" s="274"/>
      <c r="AE266" s="274"/>
      <c r="AF266" s="274"/>
      <c r="AG266" s="267">
        <v>5.1862046955099403E-4</v>
      </c>
      <c r="AH266" s="267"/>
      <c r="AI266" s="267"/>
      <c r="AJ266" s="267"/>
      <c r="AK266" s="267"/>
      <c r="AL266" s="267"/>
      <c r="AM266" s="267"/>
      <c r="AN266" s="267"/>
      <c r="AO266" s="267"/>
    </row>
    <row r="267" spans="2:44" s="174" customFormat="1" ht="8.85" customHeight="1" x14ac:dyDescent="0.15">
      <c r="B267" s="183" t="s">
        <v>1676</v>
      </c>
      <c r="C267" s="279">
        <v>23728514.390000001</v>
      </c>
      <c r="D267" s="279"/>
      <c r="E267" s="279"/>
      <c r="F267" s="279"/>
      <c r="G267" s="279"/>
      <c r="H267" s="279"/>
      <c r="I267" s="279"/>
      <c r="J267" s="279"/>
      <c r="K267" s="279"/>
      <c r="L267" s="279"/>
      <c r="M267" s="279"/>
      <c r="N267" s="267">
        <v>6.5792199901834299E-3</v>
      </c>
      <c r="O267" s="267"/>
      <c r="P267" s="267"/>
      <c r="Q267" s="267"/>
      <c r="R267" s="267"/>
      <c r="S267" s="267"/>
      <c r="T267" s="267"/>
      <c r="U267" s="267"/>
      <c r="V267" s="267"/>
      <c r="W267" s="267"/>
      <c r="X267" s="274">
        <v>211</v>
      </c>
      <c r="Y267" s="274"/>
      <c r="Z267" s="274"/>
      <c r="AA267" s="274"/>
      <c r="AB267" s="274"/>
      <c r="AC267" s="274"/>
      <c r="AD267" s="274"/>
      <c r="AE267" s="274"/>
      <c r="AF267" s="274"/>
      <c r="AG267" s="267">
        <v>4.2088045798176904E-3</v>
      </c>
      <c r="AH267" s="267"/>
      <c r="AI267" s="267"/>
      <c r="AJ267" s="267"/>
      <c r="AK267" s="267"/>
      <c r="AL267" s="267"/>
      <c r="AM267" s="267"/>
      <c r="AN267" s="267"/>
      <c r="AO267" s="267"/>
    </row>
    <row r="268" spans="2:44" s="174" customFormat="1" ht="10.199999999999999" customHeight="1" x14ac:dyDescent="0.15">
      <c r="B268" s="224"/>
      <c r="C268" s="280">
        <v>3606584735.79</v>
      </c>
      <c r="D268" s="280"/>
      <c r="E268" s="280"/>
      <c r="F268" s="280"/>
      <c r="G268" s="280"/>
      <c r="H268" s="280"/>
      <c r="I268" s="280"/>
      <c r="J268" s="280"/>
      <c r="K268" s="280"/>
      <c r="L268" s="280"/>
      <c r="M268" s="280"/>
      <c r="N268" s="278">
        <v>1</v>
      </c>
      <c r="O268" s="278"/>
      <c r="P268" s="278"/>
      <c r="Q268" s="278"/>
      <c r="R268" s="278"/>
      <c r="S268" s="278"/>
      <c r="T268" s="278"/>
      <c r="U268" s="278"/>
      <c r="V268" s="278"/>
      <c r="W268" s="278"/>
      <c r="X268" s="277">
        <v>50133</v>
      </c>
      <c r="Y268" s="277"/>
      <c r="Z268" s="277"/>
      <c r="AA268" s="277"/>
      <c r="AB268" s="277"/>
      <c r="AC268" s="277"/>
      <c r="AD268" s="277"/>
      <c r="AE268" s="277"/>
      <c r="AF268" s="277"/>
      <c r="AG268" s="278">
        <v>1</v>
      </c>
      <c r="AH268" s="278"/>
      <c r="AI268" s="278"/>
      <c r="AJ268" s="278"/>
      <c r="AK268" s="278"/>
      <c r="AL268" s="278"/>
      <c r="AM268" s="278"/>
      <c r="AN268" s="278"/>
      <c r="AO268" s="278"/>
    </row>
    <row r="269" spans="2:44" s="174" customFormat="1" ht="7.2" customHeight="1" x14ac:dyDescent="0.15"/>
    <row r="270" spans="2:44" s="174" customFormat="1" ht="15.3" customHeight="1" x14ac:dyDescent="0.15">
      <c r="B270" s="264" t="s">
        <v>1675</v>
      </c>
      <c r="C270" s="264"/>
      <c r="D270" s="264"/>
      <c r="E270" s="264"/>
      <c r="F270" s="264"/>
      <c r="G270" s="264"/>
      <c r="H270" s="264"/>
      <c r="I270" s="264"/>
      <c r="J270" s="264"/>
      <c r="K270" s="264"/>
      <c r="L270" s="264"/>
      <c r="M270" s="264"/>
      <c r="N270" s="264"/>
      <c r="O270" s="264"/>
      <c r="P270" s="264"/>
      <c r="Q270" s="264"/>
      <c r="R270" s="264"/>
      <c r="S270" s="264"/>
      <c r="T270" s="264"/>
      <c r="U270" s="264"/>
      <c r="V270" s="264"/>
      <c r="W270" s="264"/>
      <c r="X270" s="264"/>
      <c r="Y270" s="264"/>
      <c r="Z270" s="264"/>
      <c r="AA270" s="264"/>
      <c r="AB270" s="264"/>
      <c r="AC270" s="264"/>
      <c r="AD270" s="264"/>
      <c r="AE270" s="264"/>
      <c r="AF270" s="264"/>
      <c r="AG270" s="264"/>
      <c r="AH270" s="264"/>
      <c r="AI270" s="264"/>
      <c r="AJ270" s="264"/>
      <c r="AK270" s="264"/>
      <c r="AL270" s="264"/>
      <c r="AM270" s="264"/>
      <c r="AN270" s="264"/>
      <c r="AO270" s="264"/>
      <c r="AP270" s="264"/>
      <c r="AQ270" s="264"/>
      <c r="AR270" s="264"/>
    </row>
    <row r="271" spans="2:44" s="174" customFormat="1" ht="6.3" customHeight="1" x14ac:dyDescent="0.15"/>
    <row r="272" spans="2:44" s="174" customFormat="1" ht="10.65" customHeight="1" x14ac:dyDescent="0.15">
      <c r="B272" s="281"/>
      <c r="C272" s="281"/>
      <c r="D272" s="261" t="s">
        <v>1634</v>
      </c>
      <c r="E272" s="261"/>
      <c r="F272" s="261"/>
      <c r="G272" s="261"/>
      <c r="H272" s="261"/>
      <c r="I272" s="261"/>
      <c r="J272" s="261"/>
      <c r="K272" s="261"/>
      <c r="L272" s="261"/>
      <c r="M272" s="261"/>
      <c r="N272" s="261"/>
      <c r="O272" s="261" t="s">
        <v>1632</v>
      </c>
      <c r="P272" s="261"/>
      <c r="Q272" s="261"/>
      <c r="R272" s="261"/>
      <c r="S272" s="261"/>
      <c r="T272" s="261"/>
      <c r="U272" s="261"/>
      <c r="V272" s="261"/>
      <c r="W272" s="261"/>
      <c r="X272" s="261"/>
      <c r="Y272" s="261" t="s">
        <v>1633</v>
      </c>
      <c r="Z272" s="261"/>
      <c r="AA272" s="261"/>
      <c r="AB272" s="261"/>
      <c r="AC272" s="261"/>
      <c r="AD272" s="261"/>
      <c r="AE272" s="261"/>
      <c r="AF272" s="261"/>
      <c r="AG272" s="261"/>
      <c r="AH272" s="261" t="s">
        <v>1632</v>
      </c>
      <c r="AI272" s="261"/>
      <c r="AJ272" s="261"/>
      <c r="AK272" s="261"/>
      <c r="AL272" s="261"/>
      <c r="AM272" s="261"/>
      <c r="AN272" s="261"/>
      <c r="AO272" s="261"/>
      <c r="AP272" s="223"/>
    </row>
    <row r="273" spans="2:42" s="174" customFormat="1" ht="8.85" customHeight="1" x14ac:dyDescent="0.15">
      <c r="B273" s="266" t="s">
        <v>1674</v>
      </c>
      <c r="C273" s="266"/>
      <c r="D273" s="279">
        <v>34949145.469999999</v>
      </c>
      <c r="E273" s="279"/>
      <c r="F273" s="279"/>
      <c r="G273" s="279"/>
      <c r="H273" s="279"/>
      <c r="I273" s="279"/>
      <c r="J273" s="279"/>
      <c r="K273" s="279"/>
      <c r="L273" s="279"/>
      <c r="M273" s="279"/>
      <c r="N273" s="279"/>
      <c r="O273" s="267">
        <v>9.6903713707823195E-3</v>
      </c>
      <c r="P273" s="267"/>
      <c r="Q273" s="267"/>
      <c r="R273" s="267"/>
      <c r="S273" s="267"/>
      <c r="T273" s="267"/>
      <c r="U273" s="267"/>
      <c r="V273" s="267"/>
      <c r="W273" s="267"/>
      <c r="X273" s="267"/>
      <c r="Y273" s="274">
        <v>3575</v>
      </c>
      <c r="Z273" s="274"/>
      <c r="AA273" s="274"/>
      <c r="AB273" s="274"/>
      <c r="AC273" s="274"/>
      <c r="AD273" s="274"/>
      <c r="AE273" s="274"/>
      <c r="AF273" s="274"/>
      <c r="AG273" s="274"/>
      <c r="AH273" s="267">
        <v>7.1310314563261701E-2</v>
      </c>
      <c r="AI273" s="267"/>
      <c r="AJ273" s="267"/>
      <c r="AK273" s="267"/>
      <c r="AL273" s="267"/>
      <c r="AM273" s="267"/>
      <c r="AN273" s="267"/>
      <c r="AO273" s="267"/>
      <c r="AP273" s="222">
        <v>1</v>
      </c>
    </row>
    <row r="274" spans="2:42" s="174" customFormat="1" ht="8.85" customHeight="1" x14ac:dyDescent="0.15">
      <c r="B274" s="266" t="s">
        <v>1673</v>
      </c>
      <c r="C274" s="266"/>
      <c r="D274" s="279">
        <v>100724659.38</v>
      </c>
      <c r="E274" s="279"/>
      <c r="F274" s="279"/>
      <c r="G274" s="279"/>
      <c r="H274" s="279"/>
      <c r="I274" s="279"/>
      <c r="J274" s="279"/>
      <c r="K274" s="279"/>
      <c r="L274" s="279"/>
      <c r="M274" s="279"/>
      <c r="N274" s="279"/>
      <c r="O274" s="267">
        <v>2.79279891528562E-2</v>
      </c>
      <c r="P274" s="267"/>
      <c r="Q274" s="267"/>
      <c r="R274" s="267"/>
      <c r="S274" s="267"/>
      <c r="T274" s="267"/>
      <c r="U274" s="267"/>
      <c r="V274" s="267"/>
      <c r="W274" s="267"/>
      <c r="X274" s="267"/>
      <c r="Y274" s="274">
        <v>4468</v>
      </c>
      <c r="Z274" s="274"/>
      <c r="AA274" s="274"/>
      <c r="AB274" s="274"/>
      <c r="AC274" s="274"/>
      <c r="AD274" s="274"/>
      <c r="AE274" s="274"/>
      <c r="AF274" s="274"/>
      <c r="AG274" s="274"/>
      <c r="AH274" s="267">
        <v>8.9122932998224699E-2</v>
      </c>
      <c r="AI274" s="267"/>
      <c r="AJ274" s="267"/>
      <c r="AK274" s="267"/>
      <c r="AL274" s="267"/>
      <c r="AM274" s="267"/>
      <c r="AN274" s="267"/>
      <c r="AO274" s="267"/>
      <c r="AP274" s="222">
        <v>2</v>
      </c>
    </row>
    <row r="275" spans="2:42" s="174" customFormat="1" ht="8.85" customHeight="1" x14ac:dyDescent="0.15">
      <c r="B275" s="266" t="s">
        <v>1672</v>
      </c>
      <c r="C275" s="266"/>
      <c r="D275" s="279">
        <v>211264429.19</v>
      </c>
      <c r="E275" s="279"/>
      <c r="F275" s="279"/>
      <c r="G275" s="279"/>
      <c r="H275" s="279"/>
      <c r="I275" s="279"/>
      <c r="J275" s="279"/>
      <c r="K275" s="279"/>
      <c r="L275" s="279"/>
      <c r="M275" s="279"/>
      <c r="N275" s="279"/>
      <c r="O275" s="267">
        <v>5.8577420098719503E-2</v>
      </c>
      <c r="P275" s="267"/>
      <c r="Q275" s="267"/>
      <c r="R275" s="267"/>
      <c r="S275" s="267"/>
      <c r="T275" s="267"/>
      <c r="U275" s="267"/>
      <c r="V275" s="267"/>
      <c r="W275" s="267"/>
      <c r="X275" s="267"/>
      <c r="Y275" s="274">
        <v>5058</v>
      </c>
      <c r="Z275" s="274"/>
      <c r="AA275" s="274"/>
      <c r="AB275" s="274"/>
      <c r="AC275" s="274"/>
      <c r="AD275" s="274"/>
      <c r="AE275" s="274"/>
      <c r="AF275" s="274"/>
      <c r="AG275" s="274"/>
      <c r="AH275" s="267">
        <v>0.100891628268805</v>
      </c>
      <c r="AI275" s="267"/>
      <c r="AJ275" s="267"/>
      <c r="AK275" s="267"/>
      <c r="AL275" s="267"/>
      <c r="AM275" s="267"/>
      <c r="AN275" s="267"/>
      <c r="AO275" s="267"/>
      <c r="AP275" s="222">
        <v>3</v>
      </c>
    </row>
    <row r="276" spans="2:42" s="174" customFormat="1" ht="8.85" customHeight="1" x14ac:dyDescent="0.15">
      <c r="B276" s="266" t="s">
        <v>1671</v>
      </c>
      <c r="C276" s="266"/>
      <c r="D276" s="279">
        <v>418365852.31</v>
      </c>
      <c r="E276" s="279"/>
      <c r="F276" s="279"/>
      <c r="G276" s="279"/>
      <c r="H276" s="279"/>
      <c r="I276" s="279"/>
      <c r="J276" s="279"/>
      <c r="K276" s="279"/>
      <c r="L276" s="279"/>
      <c r="M276" s="279"/>
      <c r="N276" s="279"/>
      <c r="O276" s="267">
        <v>0.11600056090692699</v>
      </c>
      <c r="P276" s="267"/>
      <c r="Q276" s="267"/>
      <c r="R276" s="267"/>
      <c r="S276" s="267"/>
      <c r="T276" s="267"/>
      <c r="U276" s="267"/>
      <c r="V276" s="267"/>
      <c r="W276" s="267"/>
      <c r="X276" s="267"/>
      <c r="Y276" s="274">
        <v>6042</v>
      </c>
      <c r="Z276" s="274"/>
      <c r="AA276" s="274"/>
      <c r="AB276" s="274"/>
      <c r="AC276" s="274"/>
      <c r="AD276" s="274"/>
      <c r="AE276" s="274"/>
      <c r="AF276" s="274"/>
      <c r="AG276" s="274"/>
      <c r="AH276" s="267">
        <v>0.120519418347196</v>
      </c>
      <c r="AI276" s="267"/>
      <c r="AJ276" s="267"/>
      <c r="AK276" s="267"/>
      <c r="AL276" s="267"/>
      <c r="AM276" s="267"/>
      <c r="AN276" s="267"/>
      <c r="AO276" s="267"/>
      <c r="AP276" s="222">
        <v>4</v>
      </c>
    </row>
    <row r="277" spans="2:42" s="174" customFormat="1" ht="8.85" customHeight="1" x14ac:dyDescent="0.15">
      <c r="B277" s="266" t="s">
        <v>1670</v>
      </c>
      <c r="C277" s="266"/>
      <c r="D277" s="279">
        <v>551865665.61000097</v>
      </c>
      <c r="E277" s="279"/>
      <c r="F277" s="279"/>
      <c r="G277" s="279"/>
      <c r="H277" s="279"/>
      <c r="I277" s="279"/>
      <c r="J277" s="279"/>
      <c r="K277" s="279"/>
      <c r="L277" s="279"/>
      <c r="M277" s="279"/>
      <c r="N277" s="279"/>
      <c r="O277" s="267">
        <v>0.15301613743704801</v>
      </c>
      <c r="P277" s="267"/>
      <c r="Q277" s="267"/>
      <c r="R277" s="267"/>
      <c r="S277" s="267"/>
      <c r="T277" s="267"/>
      <c r="U277" s="267"/>
      <c r="V277" s="267"/>
      <c r="W277" s="267"/>
      <c r="X277" s="267"/>
      <c r="Y277" s="274">
        <v>6020</v>
      </c>
      <c r="Z277" s="274"/>
      <c r="AA277" s="274"/>
      <c r="AB277" s="274"/>
      <c r="AC277" s="274"/>
      <c r="AD277" s="274"/>
      <c r="AE277" s="274"/>
      <c r="AF277" s="274"/>
      <c r="AG277" s="274"/>
      <c r="AH277" s="267">
        <v>0.120080585642192</v>
      </c>
      <c r="AI277" s="267"/>
      <c r="AJ277" s="267"/>
      <c r="AK277" s="267"/>
      <c r="AL277" s="267"/>
      <c r="AM277" s="267"/>
      <c r="AN277" s="267"/>
      <c r="AO277" s="267"/>
      <c r="AP277" s="222">
        <v>5</v>
      </c>
    </row>
    <row r="278" spans="2:42" s="174" customFormat="1" ht="8.85" customHeight="1" x14ac:dyDescent="0.15">
      <c r="B278" s="266" t="s">
        <v>1669</v>
      </c>
      <c r="C278" s="266"/>
      <c r="D278" s="279">
        <v>137036603.25</v>
      </c>
      <c r="E278" s="279"/>
      <c r="F278" s="279"/>
      <c r="G278" s="279"/>
      <c r="H278" s="279"/>
      <c r="I278" s="279"/>
      <c r="J278" s="279"/>
      <c r="K278" s="279"/>
      <c r="L278" s="279"/>
      <c r="M278" s="279"/>
      <c r="N278" s="279"/>
      <c r="O278" s="267">
        <v>3.7996224486316697E-2</v>
      </c>
      <c r="P278" s="267"/>
      <c r="Q278" s="267"/>
      <c r="R278" s="267"/>
      <c r="S278" s="267"/>
      <c r="T278" s="267"/>
      <c r="U278" s="267"/>
      <c r="V278" s="267"/>
      <c r="W278" s="267"/>
      <c r="X278" s="267"/>
      <c r="Y278" s="274">
        <v>2401</v>
      </c>
      <c r="Z278" s="274"/>
      <c r="AA278" s="274"/>
      <c r="AB278" s="274"/>
      <c r="AC278" s="274"/>
      <c r="AD278" s="274"/>
      <c r="AE278" s="274"/>
      <c r="AF278" s="274"/>
      <c r="AG278" s="274"/>
      <c r="AH278" s="267">
        <v>4.7892605668920701E-2</v>
      </c>
      <c r="AI278" s="267"/>
      <c r="AJ278" s="267"/>
      <c r="AK278" s="267"/>
      <c r="AL278" s="267"/>
      <c r="AM278" s="267"/>
      <c r="AN278" s="267"/>
      <c r="AO278" s="267"/>
      <c r="AP278" s="222">
        <v>6</v>
      </c>
    </row>
    <row r="279" spans="2:42" s="174" customFormat="1" ht="8.85" customHeight="1" x14ac:dyDescent="0.15">
      <c r="B279" s="266" t="s">
        <v>1668</v>
      </c>
      <c r="C279" s="266"/>
      <c r="D279" s="279">
        <v>157521002.74000001</v>
      </c>
      <c r="E279" s="279"/>
      <c r="F279" s="279"/>
      <c r="G279" s="279"/>
      <c r="H279" s="279"/>
      <c r="I279" s="279"/>
      <c r="J279" s="279"/>
      <c r="K279" s="279"/>
      <c r="L279" s="279"/>
      <c r="M279" s="279"/>
      <c r="N279" s="279"/>
      <c r="O279" s="267">
        <v>4.3675946714030502E-2</v>
      </c>
      <c r="P279" s="267"/>
      <c r="Q279" s="267"/>
      <c r="R279" s="267"/>
      <c r="S279" s="267"/>
      <c r="T279" s="267"/>
      <c r="U279" s="267"/>
      <c r="V279" s="267"/>
      <c r="W279" s="267"/>
      <c r="X279" s="267"/>
      <c r="Y279" s="274">
        <v>2619</v>
      </c>
      <c r="Z279" s="274"/>
      <c r="AA279" s="274"/>
      <c r="AB279" s="274"/>
      <c r="AC279" s="274"/>
      <c r="AD279" s="274"/>
      <c r="AE279" s="274"/>
      <c r="AF279" s="274"/>
      <c r="AG279" s="274"/>
      <c r="AH279" s="267">
        <v>5.2241038836694398E-2</v>
      </c>
      <c r="AI279" s="267"/>
      <c r="AJ279" s="267"/>
      <c r="AK279" s="267"/>
      <c r="AL279" s="267"/>
      <c r="AM279" s="267"/>
      <c r="AN279" s="267"/>
      <c r="AO279" s="267"/>
      <c r="AP279" s="222">
        <v>7</v>
      </c>
    </row>
    <row r="280" spans="2:42" s="174" customFormat="1" ht="8.85" customHeight="1" x14ac:dyDescent="0.15">
      <c r="B280" s="266" t="s">
        <v>1667</v>
      </c>
      <c r="C280" s="266"/>
      <c r="D280" s="279">
        <v>182915566.90000001</v>
      </c>
      <c r="E280" s="279"/>
      <c r="F280" s="279"/>
      <c r="G280" s="279"/>
      <c r="H280" s="279"/>
      <c r="I280" s="279"/>
      <c r="J280" s="279"/>
      <c r="K280" s="279"/>
      <c r="L280" s="279"/>
      <c r="M280" s="279"/>
      <c r="N280" s="279"/>
      <c r="O280" s="267">
        <v>5.0717113363463899E-2</v>
      </c>
      <c r="P280" s="267"/>
      <c r="Q280" s="267"/>
      <c r="R280" s="267"/>
      <c r="S280" s="267"/>
      <c r="T280" s="267"/>
      <c r="U280" s="267"/>
      <c r="V280" s="267"/>
      <c r="W280" s="267"/>
      <c r="X280" s="267"/>
      <c r="Y280" s="274">
        <v>2554</v>
      </c>
      <c r="Z280" s="274"/>
      <c r="AA280" s="274"/>
      <c r="AB280" s="274"/>
      <c r="AC280" s="274"/>
      <c r="AD280" s="274"/>
      <c r="AE280" s="274"/>
      <c r="AF280" s="274"/>
      <c r="AG280" s="274"/>
      <c r="AH280" s="267">
        <v>5.0944487662816902E-2</v>
      </c>
      <c r="AI280" s="267"/>
      <c r="AJ280" s="267"/>
      <c r="AK280" s="267"/>
      <c r="AL280" s="267"/>
      <c r="AM280" s="267"/>
      <c r="AN280" s="267"/>
      <c r="AO280" s="267"/>
      <c r="AP280" s="222">
        <v>8</v>
      </c>
    </row>
    <row r="281" spans="2:42" s="174" customFormat="1" ht="8.85" customHeight="1" x14ac:dyDescent="0.15">
      <c r="B281" s="266" t="s">
        <v>1666</v>
      </c>
      <c r="C281" s="266"/>
      <c r="D281" s="279">
        <v>225088548.56</v>
      </c>
      <c r="E281" s="279"/>
      <c r="F281" s="279"/>
      <c r="G281" s="279"/>
      <c r="H281" s="279"/>
      <c r="I281" s="279"/>
      <c r="J281" s="279"/>
      <c r="K281" s="279"/>
      <c r="L281" s="279"/>
      <c r="M281" s="279"/>
      <c r="N281" s="279"/>
      <c r="O281" s="267">
        <v>6.2410442301918001E-2</v>
      </c>
      <c r="P281" s="267"/>
      <c r="Q281" s="267"/>
      <c r="R281" s="267"/>
      <c r="S281" s="267"/>
      <c r="T281" s="267"/>
      <c r="U281" s="267"/>
      <c r="V281" s="267"/>
      <c r="W281" s="267"/>
      <c r="X281" s="267"/>
      <c r="Y281" s="274">
        <v>2683</v>
      </c>
      <c r="Z281" s="274"/>
      <c r="AA281" s="274"/>
      <c r="AB281" s="274"/>
      <c r="AC281" s="274"/>
      <c r="AD281" s="274"/>
      <c r="AE281" s="274"/>
      <c r="AF281" s="274"/>
      <c r="AG281" s="274"/>
      <c r="AH281" s="267">
        <v>5.3517643069435301E-2</v>
      </c>
      <c r="AI281" s="267"/>
      <c r="AJ281" s="267"/>
      <c r="AK281" s="267"/>
      <c r="AL281" s="267"/>
      <c r="AM281" s="267"/>
      <c r="AN281" s="267"/>
      <c r="AO281" s="267"/>
      <c r="AP281" s="222">
        <v>9</v>
      </c>
    </row>
    <row r="282" spans="2:42" s="174" customFormat="1" ht="8.85" customHeight="1" x14ac:dyDescent="0.15">
      <c r="B282" s="266" t="s">
        <v>1665</v>
      </c>
      <c r="C282" s="266"/>
      <c r="D282" s="279">
        <v>353634074.42000002</v>
      </c>
      <c r="E282" s="279"/>
      <c r="F282" s="279"/>
      <c r="G282" s="279"/>
      <c r="H282" s="279"/>
      <c r="I282" s="279"/>
      <c r="J282" s="279"/>
      <c r="K282" s="279"/>
      <c r="L282" s="279"/>
      <c r="M282" s="279"/>
      <c r="N282" s="279"/>
      <c r="O282" s="267">
        <v>9.8052340462351201E-2</v>
      </c>
      <c r="P282" s="267"/>
      <c r="Q282" s="267"/>
      <c r="R282" s="267"/>
      <c r="S282" s="267"/>
      <c r="T282" s="267"/>
      <c r="U282" s="267"/>
      <c r="V282" s="267"/>
      <c r="W282" s="267"/>
      <c r="X282" s="267"/>
      <c r="Y282" s="274">
        <v>3257</v>
      </c>
      <c r="Z282" s="274"/>
      <c r="AA282" s="274"/>
      <c r="AB282" s="274"/>
      <c r="AC282" s="274"/>
      <c r="AD282" s="274"/>
      <c r="AE282" s="274"/>
      <c r="AF282" s="274"/>
      <c r="AG282" s="274"/>
      <c r="AH282" s="267">
        <v>6.4967187281830305E-2</v>
      </c>
      <c r="AI282" s="267"/>
      <c r="AJ282" s="267"/>
      <c r="AK282" s="267"/>
      <c r="AL282" s="267"/>
      <c r="AM282" s="267"/>
      <c r="AN282" s="267"/>
      <c r="AO282" s="267"/>
      <c r="AP282" s="222">
        <v>10</v>
      </c>
    </row>
    <row r="283" spans="2:42" s="174" customFormat="1" ht="8.85" customHeight="1" x14ac:dyDescent="0.15">
      <c r="B283" s="266" t="s">
        <v>1664</v>
      </c>
      <c r="C283" s="266"/>
      <c r="D283" s="279">
        <v>559842647.10000098</v>
      </c>
      <c r="E283" s="279"/>
      <c r="F283" s="279"/>
      <c r="G283" s="279"/>
      <c r="H283" s="279"/>
      <c r="I283" s="279"/>
      <c r="J283" s="279"/>
      <c r="K283" s="279"/>
      <c r="L283" s="279"/>
      <c r="M283" s="279"/>
      <c r="N283" s="279"/>
      <c r="O283" s="267">
        <v>0.155227920071971</v>
      </c>
      <c r="P283" s="267"/>
      <c r="Q283" s="267"/>
      <c r="R283" s="267"/>
      <c r="S283" s="267"/>
      <c r="T283" s="267"/>
      <c r="U283" s="267"/>
      <c r="V283" s="267"/>
      <c r="W283" s="267"/>
      <c r="X283" s="267"/>
      <c r="Y283" s="274">
        <v>6073</v>
      </c>
      <c r="Z283" s="274"/>
      <c r="AA283" s="274"/>
      <c r="AB283" s="274"/>
      <c r="AC283" s="274"/>
      <c r="AD283" s="274"/>
      <c r="AE283" s="274"/>
      <c r="AF283" s="274"/>
      <c r="AG283" s="274"/>
      <c r="AH283" s="267">
        <v>0.12113777352243001</v>
      </c>
      <c r="AI283" s="267"/>
      <c r="AJ283" s="267"/>
      <c r="AK283" s="267"/>
      <c r="AL283" s="267"/>
      <c r="AM283" s="267"/>
      <c r="AN283" s="267"/>
      <c r="AO283" s="267"/>
      <c r="AP283" s="222">
        <v>11</v>
      </c>
    </row>
    <row r="284" spans="2:42" s="174" customFormat="1" ht="8.85" customHeight="1" x14ac:dyDescent="0.15">
      <c r="B284" s="266" t="s">
        <v>1663</v>
      </c>
      <c r="C284" s="266"/>
      <c r="D284" s="279">
        <v>265504479.08000001</v>
      </c>
      <c r="E284" s="279"/>
      <c r="F284" s="279"/>
      <c r="G284" s="279"/>
      <c r="H284" s="279"/>
      <c r="I284" s="279"/>
      <c r="J284" s="279"/>
      <c r="K284" s="279"/>
      <c r="L284" s="279"/>
      <c r="M284" s="279"/>
      <c r="N284" s="279"/>
      <c r="O284" s="267">
        <v>7.3616592574482498E-2</v>
      </c>
      <c r="P284" s="267"/>
      <c r="Q284" s="267"/>
      <c r="R284" s="267"/>
      <c r="S284" s="267"/>
      <c r="T284" s="267"/>
      <c r="U284" s="267"/>
      <c r="V284" s="267"/>
      <c r="W284" s="267"/>
      <c r="X284" s="267"/>
      <c r="Y284" s="274">
        <v>2361</v>
      </c>
      <c r="Z284" s="274"/>
      <c r="AA284" s="274"/>
      <c r="AB284" s="274"/>
      <c r="AC284" s="274"/>
      <c r="AD284" s="274"/>
      <c r="AE284" s="274"/>
      <c r="AF284" s="274"/>
      <c r="AG284" s="274"/>
      <c r="AH284" s="267">
        <v>4.7094728023457599E-2</v>
      </c>
      <c r="AI284" s="267"/>
      <c r="AJ284" s="267"/>
      <c r="AK284" s="267"/>
      <c r="AL284" s="267"/>
      <c r="AM284" s="267"/>
      <c r="AN284" s="267"/>
      <c r="AO284" s="267"/>
      <c r="AP284" s="222">
        <v>12</v>
      </c>
    </row>
    <row r="285" spans="2:42" s="174" customFormat="1" ht="8.85" customHeight="1" x14ac:dyDescent="0.15">
      <c r="B285" s="266" t="s">
        <v>1662</v>
      </c>
      <c r="C285" s="266"/>
      <c r="D285" s="279">
        <v>123867464.61</v>
      </c>
      <c r="E285" s="279"/>
      <c r="F285" s="279"/>
      <c r="G285" s="279"/>
      <c r="H285" s="279"/>
      <c r="I285" s="279"/>
      <c r="J285" s="279"/>
      <c r="K285" s="279"/>
      <c r="L285" s="279"/>
      <c r="M285" s="279"/>
      <c r="N285" s="279"/>
      <c r="O285" s="267">
        <v>3.4344809198796601E-2</v>
      </c>
      <c r="P285" s="267"/>
      <c r="Q285" s="267"/>
      <c r="R285" s="267"/>
      <c r="S285" s="267"/>
      <c r="T285" s="267"/>
      <c r="U285" s="267"/>
      <c r="V285" s="267"/>
      <c r="W285" s="267"/>
      <c r="X285" s="267"/>
      <c r="Y285" s="274">
        <v>1097</v>
      </c>
      <c r="Z285" s="274"/>
      <c r="AA285" s="274"/>
      <c r="AB285" s="274"/>
      <c r="AC285" s="274"/>
      <c r="AD285" s="274"/>
      <c r="AE285" s="274"/>
      <c r="AF285" s="274"/>
      <c r="AG285" s="274"/>
      <c r="AH285" s="267">
        <v>2.18817944268246E-2</v>
      </c>
      <c r="AI285" s="267"/>
      <c r="AJ285" s="267"/>
      <c r="AK285" s="267"/>
      <c r="AL285" s="267"/>
      <c r="AM285" s="267"/>
      <c r="AN285" s="267"/>
      <c r="AO285" s="267"/>
      <c r="AP285" s="222">
        <v>13</v>
      </c>
    </row>
    <row r="286" spans="2:42" s="174" customFormat="1" ht="8.85" customHeight="1" x14ac:dyDescent="0.15">
      <c r="B286" s="266" t="s">
        <v>1661</v>
      </c>
      <c r="C286" s="266"/>
      <c r="D286" s="279">
        <v>284004597.17000002</v>
      </c>
      <c r="E286" s="279"/>
      <c r="F286" s="279"/>
      <c r="G286" s="279"/>
      <c r="H286" s="279"/>
      <c r="I286" s="279"/>
      <c r="J286" s="279"/>
      <c r="K286" s="279"/>
      <c r="L286" s="279"/>
      <c r="M286" s="279"/>
      <c r="N286" s="279"/>
      <c r="O286" s="267">
        <v>7.8746131860337507E-2</v>
      </c>
      <c r="P286" s="267"/>
      <c r="Q286" s="267"/>
      <c r="R286" s="267"/>
      <c r="S286" s="267"/>
      <c r="T286" s="267"/>
      <c r="U286" s="267"/>
      <c r="V286" s="267"/>
      <c r="W286" s="267"/>
      <c r="X286" s="267"/>
      <c r="Y286" s="274">
        <v>1925</v>
      </c>
      <c r="Z286" s="274"/>
      <c r="AA286" s="274"/>
      <c r="AB286" s="274"/>
      <c r="AC286" s="274"/>
      <c r="AD286" s="274"/>
      <c r="AE286" s="274"/>
      <c r="AF286" s="274"/>
      <c r="AG286" s="274"/>
      <c r="AH286" s="267">
        <v>3.8397861687910199E-2</v>
      </c>
      <c r="AI286" s="267"/>
      <c r="AJ286" s="267"/>
      <c r="AK286" s="267"/>
      <c r="AL286" s="267"/>
      <c r="AM286" s="267"/>
      <c r="AN286" s="267"/>
      <c r="AO286" s="267"/>
      <c r="AP286" s="222">
        <v>14</v>
      </c>
    </row>
    <row r="287" spans="2:42" s="174" customFormat="1" ht="8.85" customHeight="1" x14ac:dyDescent="0.15">
      <c r="B287" s="281"/>
      <c r="C287" s="281"/>
      <c r="D287" s="280">
        <v>3606584735.79</v>
      </c>
      <c r="E287" s="280"/>
      <c r="F287" s="280"/>
      <c r="G287" s="280"/>
      <c r="H287" s="280"/>
      <c r="I287" s="280"/>
      <c r="J287" s="280"/>
      <c r="K287" s="280"/>
      <c r="L287" s="280"/>
      <c r="M287" s="280"/>
      <c r="N287" s="280"/>
      <c r="O287" s="278">
        <v>1</v>
      </c>
      <c r="P287" s="278"/>
      <c r="Q287" s="278"/>
      <c r="R287" s="278"/>
      <c r="S287" s="278"/>
      <c r="T287" s="278"/>
      <c r="U287" s="278"/>
      <c r="V287" s="278"/>
      <c r="W287" s="278"/>
      <c r="X287" s="278"/>
      <c r="Y287" s="277">
        <v>50133</v>
      </c>
      <c r="Z287" s="277"/>
      <c r="AA287" s="277"/>
      <c r="AB287" s="277"/>
      <c r="AC287" s="277"/>
      <c r="AD287" s="277"/>
      <c r="AE287" s="277"/>
      <c r="AF287" s="277"/>
      <c r="AG287" s="277"/>
      <c r="AH287" s="278">
        <v>1</v>
      </c>
      <c r="AI287" s="278"/>
      <c r="AJ287" s="278"/>
      <c r="AK287" s="278"/>
      <c r="AL287" s="278"/>
      <c r="AM287" s="278"/>
      <c r="AN287" s="278"/>
      <c r="AO287" s="278"/>
      <c r="AP287" s="221"/>
    </row>
    <row r="288" spans="2:42" s="174" customFormat="1" ht="7.2" customHeight="1" x14ac:dyDescent="0.15"/>
    <row r="289" spans="2:44" s="174" customFormat="1" ht="15.3" customHeight="1" x14ac:dyDescent="0.15">
      <c r="B289" s="264" t="s">
        <v>1660</v>
      </c>
      <c r="C289" s="264"/>
      <c r="D289" s="264"/>
      <c r="E289" s="264"/>
      <c r="F289" s="264"/>
      <c r="G289" s="264"/>
      <c r="H289" s="264"/>
      <c r="I289" s="264"/>
      <c r="J289" s="264"/>
      <c r="K289" s="264"/>
      <c r="L289" s="264"/>
      <c r="M289" s="264"/>
      <c r="N289" s="264"/>
      <c r="O289" s="264"/>
      <c r="P289" s="264"/>
      <c r="Q289" s="264"/>
      <c r="R289" s="264"/>
      <c r="S289" s="264"/>
      <c r="T289" s="264"/>
      <c r="U289" s="264"/>
      <c r="V289" s="264"/>
      <c r="W289" s="264"/>
      <c r="X289" s="264"/>
      <c r="Y289" s="264"/>
      <c r="Z289" s="264"/>
      <c r="AA289" s="264"/>
      <c r="AB289" s="264"/>
      <c r="AC289" s="264"/>
      <c r="AD289" s="264"/>
      <c r="AE289" s="264"/>
      <c r="AF289" s="264"/>
      <c r="AG289" s="264"/>
      <c r="AH289" s="264"/>
      <c r="AI289" s="264"/>
      <c r="AJ289" s="264"/>
      <c r="AK289" s="264"/>
      <c r="AL289" s="264"/>
      <c r="AM289" s="264"/>
      <c r="AN289" s="264"/>
      <c r="AO289" s="264"/>
      <c r="AP289" s="264"/>
      <c r="AQ289" s="264"/>
      <c r="AR289" s="264"/>
    </row>
    <row r="290" spans="2:44" s="174" customFormat="1" ht="6.3" customHeight="1" x14ac:dyDescent="0.15"/>
    <row r="291" spans="2:44" s="174" customFormat="1" ht="8.5500000000000007" customHeight="1" x14ac:dyDescent="0.15">
      <c r="B291" s="261" t="s">
        <v>1648</v>
      </c>
      <c r="C291" s="261"/>
      <c r="D291" s="261" t="s">
        <v>1634</v>
      </c>
      <c r="E291" s="261"/>
      <c r="F291" s="261"/>
      <c r="G291" s="261"/>
      <c r="H291" s="261"/>
      <c r="I291" s="261"/>
      <c r="J291" s="261"/>
      <c r="K291" s="261"/>
      <c r="L291" s="261"/>
      <c r="M291" s="261"/>
      <c r="N291" s="261"/>
      <c r="O291" s="261" t="s">
        <v>1632</v>
      </c>
      <c r="P291" s="261"/>
      <c r="Q291" s="261"/>
      <c r="R291" s="261"/>
      <c r="S291" s="261"/>
      <c r="T291" s="261"/>
      <c r="U291" s="261"/>
      <c r="V291" s="261"/>
      <c r="W291" s="261"/>
      <c r="X291" s="261"/>
      <c r="Y291" s="261" t="s">
        <v>1633</v>
      </c>
      <c r="Z291" s="261"/>
      <c r="AA291" s="261"/>
      <c r="AB291" s="261"/>
      <c r="AC291" s="261"/>
      <c r="AD291" s="261"/>
      <c r="AE291" s="261"/>
      <c r="AF291" s="261"/>
      <c r="AG291" s="261"/>
      <c r="AH291" s="261" t="s">
        <v>1632</v>
      </c>
      <c r="AI291" s="261"/>
      <c r="AJ291" s="261"/>
      <c r="AK291" s="261"/>
      <c r="AL291" s="261"/>
      <c r="AM291" s="261"/>
      <c r="AN291" s="261"/>
      <c r="AO291" s="261"/>
    </row>
    <row r="292" spans="2:44" s="174" customFormat="1" ht="8.5500000000000007" customHeight="1" x14ac:dyDescent="0.15">
      <c r="B292" s="266" t="s">
        <v>1646</v>
      </c>
      <c r="C292" s="266"/>
      <c r="D292" s="279">
        <v>70746769.919999897</v>
      </c>
      <c r="E292" s="279"/>
      <c r="F292" s="279"/>
      <c r="G292" s="279"/>
      <c r="H292" s="279"/>
      <c r="I292" s="279"/>
      <c r="J292" s="279"/>
      <c r="K292" s="279"/>
      <c r="L292" s="279"/>
      <c r="M292" s="279"/>
      <c r="N292" s="279"/>
      <c r="O292" s="267">
        <v>1.9616001037752701E-2</v>
      </c>
      <c r="P292" s="267"/>
      <c r="Q292" s="267"/>
      <c r="R292" s="267"/>
      <c r="S292" s="267"/>
      <c r="T292" s="267"/>
      <c r="U292" s="267"/>
      <c r="V292" s="267"/>
      <c r="W292" s="267"/>
      <c r="X292" s="267"/>
      <c r="Y292" s="274">
        <v>4426</v>
      </c>
      <c r="Z292" s="274"/>
      <c r="AA292" s="274"/>
      <c r="AB292" s="274"/>
      <c r="AC292" s="274"/>
      <c r="AD292" s="274"/>
      <c r="AE292" s="274"/>
      <c r="AF292" s="274"/>
      <c r="AG292" s="274"/>
      <c r="AH292" s="267">
        <v>8.8285161470488496E-2</v>
      </c>
      <c r="AI292" s="267"/>
      <c r="AJ292" s="267"/>
      <c r="AK292" s="267"/>
      <c r="AL292" s="267"/>
      <c r="AM292" s="267"/>
      <c r="AN292" s="267"/>
      <c r="AO292" s="267"/>
    </row>
    <row r="293" spans="2:44" s="174" customFormat="1" ht="8.5500000000000007" customHeight="1" x14ac:dyDescent="0.15">
      <c r="B293" s="266" t="s">
        <v>1645</v>
      </c>
      <c r="C293" s="266"/>
      <c r="D293" s="279">
        <v>125937649.42</v>
      </c>
      <c r="E293" s="279"/>
      <c r="F293" s="279"/>
      <c r="G293" s="279"/>
      <c r="H293" s="279"/>
      <c r="I293" s="279"/>
      <c r="J293" s="279"/>
      <c r="K293" s="279"/>
      <c r="L293" s="279"/>
      <c r="M293" s="279"/>
      <c r="N293" s="279"/>
      <c r="O293" s="267">
        <v>3.4918810632745101E-2</v>
      </c>
      <c r="P293" s="267"/>
      <c r="Q293" s="267"/>
      <c r="R293" s="267"/>
      <c r="S293" s="267"/>
      <c r="T293" s="267"/>
      <c r="U293" s="267"/>
      <c r="V293" s="267"/>
      <c r="W293" s="267"/>
      <c r="X293" s="267"/>
      <c r="Y293" s="274">
        <v>5249</v>
      </c>
      <c r="Z293" s="274"/>
      <c r="AA293" s="274"/>
      <c r="AB293" s="274"/>
      <c r="AC293" s="274"/>
      <c r="AD293" s="274"/>
      <c r="AE293" s="274"/>
      <c r="AF293" s="274"/>
      <c r="AG293" s="274"/>
      <c r="AH293" s="267">
        <v>0.104701494025891</v>
      </c>
      <c r="AI293" s="267"/>
      <c r="AJ293" s="267"/>
      <c r="AK293" s="267"/>
      <c r="AL293" s="267"/>
      <c r="AM293" s="267"/>
      <c r="AN293" s="267"/>
      <c r="AO293" s="267"/>
    </row>
    <row r="294" spans="2:44" s="174" customFormat="1" ht="8.5500000000000007" customHeight="1" x14ac:dyDescent="0.15">
      <c r="B294" s="266" t="s">
        <v>1644</v>
      </c>
      <c r="C294" s="266"/>
      <c r="D294" s="279">
        <v>169181568.68000001</v>
      </c>
      <c r="E294" s="279"/>
      <c r="F294" s="279"/>
      <c r="G294" s="279"/>
      <c r="H294" s="279"/>
      <c r="I294" s="279"/>
      <c r="J294" s="279"/>
      <c r="K294" s="279"/>
      <c r="L294" s="279"/>
      <c r="M294" s="279"/>
      <c r="N294" s="279"/>
      <c r="O294" s="267">
        <v>4.6909079107756498E-2</v>
      </c>
      <c r="P294" s="267"/>
      <c r="Q294" s="267"/>
      <c r="R294" s="267"/>
      <c r="S294" s="267"/>
      <c r="T294" s="267"/>
      <c r="U294" s="267"/>
      <c r="V294" s="267"/>
      <c r="W294" s="267"/>
      <c r="X294" s="267"/>
      <c r="Y294" s="274">
        <v>4634</v>
      </c>
      <c r="Z294" s="274"/>
      <c r="AA294" s="274"/>
      <c r="AB294" s="274"/>
      <c r="AC294" s="274"/>
      <c r="AD294" s="274"/>
      <c r="AE294" s="274"/>
      <c r="AF294" s="274"/>
      <c r="AG294" s="274"/>
      <c r="AH294" s="267">
        <v>9.2434125226896494E-2</v>
      </c>
      <c r="AI294" s="267"/>
      <c r="AJ294" s="267"/>
      <c r="AK294" s="267"/>
      <c r="AL294" s="267"/>
      <c r="AM294" s="267"/>
      <c r="AN294" s="267"/>
      <c r="AO294" s="267"/>
    </row>
    <row r="295" spans="2:44" s="174" customFormat="1" ht="8.5500000000000007" customHeight="1" x14ac:dyDescent="0.15">
      <c r="B295" s="266" t="s">
        <v>1643</v>
      </c>
      <c r="C295" s="266"/>
      <c r="D295" s="279">
        <v>212792614.19999999</v>
      </c>
      <c r="E295" s="279"/>
      <c r="F295" s="279"/>
      <c r="G295" s="279"/>
      <c r="H295" s="279"/>
      <c r="I295" s="279"/>
      <c r="J295" s="279"/>
      <c r="K295" s="279"/>
      <c r="L295" s="279"/>
      <c r="M295" s="279"/>
      <c r="N295" s="279"/>
      <c r="O295" s="267">
        <v>5.9001140909944301E-2</v>
      </c>
      <c r="P295" s="267"/>
      <c r="Q295" s="267"/>
      <c r="R295" s="267"/>
      <c r="S295" s="267"/>
      <c r="T295" s="267"/>
      <c r="U295" s="267"/>
      <c r="V295" s="267"/>
      <c r="W295" s="267"/>
      <c r="X295" s="267"/>
      <c r="Y295" s="274">
        <v>4372</v>
      </c>
      <c r="Z295" s="274"/>
      <c r="AA295" s="274"/>
      <c r="AB295" s="274"/>
      <c r="AC295" s="274"/>
      <c r="AD295" s="274"/>
      <c r="AE295" s="274"/>
      <c r="AF295" s="274"/>
      <c r="AG295" s="274"/>
      <c r="AH295" s="267">
        <v>8.7208026649113396E-2</v>
      </c>
      <c r="AI295" s="267"/>
      <c r="AJ295" s="267"/>
      <c r="AK295" s="267"/>
      <c r="AL295" s="267"/>
      <c r="AM295" s="267"/>
      <c r="AN295" s="267"/>
      <c r="AO295" s="267"/>
    </row>
    <row r="296" spans="2:44" s="174" customFormat="1" ht="8.5500000000000007" customHeight="1" x14ac:dyDescent="0.15">
      <c r="B296" s="266" t="s">
        <v>1642</v>
      </c>
      <c r="C296" s="266"/>
      <c r="D296" s="279">
        <v>214480038.75999999</v>
      </c>
      <c r="E296" s="279"/>
      <c r="F296" s="279"/>
      <c r="G296" s="279"/>
      <c r="H296" s="279"/>
      <c r="I296" s="279"/>
      <c r="J296" s="279"/>
      <c r="K296" s="279"/>
      <c r="L296" s="279"/>
      <c r="M296" s="279"/>
      <c r="N296" s="279"/>
      <c r="O296" s="267">
        <v>5.9469014170554203E-2</v>
      </c>
      <c r="P296" s="267"/>
      <c r="Q296" s="267"/>
      <c r="R296" s="267"/>
      <c r="S296" s="267"/>
      <c r="T296" s="267"/>
      <c r="U296" s="267"/>
      <c r="V296" s="267"/>
      <c r="W296" s="267"/>
      <c r="X296" s="267"/>
      <c r="Y296" s="274">
        <v>3533</v>
      </c>
      <c r="Z296" s="274"/>
      <c r="AA296" s="274"/>
      <c r="AB296" s="274"/>
      <c r="AC296" s="274"/>
      <c r="AD296" s="274"/>
      <c r="AE296" s="274"/>
      <c r="AF296" s="274"/>
      <c r="AG296" s="274"/>
      <c r="AH296" s="267">
        <v>7.0472543035525498E-2</v>
      </c>
      <c r="AI296" s="267"/>
      <c r="AJ296" s="267"/>
      <c r="AK296" s="267"/>
      <c r="AL296" s="267"/>
      <c r="AM296" s="267"/>
      <c r="AN296" s="267"/>
      <c r="AO296" s="267"/>
    </row>
    <row r="297" spans="2:44" s="174" customFormat="1" ht="8.5500000000000007" customHeight="1" x14ac:dyDescent="0.15">
      <c r="B297" s="266" t="s">
        <v>1641</v>
      </c>
      <c r="C297" s="266"/>
      <c r="D297" s="279">
        <v>296069729.86000001</v>
      </c>
      <c r="E297" s="279"/>
      <c r="F297" s="279"/>
      <c r="G297" s="279"/>
      <c r="H297" s="279"/>
      <c r="I297" s="279"/>
      <c r="J297" s="279"/>
      <c r="K297" s="279"/>
      <c r="L297" s="279"/>
      <c r="M297" s="279"/>
      <c r="N297" s="279"/>
      <c r="O297" s="267">
        <v>8.2091438729263097E-2</v>
      </c>
      <c r="P297" s="267"/>
      <c r="Q297" s="267"/>
      <c r="R297" s="267"/>
      <c r="S297" s="267"/>
      <c r="T297" s="267"/>
      <c r="U297" s="267"/>
      <c r="V297" s="267"/>
      <c r="W297" s="267"/>
      <c r="X297" s="267"/>
      <c r="Y297" s="274">
        <v>4358</v>
      </c>
      <c r="Z297" s="274"/>
      <c r="AA297" s="274"/>
      <c r="AB297" s="274"/>
      <c r="AC297" s="274"/>
      <c r="AD297" s="274"/>
      <c r="AE297" s="274"/>
      <c r="AF297" s="274"/>
      <c r="AG297" s="274"/>
      <c r="AH297" s="267">
        <v>8.6928769473201301E-2</v>
      </c>
      <c r="AI297" s="267"/>
      <c r="AJ297" s="267"/>
      <c r="AK297" s="267"/>
      <c r="AL297" s="267"/>
      <c r="AM297" s="267"/>
      <c r="AN297" s="267"/>
      <c r="AO297" s="267"/>
    </row>
    <row r="298" spans="2:44" s="174" customFormat="1" ht="8.5500000000000007" customHeight="1" x14ac:dyDescent="0.15">
      <c r="B298" s="266" t="s">
        <v>1639</v>
      </c>
      <c r="C298" s="266"/>
      <c r="D298" s="279">
        <v>336419415.12</v>
      </c>
      <c r="E298" s="279"/>
      <c r="F298" s="279"/>
      <c r="G298" s="279"/>
      <c r="H298" s="279"/>
      <c r="I298" s="279"/>
      <c r="J298" s="279"/>
      <c r="K298" s="279"/>
      <c r="L298" s="279"/>
      <c r="M298" s="279"/>
      <c r="N298" s="279"/>
      <c r="O298" s="267">
        <v>9.3279221137253898E-2</v>
      </c>
      <c r="P298" s="267"/>
      <c r="Q298" s="267"/>
      <c r="R298" s="267"/>
      <c r="S298" s="267"/>
      <c r="T298" s="267"/>
      <c r="U298" s="267"/>
      <c r="V298" s="267"/>
      <c r="W298" s="267"/>
      <c r="X298" s="267"/>
      <c r="Y298" s="274">
        <v>4221</v>
      </c>
      <c r="Z298" s="274"/>
      <c r="AA298" s="274"/>
      <c r="AB298" s="274"/>
      <c r="AC298" s="274"/>
      <c r="AD298" s="274"/>
      <c r="AE298" s="274"/>
      <c r="AF298" s="274"/>
      <c r="AG298" s="274"/>
      <c r="AH298" s="267">
        <v>8.4196038537490303E-2</v>
      </c>
      <c r="AI298" s="267"/>
      <c r="AJ298" s="267"/>
      <c r="AK298" s="267"/>
      <c r="AL298" s="267"/>
      <c r="AM298" s="267"/>
      <c r="AN298" s="267"/>
      <c r="AO298" s="267"/>
    </row>
    <row r="299" spans="2:44" s="174" customFormat="1" ht="8.5500000000000007" customHeight="1" x14ac:dyDescent="0.15">
      <c r="B299" s="266" t="s">
        <v>1640</v>
      </c>
      <c r="C299" s="266"/>
      <c r="D299" s="279">
        <v>279896116.45999998</v>
      </c>
      <c r="E299" s="279"/>
      <c r="F299" s="279"/>
      <c r="G299" s="279"/>
      <c r="H299" s="279"/>
      <c r="I299" s="279"/>
      <c r="J299" s="279"/>
      <c r="K299" s="279"/>
      <c r="L299" s="279"/>
      <c r="M299" s="279"/>
      <c r="N299" s="279"/>
      <c r="O299" s="267">
        <v>7.7606970850413196E-2</v>
      </c>
      <c r="P299" s="267"/>
      <c r="Q299" s="267"/>
      <c r="R299" s="267"/>
      <c r="S299" s="267"/>
      <c r="T299" s="267"/>
      <c r="U299" s="267"/>
      <c r="V299" s="267"/>
      <c r="W299" s="267"/>
      <c r="X299" s="267"/>
      <c r="Y299" s="274">
        <v>3142</v>
      </c>
      <c r="Z299" s="274"/>
      <c r="AA299" s="274"/>
      <c r="AB299" s="274"/>
      <c r="AC299" s="274"/>
      <c r="AD299" s="274"/>
      <c r="AE299" s="274"/>
      <c r="AF299" s="274"/>
      <c r="AG299" s="274"/>
      <c r="AH299" s="267">
        <v>6.2673289051124001E-2</v>
      </c>
      <c r="AI299" s="267"/>
      <c r="AJ299" s="267"/>
      <c r="AK299" s="267"/>
      <c r="AL299" s="267"/>
      <c r="AM299" s="267"/>
      <c r="AN299" s="267"/>
      <c r="AO299" s="267"/>
    </row>
    <row r="300" spans="2:44" s="174" customFormat="1" ht="8.5500000000000007" customHeight="1" x14ac:dyDescent="0.15">
      <c r="B300" s="266" t="s">
        <v>1659</v>
      </c>
      <c r="C300" s="266"/>
      <c r="D300" s="279">
        <v>446327259.49000001</v>
      </c>
      <c r="E300" s="279"/>
      <c r="F300" s="279"/>
      <c r="G300" s="279"/>
      <c r="H300" s="279"/>
      <c r="I300" s="279"/>
      <c r="J300" s="279"/>
      <c r="K300" s="279"/>
      <c r="L300" s="279"/>
      <c r="M300" s="279"/>
      <c r="N300" s="279"/>
      <c r="O300" s="267">
        <v>0.123753437722082</v>
      </c>
      <c r="P300" s="267"/>
      <c r="Q300" s="267"/>
      <c r="R300" s="267"/>
      <c r="S300" s="267"/>
      <c r="T300" s="267"/>
      <c r="U300" s="267"/>
      <c r="V300" s="267"/>
      <c r="W300" s="267"/>
      <c r="X300" s="267"/>
      <c r="Y300" s="274">
        <v>4742</v>
      </c>
      <c r="Z300" s="274"/>
      <c r="AA300" s="274"/>
      <c r="AB300" s="274"/>
      <c r="AC300" s="274"/>
      <c r="AD300" s="274"/>
      <c r="AE300" s="274"/>
      <c r="AF300" s="274"/>
      <c r="AG300" s="274"/>
      <c r="AH300" s="267">
        <v>9.4588394869646694E-2</v>
      </c>
      <c r="AI300" s="267"/>
      <c r="AJ300" s="267"/>
      <c r="AK300" s="267"/>
      <c r="AL300" s="267"/>
      <c r="AM300" s="267"/>
      <c r="AN300" s="267"/>
      <c r="AO300" s="267"/>
    </row>
    <row r="301" spans="2:44" s="174" customFormat="1" ht="8.5500000000000007" customHeight="1" x14ac:dyDescent="0.15">
      <c r="B301" s="266" t="s">
        <v>1658</v>
      </c>
      <c r="C301" s="266"/>
      <c r="D301" s="279">
        <v>402976256.71000099</v>
      </c>
      <c r="E301" s="279"/>
      <c r="F301" s="279"/>
      <c r="G301" s="279"/>
      <c r="H301" s="279"/>
      <c r="I301" s="279"/>
      <c r="J301" s="279"/>
      <c r="K301" s="279"/>
      <c r="L301" s="279"/>
      <c r="M301" s="279"/>
      <c r="N301" s="279"/>
      <c r="O301" s="267">
        <v>0.111733478132666</v>
      </c>
      <c r="P301" s="267"/>
      <c r="Q301" s="267"/>
      <c r="R301" s="267"/>
      <c r="S301" s="267"/>
      <c r="T301" s="267"/>
      <c r="U301" s="267"/>
      <c r="V301" s="267"/>
      <c r="W301" s="267"/>
      <c r="X301" s="267"/>
      <c r="Y301" s="274">
        <v>3797</v>
      </c>
      <c r="Z301" s="274"/>
      <c r="AA301" s="274"/>
      <c r="AB301" s="274"/>
      <c r="AC301" s="274"/>
      <c r="AD301" s="274"/>
      <c r="AE301" s="274"/>
      <c r="AF301" s="274"/>
      <c r="AG301" s="274"/>
      <c r="AH301" s="267">
        <v>7.5738535495581794E-2</v>
      </c>
      <c r="AI301" s="267"/>
      <c r="AJ301" s="267"/>
      <c r="AK301" s="267"/>
      <c r="AL301" s="267"/>
      <c r="AM301" s="267"/>
      <c r="AN301" s="267"/>
      <c r="AO301" s="267"/>
    </row>
    <row r="302" spans="2:44" s="174" customFormat="1" ht="8.5500000000000007" customHeight="1" x14ac:dyDescent="0.15">
      <c r="B302" s="266" t="s">
        <v>1657</v>
      </c>
      <c r="C302" s="266"/>
      <c r="D302" s="279">
        <v>278074922.62</v>
      </c>
      <c r="E302" s="279"/>
      <c r="F302" s="279"/>
      <c r="G302" s="279"/>
      <c r="H302" s="279"/>
      <c r="I302" s="279"/>
      <c r="J302" s="279"/>
      <c r="K302" s="279"/>
      <c r="L302" s="279"/>
      <c r="M302" s="279"/>
      <c r="N302" s="279"/>
      <c r="O302" s="267">
        <v>7.7102007298073205E-2</v>
      </c>
      <c r="P302" s="267"/>
      <c r="Q302" s="267"/>
      <c r="R302" s="267"/>
      <c r="S302" s="267"/>
      <c r="T302" s="267"/>
      <c r="U302" s="267"/>
      <c r="V302" s="267"/>
      <c r="W302" s="267"/>
      <c r="X302" s="267"/>
      <c r="Y302" s="274">
        <v>2521</v>
      </c>
      <c r="Z302" s="274"/>
      <c r="AA302" s="274"/>
      <c r="AB302" s="274"/>
      <c r="AC302" s="274"/>
      <c r="AD302" s="274"/>
      <c r="AE302" s="274"/>
      <c r="AF302" s="274"/>
      <c r="AG302" s="274"/>
      <c r="AH302" s="267">
        <v>5.0286238605309903E-2</v>
      </c>
      <c r="AI302" s="267"/>
      <c r="AJ302" s="267"/>
      <c r="AK302" s="267"/>
      <c r="AL302" s="267"/>
      <c r="AM302" s="267"/>
      <c r="AN302" s="267"/>
      <c r="AO302" s="267"/>
    </row>
    <row r="303" spans="2:44" s="174" customFormat="1" ht="8.5500000000000007" customHeight="1" x14ac:dyDescent="0.15">
      <c r="B303" s="266" t="s">
        <v>1656</v>
      </c>
      <c r="C303" s="266"/>
      <c r="D303" s="279">
        <v>459101140.75999999</v>
      </c>
      <c r="E303" s="279"/>
      <c r="F303" s="279"/>
      <c r="G303" s="279"/>
      <c r="H303" s="279"/>
      <c r="I303" s="279"/>
      <c r="J303" s="279"/>
      <c r="K303" s="279"/>
      <c r="L303" s="279"/>
      <c r="M303" s="279"/>
      <c r="N303" s="279"/>
      <c r="O303" s="267">
        <v>0.12729525975200401</v>
      </c>
      <c r="P303" s="267"/>
      <c r="Q303" s="267"/>
      <c r="R303" s="267"/>
      <c r="S303" s="267"/>
      <c r="T303" s="267"/>
      <c r="U303" s="267"/>
      <c r="V303" s="267"/>
      <c r="W303" s="267"/>
      <c r="X303" s="267"/>
      <c r="Y303" s="274">
        <v>3183</v>
      </c>
      <c r="Z303" s="274"/>
      <c r="AA303" s="274"/>
      <c r="AB303" s="274"/>
      <c r="AC303" s="274"/>
      <c r="AD303" s="274"/>
      <c r="AE303" s="274"/>
      <c r="AF303" s="274"/>
      <c r="AG303" s="274"/>
      <c r="AH303" s="267">
        <v>6.3491113637723695E-2</v>
      </c>
      <c r="AI303" s="267"/>
      <c r="AJ303" s="267"/>
      <c r="AK303" s="267"/>
      <c r="AL303" s="267"/>
      <c r="AM303" s="267"/>
      <c r="AN303" s="267"/>
      <c r="AO303" s="267"/>
    </row>
    <row r="304" spans="2:44" s="174" customFormat="1" ht="8.5500000000000007" customHeight="1" x14ac:dyDescent="0.15">
      <c r="B304" s="266" t="s">
        <v>1655</v>
      </c>
      <c r="C304" s="266"/>
      <c r="D304" s="279">
        <v>154528984.96000001</v>
      </c>
      <c r="E304" s="279"/>
      <c r="F304" s="279"/>
      <c r="G304" s="279"/>
      <c r="H304" s="279"/>
      <c r="I304" s="279"/>
      <c r="J304" s="279"/>
      <c r="K304" s="279"/>
      <c r="L304" s="279"/>
      <c r="M304" s="279"/>
      <c r="N304" s="279"/>
      <c r="O304" s="267">
        <v>4.2846348077317797E-2</v>
      </c>
      <c r="P304" s="267"/>
      <c r="Q304" s="267"/>
      <c r="R304" s="267"/>
      <c r="S304" s="267"/>
      <c r="T304" s="267"/>
      <c r="U304" s="267"/>
      <c r="V304" s="267"/>
      <c r="W304" s="267"/>
      <c r="X304" s="267"/>
      <c r="Y304" s="274">
        <v>1007</v>
      </c>
      <c r="Z304" s="274"/>
      <c r="AA304" s="274"/>
      <c r="AB304" s="274"/>
      <c r="AC304" s="274"/>
      <c r="AD304" s="274"/>
      <c r="AE304" s="274"/>
      <c r="AF304" s="274"/>
      <c r="AG304" s="274"/>
      <c r="AH304" s="267">
        <v>2.00865697245327E-2</v>
      </c>
      <c r="AI304" s="267"/>
      <c r="AJ304" s="267"/>
      <c r="AK304" s="267"/>
      <c r="AL304" s="267"/>
      <c r="AM304" s="267"/>
      <c r="AN304" s="267"/>
      <c r="AO304" s="267"/>
    </row>
    <row r="305" spans="2:44" s="174" customFormat="1" ht="8.5500000000000007" customHeight="1" x14ac:dyDescent="0.15">
      <c r="B305" s="266" t="s">
        <v>1654</v>
      </c>
      <c r="C305" s="266"/>
      <c r="D305" s="279">
        <v>115681754.51000001</v>
      </c>
      <c r="E305" s="279"/>
      <c r="F305" s="279"/>
      <c r="G305" s="279"/>
      <c r="H305" s="279"/>
      <c r="I305" s="279"/>
      <c r="J305" s="279"/>
      <c r="K305" s="279"/>
      <c r="L305" s="279"/>
      <c r="M305" s="279"/>
      <c r="N305" s="279"/>
      <c r="O305" s="267">
        <v>3.2075152251943503E-2</v>
      </c>
      <c r="P305" s="267"/>
      <c r="Q305" s="267"/>
      <c r="R305" s="267"/>
      <c r="S305" s="267"/>
      <c r="T305" s="267"/>
      <c r="U305" s="267"/>
      <c r="V305" s="267"/>
      <c r="W305" s="267"/>
      <c r="X305" s="267"/>
      <c r="Y305" s="274">
        <v>679</v>
      </c>
      <c r="Z305" s="274"/>
      <c r="AA305" s="274"/>
      <c r="AB305" s="274"/>
      <c r="AC305" s="274"/>
      <c r="AD305" s="274"/>
      <c r="AE305" s="274"/>
      <c r="AF305" s="274"/>
      <c r="AG305" s="274"/>
      <c r="AH305" s="267">
        <v>1.3543973031735599E-2</v>
      </c>
      <c r="AI305" s="267"/>
      <c r="AJ305" s="267"/>
      <c r="AK305" s="267"/>
      <c r="AL305" s="267"/>
      <c r="AM305" s="267"/>
      <c r="AN305" s="267"/>
      <c r="AO305" s="267"/>
    </row>
    <row r="306" spans="2:44" s="174" customFormat="1" ht="8.5500000000000007" customHeight="1" x14ac:dyDescent="0.15">
      <c r="B306" s="266" t="s">
        <v>1653</v>
      </c>
      <c r="C306" s="266"/>
      <c r="D306" s="279">
        <v>15047176.41</v>
      </c>
      <c r="E306" s="279"/>
      <c r="F306" s="279"/>
      <c r="G306" s="279"/>
      <c r="H306" s="279"/>
      <c r="I306" s="279"/>
      <c r="J306" s="279"/>
      <c r="K306" s="279"/>
      <c r="L306" s="279"/>
      <c r="M306" s="279"/>
      <c r="N306" s="279"/>
      <c r="O306" s="267">
        <v>4.1721399917986398E-3</v>
      </c>
      <c r="P306" s="267"/>
      <c r="Q306" s="267"/>
      <c r="R306" s="267"/>
      <c r="S306" s="267"/>
      <c r="T306" s="267"/>
      <c r="U306" s="267"/>
      <c r="V306" s="267"/>
      <c r="W306" s="267"/>
      <c r="X306" s="267"/>
      <c r="Y306" s="274">
        <v>97</v>
      </c>
      <c r="Z306" s="274"/>
      <c r="AA306" s="274"/>
      <c r="AB306" s="274"/>
      <c r="AC306" s="274"/>
      <c r="AD306" s="274"/>
      <c r="AE306" s="274"/>
      <c r="AF306" s="274"/>
      <c r="AG306" s="274"/>
      <c r="AH306" s="267">
        <v>1.9348532902479401E-3</v>
      </c>
      <c r="AI306" s="267"/>
      <c r="AJ306" s="267"/>
      <c r="AK306" s="267"/>
      <c r="AL306" s="267"/>
      <c r="AM306" s="267"/>
      <c r="AN306" s="267"/>
      <c r="AO306" s="267"/>
    </row>
    <row r="307" spans="2:44" s="174" customFormat="1" ht="8.5500000000000007" customHeight="1" x14ac:dyDescent="0.15">
      <c r="B307" s="266" t="s">
        <v>1652</v>
      </c>
      <c r="C307" s="266"/>
      <c r="D307" s="279">
        <v>20351542.539999999</v>
      </c>
      <c r="E307" s="279"/>
      <c r="F307" s="279"/>
      <c r="G307" s="279"/>
      <c r="H307" s="279"/>
      <c r="I307" s="279"/>
      <c r="J307" s="279"/>
      <c r="K307" s="279"/>
      <c r="L307" s="279"/>
      <c r="M307" s="279"/>
      <c r="N307" s="279"/>
      <c r="O307" s="267">
        <v>5.6428848982920396E-3</v>
      </c>
      <c r="P307" s="267"/>
      <c r="Q307" s="267"/>
      <c r="R307" s="267"/>
      <c r="S307" s="267"/>
      <c r="T307" s="267"/>
      <c r="U307" s="267"/>
      <c r="V307" s="267"/>
      <c r="W307" s="267"/>
      <c r="X307" s="267"/>
      <c r="Y307" s="274">
        <v>121</v>
      </c>
      <c r="Z307" s="274"/>
      <c r="AA307" s="274"/>
      <c r="AB307" s="274"/>
      <c r="AC307" s="274"/>
      <c r="AD307" s="274"/>
      <c r="AE307" s="274"/>
      <c r="AF307" s="274"/>
      <c r="AG307" s="274"/>
      <c r="AH307" s="267">
        <v>2.4135798775257798E-3</v>
      </c>
      <c r="AI307" s="267"/>
      <c r="AJ307" s="267"/>
      <c r="AK307" s="267"/>
      <c r="AL307" s="267"/>
      <c r="AM307" s="267"/>
      <c r="AN307" s="267"/>
      <c r="AO307" s="267"/>
    </row>
    <row r="308" spans="2:44" s="174" customFormat="1" ht="8.5500000000000007" customHeight="1" x14ac:dyDescent="0.15">
      <c r="B308" s="266" t="s">
        <v>1651</v>
      </c>
      <c r="C308" s="266"/>
      <c r="D308" s="279">
        <v>8197431.2800000003</v>
      </c>
      <c r="E308" s="279"/>
      <c r="F308" s="279"/>
      <c r="G308" s="279"/>
      <c r="H308" s="279"/>
      <c r="I308" s="279"/>
      <c r="J308" s="279"/>
      <c r="K308" s="279"/>
      <c r="L308" s="279"/>
      <c r="M308" s="279"/>
      <c r="N308" s="279"/>
      <c r="O308" s="267">
        <v>2.2729068857450302E-3</v>
      </c>
      <c r="P308" s="267"/>
      <c r="Q308" s="267"/>
      <c r="R308" s="267"/>
      <c r="S308" s="267"/>
      <c r="T308" s="267"/>
      <c r="U308" s="267"/>
      <c r="V308" s="267"/>
      <c r="W308" s="267"/>
      <c r="X308" s="267"/>
      <c r="Y308" s="274">
        <v>48</v>
      </c>
      <c r="Z308" s="274"/>
      <c r="AA308" s="274"/>
      <c r="AB308" s="274"/>
      <c r="AC308" s="274"/>
      <c r="AD308" s="274"/>
      <c r="AE308" s="274"/>
      <c r="AF308" s="274"/>
      <c r="AG308" s="274"/>
      <c r="AH308" s="267">
        <v>9.5745317455568201E-4</v>
      </c>
      <c r="AI308" s="267"/>
      <c r="AJ308" s="267"/>
      <c r="AK308" s="267"/>
      <c r="AL308" s="267"/>
      <c r="AM308" s="267"/>
      <c r="AN308" s="267"/>
      <c r="AO308" s="267"/>
    </row>
    <row r="309" spans="2:44" s="174" customFormat="1" ht="8.5500000000000007" customHeight="1" x14ac:dyDescent="0.15">
      <c r="B309" s="266" t="s">
        <v>1650</v>
      </c>
      <c r="C309" s="266"/>
      <c r="D309" s="279">
        <v>774364.09</v>
      </c>
      <c r="E309" s="279"/>
      <c r="F309" s="279"/>
      <c r="G309" s="279"/>
      <c r="H309" s="279"/>
      <c r="I309" s="279"/>
      <c r="J309" s="279"/>
      <c r="K309" s="279"/>
      <c r="L309" s="279"/>
      <c r="M309" s="279"/>
      <c r="N309" s="279"/>
      <c r="O309" s="267">
        <v>2.1470841439425701E-4</v>
      </c>
      <c r="P309" s="267"/>
      <c r="Q309" s="267"/>
      <c r="R309" s="267"/>
      <c r="S309" s="267"/>
      <c r="T309" s="267"/>
      <c r="U309" s="267"/>
      <c r="V309" s="267"/>
      <c r="W309" s="267"/>
      <c r="X309" s="267"/>
      <c r="Y309" s="274">
        <v>3</v>
      </c>
      <c r="Z309" s="274"/>
      <c r="AA309" s="274"/>
      <c r="AB309" s="274"/>
      <c r="AC309" s="274"/>
      <c r="AD309" s="274"/>
      <c r="AE309" s="274"/>
      <c r="AF309" s="274"/>
      <c r="AG309" s="274"/>
      <c r="AH309" s="267">
        <v>5.9840823409730099E-5</v>
      </c>
      <c r="AI309" s="267"/>
      <c r="AJ309" s="267"/>
      <c r="AK309" s="267"/>
      <c r="AL309" s="267"/>
      <c r="AM309" s="267"/>
      <c r="AN309" s="267"/>
      <c r="AO309" s="267"/>
    </row>
    <row r="310" spans="2:44" s="174" customFormat="1" ht="7.65" customHeight="1" x14ac:dyDescent="0.15">
      <c r="B310" s="281"/>
      <c r="C310" s="281"/>
      <c r="D310" s="280">
        <v>3606584735.79</v>
      </c>
      <c r="E310" s="280"/>
      <c r="F310" s="280"/>
      <c r="G310" s="280"/>
      <c r="H310" s="280"/>
      <c r="I310" s="280"/>
      <c r="J310" s="280"/>
      <c r="K310" s="280"/>
      <c r="L310" s="280"/>
      <c r="M310" s="280"/>
      <c r="N310" s="280"/>
      <c r="O310" s="278">
        <v>1</v>
      </c>
      <c r="P310" s="278"/>
      <c r="Q310" s="278"/>
      <c r="R310" s="278"/>
      <c r="S310" s="278"/>
      <c r="T310" s="278"/>
      <c r="U310" s="278"/>
      <c r="V310" s="278"/>
      <c r="W310" s="278"/>
      <c r="X310" s="278"/>
      <c r="Y310" s="277">
        <v>50133</v>
      </c>
      <c r="Z310" s="277"/>
      <c r="AA310" s="277"/>
      <c r="AB310" s="277"/>
      <c r="AC310" s="277"/>
      <c r="AD310" s="277"/>
      <c r="AE310" s="277"/>
      <c r="AF310" s="277"/>
      <c r="AG310" s="277"/>
      <c r="AH310" s="278">
        <v>1</v>
      </c>
      <c r="AI310" s="278"/>
      <c r="AJ310" s="278"/>
      <c r="AK310" s="278"/>
      <c r="AL310" s="278"/>
      <c r="AM310" s="278"/>
      <c r="AN310" s="278"/>
      <c r="AO310" s="278"/>
    </row>
    <row r="311" spans="2:44" s="174" customFormat="1" ht="7.2" customHeight="1" x14ac:dyDescent="0.15"/>
    <row r="312" spans="2:44" s="174" customFormat="1" ht="15.3" customHeight="1" x14ac:dyDescent="0.15">
      <c r="B312" s="264" t="s">
        <v>1649</v>
      </c>
      <c r="C312" s="264"/>
      <c r="D312" s="264"/>
      <c r="E312" s="264"/>
      <c r="F312" s="264"/>
      <c r="G312" s="264"/>
      <c r="H312" s="264"/>
      <c r="I312" s="264"/>
      <c r="J312" s="264"/>
      <c r="K312" s="264"/>
      <c r="L312" s="264"/>
      <c r="M312" s="264"/>
      <c r="N312" s="264"/>
      <c r="O312" s="264"/>
      <c r="P312" s="264"/>
      <c r="Q312" s="264"/>
      <c r="R312" s="264"/>
      <c r="S312" s="264"/>
      <c r="T312" s="264"/>
      <c r="U312" s="264"/>
      <c r="V312" s="264"/>
      <c r="W312" s="264"/>
      <c r="X312" s="264"/>
      <c r="Y312" s="264"/>
      <c r="Z312" s="264"/>
      <c r="AA312" s="264"/>
      <c r="AB312" s="264"/>
      <c r="AC312" s="264"/>
      <c r="AD312" s="264"/>
      <c r="AE312" s="264"/>
      <c r="AF312" s="264"/>
      <c r="AG312" s="264"/>
      <c r="AH312" s="264"/>
      <c r="AI312" s="264"/>
      <c r="AJ312" s="264"/>
      <c r="AK312" s="264"/>
      <c r="AL312" s="264"/>
      <c r="AM312" s="264"/>
      <c r="AN312" s="264"/>
      <c r="AO312" s="264"/>
      <c r="AP312" s="264"/>
      <c r="AQ312" s="264"/>
      <c r="AR312" s="264"/>
    </row>
    <row r="313" spans="2:44" s="174" customFormat="1" ht="6.3" customHeight="1" x14ac:dyDescent="0.15"/>
    <row r="314" spans="2:44" s="174" customFormat="1" ht="9.75" customHeight="1" x14ac:dyDescent="0.15">
      <c r="B314" s="261" t="s">
        <v>1648</v>
      </c>
      <c r="C314" s="261"/>
      <c r="D314" s="261" t="s">
        <v>1634</v>
      </c>
      <c r="E314" s="261"/>
      <c r="F314" s="261"/>
      <c r="G314" s="261"/>
      <c r="H314" s="261"/>
      <c r="I314" s="261"/>
      <c r="J314" s="261"/>
      <c r="K314" s="261"/>
      <c r="L314" s="261"/>
      <c r="M314" s="261"/>
      <c r="N314" s="261"/>
      <c r="O314" s="261" t="s">
        <v>1632</v>
      </c>
      <c r="P314" s="261"/>
      <c r="Q314" s="261"/>
      <c r="R314" s="261"/>
      <c r="S314" s="261"/>
      <c r="T314" s="261"/>
      <c r="U314" s="261"/>
      <c r="V314" s="261"/>
      <c r="W314" s="261"/>
      <c r="X314" s="261"/>
      <c r="Y314" s="261" t="s">
        <v>1633</v>
      </c>
      <c r="Z314" s="261"/>
      <c r="AA314" s="261"/>
      <c r="AB314" s="261"/>
      <c r="AC314" s="261"/>
      <c r="AD314" s="261"/>
      <c r="AE314" s="261"/>
      <c r="AF314" s="261"/>
      <c r="AG314" s="261"/>
      <c r="AH314" s="261" t="s">
        <v>1632</v>
      </c>
      <c r="AI314" s="261"/>
      <c r="AJ314" s="261"/>
      <c r="AK314" s="261"/>
      <c r="AL314" s="261"/>
      <c r="AM314" s="261"/>
      <c r="AN314" s="261"/>
      <c r="AO314" s="261"/>
      <c r="AP314" s="261"/>
    </row>
    <row r="315" spans="2:44" s="174" customFormat="1" ht="8.5500000000000007" customHeight="1" x14ac:dyDescent="0.15">
      <c r="B315" s="266" t="s">
        <v>1647</v>
      </c>
      <c r="C315" s="266"/>
      <c r="D315" s="279">
        <v>3328827532.7199898</v>
      </c>
      <c r="E315" s="279"/>
      <c r="F315" s="279"/>
      <c r="G315" s="279"/>
      <c r="H315" s="279"/>
      <c r="I315" s="279"/>
      <c r="J315" s="279"/>
      <c r="K315" s="279"/>
      <c r="L315" s="279"/>
      <c r="M315" s="279"/>
      <c r="N315" s="279"/>
      <c r="O315" s="267">
        <v>0.92298608699979401</v>
      </c>
      <c r="P315" s="267"/>
      <c r="Q315" s="267"/>
      <c r="R315" s="267"/>
      <c r="S315" s="267"/>
      <c r="T315" s="267"/>
      <c r="U315" s="267"/>
      <c r="V315" s="267"/>
      <c r="W315" s="267"/>
      <c r="X315" s="267"/>
      <c r="Y315" s="274">
        <v>47351</v>
      </c>
      <c r="Z315" s="274"/>
      <c r="AA315" s="274"/>
      <c r="AB315" s="274"/>
      <c r="AC315" s="274"/>
      <c r="AD315" s="274"/>
      <c r="AE315" s="274"/>
      <c r="AF315" s="274"/>
      <c r="AG315" s="274"/>
      <c r="AH315" s="267">
        <v>0.94450760975804404</v>
      </c>
      <c r="AI315" s="267"/>
      <c r="AJ315" s="267"/>
      <c r="AK315" s="267"/>
      <c r="AL315" s="267"/>
      <c r="AM315" s="267"/>
      <c r="AN315" s="267"/>
      <c r="AO315" s="267"/>
      <c r="AP315" s="267"/>
    </row>
    <row r="316" spans="2:44" s="174" customFormat="1" ht="8.5500000000000007" customHeight="1" x14ac:dyDescent="0.15">
      <c r="B316" s="266" t="s">
        <v>1646</v>
      </c>
      <c r="C316" s="266"/>
      <c r="D316" s="279">
        <v>112772636.56999999</v>
      </c>
      <c r="E316" s="279"/>
      <c r="F316" s="279"/>
      <c r="G316" s="279"/>
      <c r="H316" s="279"/>
      <c r="I316" s="279"/>
      <c r="J316" s="279"/>
      <c r="K316" s="279"/>
      <c r="L316" s="279"/>
      <c r="M316" s="279"/>
      <c r="N316" s="279"/>
      <c r="O316" s="267">
        <v>3.1268539305592598E-2</v>
      </c>
      <c r="P316" s="267"/>
      <c r="Q316" s="267"/>
      <c r="R316" s="267"/>
      <c r="S316" s="267"/>
      <c r="T316" s="267"/>
      <c r="U316" s="267"/>
      <c r="V316" s="267"/>
      <c r="W316" s="267"/>
      <c r="X316" s="267"/>
      <c r="Y316" s="274">
        <v>1372</v>
      </c>
      <c r="Z316" s="274"/>
      <c r="AA316" s="274"/>
      <c r="AB316" s="274"/>
      <c r="AC316" s="274"/>
      <c r="AD316" s="274"/>
      <c r="AE316" s="274"/>
      <c r="AF316" s="274"/>
      <c r="AG316" s="274"/>
      <c r="AH316" s="267">
        <v>2.73672032393832E-2</v>
      </c>
      <c r="AI316" s="267"/>
      <c r="AJ316" s="267"/>
      <c r="AK316" s="267"/>
      <c r="AL316" s="267"/>
      <c r="AM316" s="267"/>
      <c r="AN316" s="267"/>
      <c r="AO316" s="267"/>
      <c r="AP316" s="267"/>
    </row>
    <row r="317" spans="2:44" s="174" customFormat="1" ht="8.5500000000000007" customHeight="1" x14ac:dyDescent="0.15">
      <c r="B317" s="266" t="s">
        <v>1645</v>
      </c>
      <c r="C317" s="266"/>
      <c r="D317" s="279">
        <v>27189760.859999999</v>
      </c>
      <c r="E317" s="279"/>
      <c r="F317" s="279"/>
      <c r="G317" s="279"/>
      <c r="H317" s="279"/>
      <c r="I317" s="279"/>
      <c r="J317" s="279"/>
      <c r="K317" s="279"/>
      <c r="L317" s="279"/>
      <c r="M317" s="279"/>
      <c r="N317" s="279"/>
      <c r="O317" s="267">
        <v>7.5389219585448898E-3</v>
      </c>
      <c r="P317" s="267"/>
      <c r="Q317" s="267"/>
      <c r="R317" s="267"/>
      <c r="S317" s="267"/>
      <c r="T317" s="267"/>
      <c r="U317" s="267"/>
      <c r="V317" s="267"/>
      <c r="W317" s="267"/>
      <c r="X317" s="267"/>
      <c r="Y317" s="274">
        <v>274</v>
      </c>
      <c r="Z317" s="274"/>
      <c r="AA317" s="274"/>
      <c r="AB317" s="274"/>
      <c r="AC317" s="274"/>
      <c r="AD317" s="274"/>
      <c r="AE317" s="274"/>
      <c r="AF317" s="274"/>
      <c r="AG317" s="274"/>
      <c r="AH317" s="267">
        <v>5.4654618714220201E-3</v>
      </c>
      <c r="AI317" s="267"/>
      <c r="AJ317" s="267"/>
      <c r="AK317" s="267"/>
      <c r="AL317" s="267"/>
      <c r="AM317" s="267"/>
      <c r="AN317" s="267"/>
      <c r="AO317" s="267"/>
      <c r="AP317" s="267"/>
    </row>
    <row r="318" spans="2:44" s="174" customFormat="1" ht="8.5500000000000007" customHeight="1" x14ac:dyDescent="0.15">
      <c r="B318" s="266" t="s">
        <v>1644</v>
      </c>
      <c r="C318" s="266"/>
      <c r="D318" s="279">
        <v>34648313.549999997</v>
      </c>
      <c r="E318" s="279"/>
      <c r="F318" s="279"/>
      <c r="G318" s="279"/>
      <c r="H318" s="279"/>
      <c r="I318" s="279"/>
      <c r="J318" s="279"/>
      <c r="K318" s="279"/>
      <c r="L318" s="279"/>
      <c r="M318" s="279"/>
      <c r="N318" s="279"/>
      <c r="O318" s="267">
        <v>9.6069595166216395E-3</v>
      </c>
      <c r="P318" s="267"/>
      <c r="Q318" s="267"/>
      <c r="R318" s="267"/>
      <c r="S318" s="267"/>
      <c r="T318" s="267"/>
      <c r="U318" s="267"/>
      <c r="V318" s="267"/>
      <c r="W318" s="267"/>
      <c r="X318" s="267"/>
      <c r="Y318" s="274">
        <v>346</v>
      </c>
      <c r="Z318" s="274"/>
      <c r="AA318" s="274"/>
      <c r="AB318" s="274"/>
      <c r="AC318" s="274"/>
      <c r="AD318" s="274"/>
      <c r="AE318" s="274"/>
      <c r="AF318" s="274"/>
      <c r="AG318" s="274"/>
      <c r="AH318" s="267">
        <v>6.90164163325554E-3</v>
      </c>
      <c r="AI318" s="267"/>
      <c r="AJ318" s="267"/>
      <c r="AK318" s="267"/>
      <c r="AL318" s="267"/>
      <c r="AM318" s="267"/>
      <c r="AN318" s="267"/>
      <c r="AO318" s="267"/>
      <c r="AP318" s="267"/>
    </row>
    <row r="319" spans="2:44" s="174" customFormat="1" ht="8.5500000000000007" customHeight="1" x14ac:dyDescent="0.15">
      <c r="B319" s="266" t="s">
        <v>1643</v>
      </c>
      <c r="C319" s="266"/>
      <c r="D319" s="279">
        <v>37528459.049999997</v>
      </c>
      <c r="E319" s="279"/>
      <c r="F319" s="279"/>
      <c r="G319" s="279"/>
      <c r="H319" s="279"/>
      <c r="I319" s="279"/>
      <c r="J319" s="279"/>
      <c r="K319" s="279"/>
      <c r="L319" s="279"/>
      <c r="M319" s="279"/>
      <c r="N319" s="279"/>
      <c r="O319" s="267">
        <v>1.0405539256456601E-2</v>
      </c>
      <c r="P319" s="267"/>
      <c r="Q319" s="267"/>
      <c r="R319" s="267"/>
      <c r="S319" s="267"/>
      <c r="T319" s="267"/>
      <c r="U319" s="267"/>
      <c r="V319" s="267"/>
      <c r="W319" s="267"/>
      <c r="X319" s="267"/>
      <c r="Y319" s="274">
        <v>239</v>
      </c>
      <c r="Z319" s="274"/>
      <c r="AA319" s="274"/>
      <c r="AB319" s="274"/>
      <c r="AC319" s="274"/>
      <c r="AD319" s="274"/>
      <c r="AE319" s="274"/>
      <c r="AF319" s="274"/>
      <c r="AG319" s="274"/>
      <c r="AH319" s="267">
        <v>4.7673189316418301E-3</v>
      </c>
      <c r="AI319" s="267"/>
      <c r="AJ319" s="267"/>
      <c r="AK319" s="267"/>
      <c r="AL319" s="267"/>
      <c r="AM319" s="267"/>
      <c r="AN319" s="267"/>
      <c r="AO319" s="267"/>
      <c r="AP319" s="267"/>
    </row>
    <row r="320" spans="2:44" s="174" customFormat="1" ht="8.5500000000000007" customHeight="1" x14ac:dyDescent="0.15">
      <c r="B320" s="266" t="s">
        <v>1642</v>
      </c>
      <c r="C320" s="266"/>
      <c r="D320" s="279">
        <v>25900174.059999999</v>
      </c>
      <c r="E320" s="279"/>
      <c r="F320" s="279"/>
      <c r="G320" s="279"/>
      <c r="H320" s="279"/>
      <c r="I320" s="279"/>
      <c r="J320" s="279"/>
      <c r="K320" s="279"/>
      <c r="L320" s="279"/>
      <c r="M320" s="279"/>
      <c r="N320" s="279"/>
      <c r="O320" s="267">
        <v>7.1813574218787197E-3</v>
      </c>
      <c r="P320" s="267"/>
      <c r="Q320" s="267"/>
      <c r="R320" s="267"/>
      <c r="S320" s="267"/>
      <c r="T320" s="267"/>
      <c r="U320" s="267"/>
      <c r="V320" s="267"/>
      <c r="W320" s="267"/>
      <c r="X320" s="267"/>
      <c r="Y320" s="274">
        <v>155</v>
      </c>
      <c r="Z320" s="274"/>
      <c r="AA320" s="274"/>
      <c r="AB320" s="274"/>
      <c r="AC320" s="274"/>
      <c r="AD320" s="274"/>
      <c r="AE320" s="274"/>
      <c r="AF320" s="274"/>
      <c r="AG320" s="274"/>
      <c r="AH320" s="267">
        <v>3.0917758761693898E-3</v>
      </c>
      <c r="AI320" s="267"/>
      <c r="AJ320" s="267"/>
      <c r="AK320" s="267"/>
      <c r="AL320" s="267"/>
      <c r="AM320" s="267"/>
      <c r="AN320" s="267"/>
      <c r="AO320" s="267"/>
      <c r="AP320" s="267"/>
    </row>
    <row r="321" spans="2:44" s="174" customFormat="1" ht="8.5500000000000007" customHeight="1" x14ac:dyDescent="0.15">
      <c r="B321" s="266" t="s">
        <v>1641</v>
      </c>
      <c r="C321" s="266"/>
      <c r="D321" s="279">
        <v>30555180.190000001</v>
      </c>
      <c r="E321" s="279"/>
      <c r="F321" s="279"/>
      <c r="G321" s="279"/>
      <c r="H321" s="279"/>
      <c r="I321" s="279"/>
      <c r="J321" s="279"/>
      <c r="K321" s="279"/>
      <c r="L321" s="279"/>
      <c r="M321" s="279"/>
      <c r="N321" s="279"/>
      <c r="O321" s="267">
        <v>8.4720538760077405E-3</v>
      </c>
      <c r="P321" s="267"/>
      <c r="Q321" s="267"/>
      <c r="R321" s="267"/>
      <c r="S321" s="267"/>
      <c r="T321" s="267"/>
      <c r="U321" s="267"/>
      <c r="V321" s="267"/>
      <c r="W321" s="267"/>
      <c r="X321" s="267"/>
      <c r="Y321" s="274">
        <v>326</v>
      </c>
      <c r="Z321" s="274"/>
      <c r="AA321" s="274"/>
      <c r="AB321" s="274"/>
      <c r="AC321" s="274"/>
      <c r="AD321" s="274"/>
      <c r="AE321" s="274"/>
      <c r="AF321" s="274"/>
      <c r="AG321" s="274"/>
      <c r="AH321" s="267">
        <v>6.5027028105240098E-3</v>
      </c>
      <c r="AI321" s="267"/>
      <c r="AJ321" s="267"/>
      <c r="AK321" s="267"/>
      <c r="AL321" s="267"/>
      <c r="AM321" s="267"/>
      <c r="AN321" s="267"/>
      <c r="AO321" s="267"/>
      <c r="AP321" s="267"/>
    </row>
    <row r="322" spans="2:44" s="174" customFormat="1" ht="8.5500000000000007" customHeight="1" x14ac:dyDescent="0.15">
      <c r="B322" s="266" t="s">
        <v>1640</v>
      </c>
      <c r="C322" s="266"/>
      <c r="D322" s="279">
        <v>453681.2</v>
      </c>
      <c r="E322" s="279"/>
      <c r="F322" s="279"/>
      <c r="G322" s="279"/>
      <c r="H322" s="279"/>
      <c r="I322" s="279"/>
      <c r="J322" s="279"/>
      <c r="K322" s="279"/>
      <c r="L322" s="279"/>
      <c r="M322" s="279"/>
      <c r="N322" s="279"/>
      <c r="O322" s="267">
        <v>1.2579246939573799E-4</v>
      </c>
      <c r="P322" s="267"/>
      <c r="Q322" s="267"/>
      <c r="R322" s="267"/>
      <c r="S322" s="267"/>
      <c r="T322" s="267"/>
      <c r="U322" s="267"/>
      <c r="V322" s="267"/>
      <c r="W322" s="267"/>
      <c r="X322" s="267"/>
      <c r="Y322" s="274">
        <v>3</v>
      </c>
      <c r="Z322" s="274"/>
      <c r="AA322" s="274"/>
      <c r="AB322" s="274"/>
      <c r="AC322" s="274"/>
      <c r="AD322" s="274"/>
      <c r="AE322" s="274"/>
      <c r="AF322" s="274"/>
      <c r="AG322" s="274"/>
      <c r="AH322" s="267">
        <v>5.9840823409730099E-5</v>
      </c>
      <c r="AI322" s="267"/>
      <c r="AJ322" s="267"/>
      <c r="AK322" s="267"/>
      <c r="AL322" s="267"/>
      <c r="AM322" s="267"/>
      <c r="AN322" s="267"/>
      <c r="AO322" s="267"/>
      <c r="AP322" s="267"/>
    </row>
    <row r="323" spans="2:44" s="174" customFormat="1" ht="8.5500000000000007" customHeight="1" x14ac:dyDescent="0.15">
      <c r="B323" s="266" t="s">
        <v>1639</v>
      </c>
      <c r="C323" s="266"/>
      <c r="D323" s="279">
        <v>8708997.5899999999</v>
      </c>
      <c r="E323" s="279"/>
      <c r="F323" s="279"/>
      <c r="G323" s="279"/>
      <c r="H323" s="279"/>
      <c r="I323" s="279"/>
      <c r="J323" s="279"/>
      <c r="K323" s="279"/>
      <c r="L323" s="279"/>
      <c r="M323" s="279"/>
      <c r="N323" s="279"/>
      <c r="O323" s="267">
        <v>2.4147491957075499E-3</v>
      </c>
      <c r="P323" s="267"/>
      <c r="Q323" s="267"/>
      <c r="R323" s="267"/>
      <c r="S323" s="267"/>
      <c r="T323" s="267"/>
      <c r="U323" s="267"/>
      <c r="V323" s="267"/>
      <c r="W323" s="267"/>
      <c r="X323" s="267"/>
      <c r="Y323" s="274">
        <v>67</v>
      </c>
      <c r="Z323" s="274"/>
      <c r="AA323" s="274"/>
      <c r="AB323" s="274"/>
      <c r="AC323" s="274"/>
      <c r="AD323" s="274"/>
      <c r="AE323" s="274"/>
      <c r="AF323" s="274"/>
      <c r="AG323" s="274"/>
      <c r="AH323" s="267">
        <v>1.33644505615064E-3</v>
      </c>
      <c r="AI323" s="267"/>
      <c r="AJ323" s="267"/>
      <c r="AK323" s="267"/>
      <c r="AL323" s="267"/>
      <c r="AM323" s="267"/>
      <c r="AN323" s="267"/>
      <c r="AO323" s="267"/>
      <c r="AP323" s="267"/>
    </row>
    <row r="324" spans="2:44" s="174" customFormat="1" ht="7.65" customHeight="1" x14ac:dyDescent="0.15">
      <c r="B324" s="281"/>
      <c r="C324" s="281"/>
      <c r="D324" s="280">
        <v>3606584735.7899899</v>
      </c>
      <c r="E324" s="280"/>
      <c r="F324" s="280"/>
      <c r="G324" s="280"/>
      <c r="H324" s="280"/>
      <c r="I324" s="280"/>
      <c r="J324" s="280"/>
      <c r="K324" s="280"/>
      <c r="L324" s="280"/>
      <c r="M324" s="280"/>
      <c r="N324" s="280"/>
      <c r="O324" s="278">
        <v>1</v>
      </c>
      <c r="P324" s="278"/>
      <c r="Q324" s="278"/>
      <c r="R324" s="278"/>
      <c r="S324" s="278"/>
      <c r="T324" s="278"/>
      <c r="U324" s="278"/>
      <c r="V324" s="278"/>
      <c r="W324" s="278"/>
      <c r="X324" s="278"/>
      <c r="Y324" s="277">
        <v>50133</v>
      </c>
      <c r="Z324" s="277"/>
      <c r="AA324" s="277"/>
      <c r="AB324" s="277"/>
      <c r="AC324" s="277"/>
      <c r="AD324" s="277"/>
      <c r="AE324" s="277"/>
      <c r="AF324" s="277"/>
      <c r="AG324" s="277"/>
      <c r="AH324" s="278">
        <v>1</v>
      </c>
      <c r="AI324" s="278"/>
      <c r="AJ324" s="278"/>
      <c r="AK324" s="278"/>
      <c r="AL324" s="278"/>
      <c r="AM324" s="278"/>
      <c r="AN324" s="278"/>
      <c r="AO324" s="278"/>
      <c r="AP324" s="278"/>
    </row>
    <row r="325" spans="2:44" s="174" customFormat="1" ht="9.3000000000000007" customHeight="1" x14ac:dyDescent="0.15"/>
    <row r="326" spans="2:44" s="174" customFormat="1" ht="15.3" customHeight="1" x14ac:dyDescent="0.15">
      <c r="B326" s="264" t="s">
        <v>1638</v>
      </c>
      <c r="C326" s="264"/>
      <c r="D326" s="264"/>
      <c r="E326" s="264"/>
      <c r="F326" s="264"/>
      <c r="G326" s="264"/>
      <c r="H326" s="264"/>
      <c r="I326" s="264"/>
      <c r="J326" s="264"/>
      <c r="K326" s="264"/>
      <c r="L326" s="264"/>
      <c r="M326" s="264"/>
      <c r="N326" s="264"/>
      <c r="O326" s="264"/>
      <c r="P326" s="264"/>
      <c r="Q326" s="264"/>
      <c r="R326" s="264"/>
      <c r="S326" s="264"/>
      <c r="T326" s="264"/>
      <c r="U326" s="264"/>
      <c r="V326" s="264"/>
      <c r="W326" s="264"/>
      <c r="X326" s="264"/>
      <c r="Y326" s="264"/>
      <c r="Z326" s="264"/>
      <c r="AA326" s="264"/>
      <c r="AB326" s="264"/>
      <c r="AC326" s="264"/>
      <c r="AD326" s="264"/>
      <c r="AE326" s="264"/>
      <c r="AF326" s="264"/>
      <c r="AG326" s="264"/>
      <c r="AH326" s="264"/>
      <c r="AI326" s="264"/>
      <c r="AJ326" s="264"/>
      <c r="AK326" s="264"/>
      <c r="AL326" s="264"/>
      <c r="AM326" s="264"/>
      <c r="AN326" s="264"/>
      <c r="AO326" s="264"/>
      <c r="AP326" s="264"/>
      <c r="AQ326" s="264"/>
      <c r="AR326" s="264"/>
    </row>
    <row r="327" spans="2:44" s="174" customFormat="1" ht="7.2" customHeight="1" x14ac:dyDescent="0.15"/>
    <row r="328" spans="2:44" s="174" customFormat="1" ht="9.75" customHeight="1" x14ac:dyDescent="0.15">
      <c r="B328" s="261"/>
      <c r="C328" s="261"/>
      <c r="D328" s="261"/>
      <c r="E328" s="261" t="s">
        <v>1634</v>
      </c>
      <c r="F328" s="261"/>
      <c r="G328" s="261"/>
      <c r="H328" s="261"/>
      <c r="I328" s="261"/>
      <c r="J328" s="261"/>
      <c r="K328" s="261"/>
      <c r="L328" s="261"/>
      <c r="M328" s="261"/>
      <c r="N328" s="261"/>
      <c r="O328" s="261"/>
      <c r="P328" s="261" t="s">
        <v>1632</v>
      </c>
      <c r="Q328" s="261"/>
      <c r="R328" s="261"/>
      <c r="S328" s="261"/>
      <c r="T328" s="261"/>
      <c r="U328" s="261"/>
      <c r="V328" s="261"/>
      <c r="W328" s="261"/>
      <c r="X328" s="261"/>
      <c r="Y328" s="261"/>
      <c r="Z328" s="261" t="s">
        <v>1637</v>
      </c>
      <c r="AA328" s="261"/>
      <c r="AB328" s="261"/>
      <c r="AC328" s="261"/>
      <c r="AD328" s="261"/>
      <c r="AE328" s="261"/>
      <c r="AF328" s="261"/>
      <c r="AG328" s="261"/>
      <c r="AH328" s="261"/>
      <c r="AI328" s="261" t="s">
        <v>1632</v>
      </c>
      <c r="AJ328" s="261"/>
      <c r="AK328" s="261"/>
      <c r="AL328" s="261"/>
      <c r="AM328" s="261"/>
      <c r="AN328" s="261"/>
      <c r="AO328" s="261"/>
      <c r="AP328" s="261"/>
      <c r="AQ328" s="261"/>
    </row>
    <row r="329" spans="2:44" s="174" customFormat="1" ht="9.75" customHeight="1" x14ac:dyDescent="0.15">
      <c r="B329" s="266" t="s">
        <v>1636</v>
      </c>
      <c r="C329" s="266"/>
      <c r="D329" s="266"/>
      <c r="E329" s="279">
        <v>9692855831.9099598</v>
      </c>
      <c r="F329" s="279"/>
      <c r="G329" s="279"/>
      <c r="H329" s="279"/>
      <c r="I329" s="279"/>
      <c r="J329" s="279"/>
      <c r="K329" s="279"/>
      <c r="L329" s="279"/>
      <c r="M329" s="279"/>
      <c r="N329" s="279"/>
      <c r="O329" s="279"/>
      <c r="P329" s="267">
        <v>0.81673179122646</v>
      </c>
      <c r="Q329" s="267"/>
      <c r="R329" s="267"/>
      <c r="S329" s="267"/>
      <c r="T329" s="267"/>
      <c r="U329" s="267"/>
      <c r="V329" s="267"/>
      <c r="W329" s="267"/>
      <c r="X329" s="267"/>
      <c r="Y329" s="267"/>
      <c r="Z329" s="274">
        <v>25547</v>
      </c>
      <c r="AA329" s="274"/>
      <c r="AB329" s="274"/>
      <c r="AC329" s="274"/>
      <c r="AD329" s="274"/>
      <c r="AE329" s="274"/>
      <c r="AF329" s="274"/>
      <c r="AG329" s="274"/>
      <c r="AH329" s="274"/>
      <c r="AI329" s="267">
        <v>0.80374390435740095</v>
      </c>
      <c r="AJ329" s="267"/>
      <c r="AK329" s="267"/>
      <c r="AL329" s="267"/>
      <c r="AM329" s="267"/>
      <c r="AN329" s="267"/>
      <c r="AO329" s="267"/>
      <c r="AP329" s="267"/>
      <c r="AQ329" s="267"/>
    </row>
    <row r="330" spans="2:44" s="174" customFormat="1" ht="9.75" customHeight="1" x14ac:dyDescent="0.15">
      <c r="B330" s="266" t="s">
        <v>1628</v>
      </c>
      <c r="C330" s="266"/>
      <c r="D330" s="266"/>
      <c r="E330" s="279">
        <v>2175000832.9499998</v>
      </c>
      <c r="F330" s="279"/>
      <c r="G330" s="279"/>
      <c r="H330" s="279"/>
      <c r="I330" s="279"/>
      <c r="J330" s="279"/>
      <c r="K330" s="279"/>
      <c r="L330" s="279"/>
      <c r="M330" s="279"/>
      <c r="N330" s="279"/>
      <c r="O330" s="279"/>
      <c r="P330" s="267">
        <v>0.18326820877354</v>
      </c>
      <c r="Q330" s="267"/>
      <c r="R330" s="267"/>
      <c r="S330" s="267"/>
      <c r="T330" s="267"/>
      <c r="U330" s="267"/>
      <c r="V330" s="267"/>
      <c r="W330" s="267"/>
      <c r="X330" s="267"/>
      <c r="Y330" s="267"/>
      <c r="Z330" s="274">
        <v>6238</v>
      </c>
      <c r="AA330" s="274"/>
      <c r="AB330" s="274"/>
      <c r="AC330" s="274"/>
      <c r="AD330" s="274"/>
      <c r="AE330" s="274"/>
      <c r="AF330" s="274"/>
      <c r="AG330" s="274"/>
      <c r="AH330" s="274"/>
      <c r="AI330" s="267">
        <v>0.19625609564259899</v>
      </c>
      <c r="AJ330" s="267"/>
      <c r="AK330" s="267"/>
      <c r="AL330" s="267"/>
      <c r="AM330" s="267"/>
      <c r="AN330" s="267"/>
      <c r="AO330" s="267"/>
      <c r="AP330" s="267"/>
      <c r="AQ330" s="267"/>
    </row>
    <row r="331" spans="2:44" s="174" customFormat="1" ht="7.65" customHeight="1" x14ac:dyDescent="0.15">
      <c r="B331" s="281"/>
      <c r="C331" s="281"/>
      <c r="D331" s="281"/>
      <c r="E331" s="280">
        <v>11867856664.860001</v>
      </c>
      <c r="F331" s="280"/>
      <c r="G331" s="280"/>
      <c r="H331" s="280"/>
      <c r="I331" s="280"/>
      <c r="J331" s="280"/>
      <c r="K331" s="280"/>
      <c r="L331" s="280"/>
      <c r="M331" s="280"/>
      <c r="N331" s="280"/>
      <c r="O331" s="280"/>
      <c r="P331" s="278">
        <v>1</v>
      </c>
      <c r="Q331" s="278"/>
      <c r="R331" s="278"/>
      <c r="S331" s="278"/>
      <c r="T331" s="278"/>
      <c r="U331" s="278"/>
      <c r="V331" s="278"/>
      <c r="W331" s="278"/>
      <c r="X331" s="278"/>
      <c r="Y331" s="278"/>
      <c r="Z331" s="277">
        <v>31785</v>
      </c>
      <c r="AA331" s="277"/>
      <c r="AB331" s="277"/>
      <c r="AC331" s="277"/>
      <c r="AD331" s="277"/>
      <c r="AE331" s="277"/>
      <c r="AF331" s="277"/>
      <c r="AG331" s="277"/>
      <c r="AH331" s="277"/>
      <c r="AI331" s="278">
        <v>1</v>
      </c>
      <c r="AJ331" s="278"/>
      <c r="AK331" s="278"/>
      <c r="AL331" s="278"/>
      <c r="AM331" s="278"/>
      <c r="AN331" s="278"/>
      <c r="AO331" s="278"/>
      <c r="AP331" s="278"/>
      <c r="AQ331" s="278"/>
    </row>
    <row r="332" spans="2:44" s="174" customFormat="1" ht="7.2" customHeight="1" x14ac:dyDescent="0.15"/>
    <row r="333" spans="2:44" s="174" customFormat="1" ht="15.3" customHeight="1" x14ac:dyDescent="0.15">
      <c r="B333" s="264" t="s">
        <v>1635</v>
      </c>
      <c r="C333" s="264"/>
      <c r="D333" s="264"/>
      <c r="E333" s="264"/>
      <c r="F333" s="264"/>
      <c r="G333" s="264"/>
      <c r="H333" s="264"/>
      <c r="I333" s="264"/>
      <c r="J333" s="264"/>
      <c r="K333" s="264"/>
      <c r="L333" s="264"/>
      <c r="M333" s="264"/>
      <c r="N333" s="264"/>
      <c r="O333" s="264"/>
      <c r="P333" s="264"/>
      <c r="Q333" s="264"/>
      <c r="R333" s="264"/>
      <c r="S333" s="264"/>
      <c r="T333" s="264"/>
      <c r="U333" s="264"/>
      <c r="V333" s="264"/>
      <c r="W333" s="264"/>
      <c r="X333" s="264"/>
      <c r="Y333" s="264"/>
      <c r="Z333" s="264"/>
      <c r="AA333" s="264"/>
      <c r="AB333" s="264"/>
      <c r="AC333" s="264"/>
      <c r="AD333" s="264"/>
      <c r="AE333" s="264"/>
      <c r="AF333" s="264"/>
      <c r="AG333" s="264"/>
      <c r="AH333" s="264"/>
      <c r="AI333" s="264"/>
      <c r="AJ333" s="264"/>
      <c r="AK333" s="264"/>
      <c r="AL333" s="264"/>
      <c r="AM333" s="264"/>
      <c r="AN333" s="264"/>
      <c r="AO333" s="264"/>
      <c r="AP333" s="264"/>
      <c r="AQ333" s="264"/>
      <c r="AR333" s="264"/>
    </row>
    <row r="334" spans="2:44" s="174" customFormat="1" ht="7.2" customHeight="1" x14ac:dyDescent="0.15"/>
    <row r="335" spans="2:44" s="174" customFormat="1" ht="11.85" customHeight="1" x14ac:dyDescent="0.15">
      <c r="B335" s="282"/>
      <c r="C335" s="282"/>
      <c r="D335" s="282"/>
      <c r="E335" s="261" t="s">
        <v>1634</v>
      </c>
      <c r="F335" s="261"/>
      <c r="G335" s="261"/>
      <c r="H335" s="261"/>
      <c r="I335" s="261"/>
      <c r="J335" s="261"/>
      <c r="K335" s="261"/>
      <c r="L335" s="261"/>
      <c r="M335" s="261"/>
      <c r="N335" s="261"/>
      <c r="O335" s="261"/>
      <c r="P335" s="261" t="s">
        <v>1632</v>
      </c>
      <c r="Q335" s="261"/>
      <c r="R335" s="261"/>
      <c r="S335" s="261"/>
      <c r="T335" s="261"/>
      <c r="U335" s="261"/>
      <c r="V335" s="261"/>
      <c r="W335" s="261"/>
      <c r="X335" s="261"/>
      <c r="Y335" s="261"/>
      <c r="Z335" s="261" t="s">
        <v>1633</v>
      </c>
      <c r="AA335" s="261"/>
      <c r="AB335" s="261"/>
      <c r="AC335" s="261"/>
      <c r="AD335" s="261"/>
      <c r="AE335" s="261"/>
      <c r="AF335" s="261"/>
      <c r="AG335" s="261"/>
      <c r="AH335" s="261"/>
      <c r="AI335" s="261" t="s">
        <v>1632</v>
      </c>
      <c r="AJ335" s="261"/>
      <c r="AK335" s="261"/>
      <c r="AL335" s="261"/>
      <c r="AM335" s="261"/>
      <c r="AN335" s="261"/>
      <c r="AO335" s="261"/>
      <c r="AP335" s="261"/>
      <c r="AQ335" s="261"/>
    </row>
    <row r="336" spans="2:44" s="174" customFormat="1" ht="9.75" customHeight="1" x14ac:dyDescent="0.15">
      <c r="B336" s="283" t="s">
        <v>1631</v>
      </c>
      <c r="C336" s="283"/>
      <c r="D336" s="283"/>
      <c r="E336" s="279">
        <v>3267041727.79</v>
      </c>
      <c r="F336" s="279"/>
      <c r="G336" s="279"/>
      <c r="H336" s="279"/>
      <c r="I336" s="279"/>
      <c r="J336" s="279"/>
      <c r="K336" s="279"/>
      <c r="L336" s="279"/>
      <c r="M336" s="279"/>
      <c r="N336" s="279"/>
      <c r="O336" s="279"/>
      <c r="P336" s="267">
        <v>0.90585469831596099</v>
      </c>
      <c r="Q336" s="267"/>
      <c r="R336" s="267"/>
      <c r="S336" s="267"/>
      <c r="T336" s="267"/>
      <c r="U336" s="267"/>
      <c r="V336" s="267"/>
      <c r="W336" s="267"/>
      <c r="X336" s="267"/>
      <c r="Y336" s="267"/>
      <c r="Z336" s="274">
        <v>46316</v>
      </c>
      <c r="AA336" s="274"/>
      <c r="AB336" s="274"/>
      <c r="AC336" s="274"/>
      <c r="AD336" s="274"/>
      <c r="AE336" s="274"/>
      <c r="AF336" s="274"/>
      <c r="AG336" s="274"/>
      <c r="AH336" s="274"/>
      <c r="AI336" s="267">
        <v>0.92386252568168703</v>
      </c>
      <c r="AJ336" s="267"/>
      <c r="AK336" s="267"/>
      <c r="AL336" s="267"/>
      <c r="AM336" s="267"/>
      <c r="AN336" s="267"/>
      <c r="AO336" s="267"/>
      <c r="AP336" s="267"/>
      <c r="AQ336" s="267"/>
    </row>
    <row r="337" spans="2:43" s="174" customFormat="1" ht="9.75" customHeight="1" x14ac:dyDescent="0.15">
      <c r="B337" s="283" t="s">
        <v>1630</v>
      </c>
      <c r="C337" s="283"/>
      <c r="D337" s="283"/>
      <c r="E337" s="279">
        <v>339455095.16000003</v>
      </c>
      <c r="F337" s="279"/>
      <c r="G337" s="279"/>
      <c r="H337" s="279"/>
      <c r="I337" s="279"/>
      <c r="J337" s="279"/>
      <c r="K337" s="279"/>
      <c r="L337" s="279"/>
      <c r="M337" s="279"/>
      <c r="N337" s="279"/>
      <c r="O337" s="279"/>
      <c r="P337" s="267">
        <v>9.4120926036039498E-2</v>
      </c>
      <c r="Q337" s="267"/>
      <c r="R337" s="267"/>
      <c r="S337" s="267"/>
      <c r="T337" s="267"/>
      <c r="U337" s="267"/>
      <c r="V337" s="267"/>
      <c r="W337" s="267"/>
      <c r="X337" s="267"/>
      <c r="Y337" s="267"/>
      <c r="Z337" s="274">
        <v>3662</v>
      </c>
      <c r="AA337" s="274"/>
      <c r="AB337" s="274"/>
      <c r="AC337" s="274"/>
      <c r="AD337" s="274"/>
      <c r="AE337" s="274"/>
      <c r="AF337" s="274"/>
      <c r="AG337" s="274"/>
      <c r="AH337" s="274"/>
      <c r="AI337" s="267">
        <v>7.3045698442143897E-2</v>
      </c>
      <c r="AJ337" s="267"/>
      <c r="AK337" s="267"/>
      <c r="AL337" s="267"/>
      <c r="AM337" s="267"/>
      <c r="AN337" s="267"/>
      <c r="AO337" s="267"/>
      <c r="AP337" s="267"/>
      <c r="AQ337" s="267"/>
    </row>
    <row r="338" spans="2:43" s="174" customFormat="1" ht="9.75" customHeight="1" x14ac:dyDescent="0.15">
      <c r="B338" s="283" t="s">
        <v>1629</v>
      </c>
      <c r="C338" s="283"/>
      <c r="D338" s="283"/>
      <c r="E338" s="279">
        <v>87912.84</v>
      </c>
      <c r="F338" s="279"/>
      <c r="G338" s="279"/>
      <c r="H338" s="279"/>
      <c r="I338" s="279"/>
      <c r="J338" s="279"/>
      <c r="K338" s="279"/>
      <c r="L338" s="279"/>
      <c r="M338" s="279"/>
      <c r="N338" s="279"/>
      <c r="O338" s="279"/>
      <c r="P338" s="267">
        <v>2.4375647999503698E-5</v>
      </c>
      <c r="Q338" s="267"/>
      <c r="R338" s="267"/>
      <c r="S338" s="267"/>
      <c r="T338" s="267"/>
      <c r="U338" s="267"/>
      <c r="V338" s="267"/>
      <c r="W338" s="267"/>
      <c r="X338" s="267"/>
      <c r="Y338" s="267"/>
      <c r="Z338" s="274">
        <v>1</v>
      </c>
      <c r="AA338" s="274"/>
      <c r="AB338" s="274"/>
      <c r="AC338" s="274"/>
      <c r="AD338" s="274"/>
      <c r="AE338" s="274"/>
      <c r="AF338" s="274"/>
      <c r="AG338" s="274"/>
      <c r="AH338" s="274"/>
      <c r="AI338" s="267">
        <v>1.99469411365767E-5</v>
      </c>
      <c r="AJ338" s="267"/>
      <c r="AK338" s="267"/>
      <c r="AL338" s="267"/>
      <c r="AM338" s="267"/>
      <c r="AN338" s="267"/>
      <c r="AO338" s="267"/>
      <c r="AP338" s="267"/>
      <c r="AQ338" s="267"/>
    </row>
    <row r="339" spans="2:43" s="174" customFormat="1" ht="9.75" customHeight="1" x14ac:dyDescent="0.15">
      <c r="B339" s="283" t="s">
        <v>1628</v>
      </c>
      <c r="C339" s="283"/>
      <c r="D339" s="283"/>
      <c r="E339" s="279">
        <v>0</v>
      </c>
      <c r="F339" s="279"/>
      <c r="G339" s="279"/>
      <c r="H339" s="279"/>
      <c r="I339" s="279"/>
      <c r="J339" s="279"/>
      <c r="K339" s="279"/>
      <c r="L339" s="279"/>
      <c r="M339" s="279"/>
      <c r="N339" s="279"/>
      <c r="O339" s="279"/>
      <c r="P339" s="267">
        <v>0</v>
      </c>
      <c r="Q339" s="267"/>
      <c r="R339" s="267"/>
      <c r="S339" s="267"/>
      <c r="T339" s="267"/>
      <c r="U339" s="267"/>
      <c r="V339" s="267"/>
      <c r="W339" s="267"/>
      <c r="X339" s="267"/>
      <c r="Y339" s="267"/>
      <c r="Z339" s="274">
        <v>154</v>
      </c>
      <c r="AA339" s="274"/>
      <c r="AB339" s="274"/>
      <c r="AC339" s="274"/>
      <c r="AD339" s="274"/>
      <c r="AE339" s="274"/>
      <c r="AF339" s="274"/>
      <c r="AG339" s="274"/>
      <c r="AH339" s="274"/>
      <c r="AI339" s="267">
        <v>3.0718289350328098E-3</v>
      </c>
      <c r="AJ339" s="267"/>
      <c r="AK339" s="267"/>
      <c r="AL339" s="267"/>
      <c r="AM339" s="267"/>
      <c r="AN339" s="267"/>
      <c r="AO339" s="267"/>
      <c r="AP339" s="267"/>
      <c r="AQ339" s="267"/>
    </row>
    <row r="340" spans="2:43" s="174" customFormat="1" ht="10.65" customHeight="1" x14ac:dyDescent="0.15">
      <c r="B340" s="282"/>
      <c r="C340" s="282"/>
      <c r="D340" s="282"/>
      <c r="E340" s="280">
        <v>3606584735.79</v>
      </c>
      <c r="F340" s="280"/>
      <c r="G340" s="280"/>
      <c r="H340" s="280"/>
      <c r="I340" s="280"/>
      <c r="J340" s="280"/>
      <c r="K340" s="280"/>
      <c r="L340" s="280"/>
      <c r="M340" s="280"/>
      <c r="N340" s="280"/>
      <c r="O340" s="280"/>
      <c r="P340" s="278">
        <v>1</v>
      </c>
      <c r="Q340" s="278"/>
      <c r="R340" s="278"/>
      <c r="S340" s="278"/>
      <c r="T340" s="278"/>
      <c r="U340" s="278"/>
      <c r="V340" s="278"/>
      <c r="W340" s="278"/>
      <c r="X340" s="278"/>
      <c r="Y340" s="278"/>
      <c r="Z340" s="277">
        <v>50133</v>
      </c>
      <c r="AA340" s="277"/>
      <c r="AB340" s="277"/>
      <c r="AC340" s="277"/>
      <c r="AD340" s="277"/>
      <c r="AE340" s="277"/>
      <c r="AF340" s="277"/>
      <c r="AG340" s="277"/>
      <c r="AH340" s="277"/>
      <c r="AI340" s="278">
        <v>1</v>
      </c>
      <c r="AJ340" s="278"/>
      <c r="AK340" s="278"/>
      <c r="AL340" s="278"/>
      <c r="AM340" s="278"/>
      <c r="AN340" s="278"/>
      <c r="AO340" s="278"/>
      <c r="AP340" s="278"/>
      <c r="AQ340" s="278"/>
    </row>
    <row r="341" spans="2:43" s="174" customFormat="1" ht="22.95" customHeight="1" x14ac:dyDescent="0.15"/>
  </sheetData>
  <mergeCells count="1364">
    <mergeCell ref="AB217:AJ217"/>
    <mergeCell ref="AB218:AJ218"/>
    <mergeCell ref="R217:AA217"/>
    <mergeCell ref="R218:AA218"/>
    <mergeCell ref="AB208:AJ208"/>
    <mergeCell ref="AB209:AJ209"/>
    <mergeCell ref="AB210:AJ210"/>
    <mergeCell ref="AB211:AJ211"/>
    <mergeCell ref="AB212:AJ212"/>
    <mergeCell ref="AB213:AJ213"/>
    <mergeCell ref="AA222:AI222"/>
    <mergeCell ref="AA223:AI223"/>
    <mergeCell ref="AA224:AI224"/>
    <mergeCell ref="AB201:AJ201"/>
    <mergeCell ref="AB202:AJ202"/>
    <mergeCell ref="AB203:AJ203"/>
    <mergeCell ref="AB204:AJ204"/>
    <mergeCell ref="AB205:AJ205"/>
    <mergeCell ref="AB206:AJ206"/>
    <mergeCell ref="AB207:AJ207"/>
    <mergeCell ref="B194:G194"/>
    <mergeCell ref="B195:G195"/>
    <mergeCell ref="B196:G196"/>
    <mergeCell ref="B197:G197"/>
    <mergeCell ref="S193:AB193"/>
    <mergeCell ref="S194:AB194"/>
    <mergeCell ref="S195:AB195"/>
    <mergeCell ref="S196:AB196"/>
    <mergeCell ref="AD184:AL184"/>
    <mergeCell ref="AD185:AL185"/>
    <mergeCell ref="AD186:AL186"/>
    <mergeCell ref="AD187:AL187"/>
    <mergeCell ref="AD188:AL188"/>
    <mergeCell ref="AD189:AL189"/>
    <mergeCell ref="AD178:AL178"/>
    <mergeCell ref="AD179:AL179"/>
    <mergeCell ref="AD180:AL180"/>
    <mergeCell ref="AD181:AL181"/>
    <mergeCell ref="AD182:AL182"/>
    <mergeCell ref="AD183:AL183"/>
    <mergeCell ref="AC193:AJ193"/>
    <mergeCell ref="AC194:AJ194"/>
    <mergeCell ref="AC195:AJ195"/>
    <mergeCell ref="AC196:AJ196"/>
    <mergeCell ref="AC197:AJ197"/>
    <mergeCell ref="AF13:AN13"/>
    <mergeCell ref="AF14:AN14"/>
    <mergeCell ref="AF15:AN15"/>
    <mergeCell ref="AF16:AN16"/>
    <mergeCell ref="AF17:AN17"/>
    <mergeCell ref="AF18:AN18"/>
    <mergeCell ref="AF19:AN19"/>
    <mergeCell ref="AF20:AN20"/>
    <mergeCell ref="AF122:AJ122"/>
    <mergeCell ref="AF123:AJ123"/>
    <mergeCell ref="AF124:AJ124"/>
    <mergeCell ref="AF125:AJ125"/>
    <mergeCell ref="AF126:AJ126"/>
    <mergeCell ref="AF127:AJ127"/>
    <mergeCell ref="AF115:AJ115"/>
    <mergeCell ref="AF116:AJ116"/>
    <mergeCell ref="AE150:AH150"/>
    <mergeCell ref="AF117:AJ117"/>
    <mergeCell ref="AF118:AJ118"/>
    <mergeCell ref="AF119:AJ119"/>
    <mergeCell ref="AF120:AJ120"/>
    <mergeCell ref="AF121:AJ121"/>
    <mergeCell ref="AF109:AJ109"/>
    <mergeCell ref="AF110:AJ110"/>
    <mergeCell ref="AF111:AJ111"/>
    <mergeCell ref="AF112:AJ112"/>
    <mergeCell ref="AF113:AJ113"/>
    <mergeCell ref="AF114:AJ114"/>
    <mergeCell ref="AE146:AH146"/>
    <mergeCell ref="AE147:AH147"/>
    <mergeCell ref="AE148:AH148"/>
    <mergeCell ref="AE149:AH149"/>
    <mergeCell ref="AF30:AM30"/>
    <mergeCell ref="AF31:AM31"/>
    <mergeCell ref="AF32:AM32"/>
    <mergeCell ref="AF33:AM33"/>
    <mergeCell ref="AF34:AM34"/>
    <mergeCell ref="AF70:AJ70"/>
    <mergeCell ref="AF44:AM44"/>
    <mergeCell ref="AF45:AM45"/>
    <mergeCell ref="AF46:AM46"/>
    <mergeCell ref="AF47:AM47"/>
    <mergeCell ref="AF21:AN21"/>
    <mergeCell ref="AF22:AN22"/>
    <mergeCell ref="AF23:AN23"/>
    <mergeCell ref="AF24:AN24"/>
    <mergeCell ref="AF25:AN25"/>
    <mergeCell ref="AF26:AN26"/>
    <mergeCell ref="AF128:AJ128"/>
    <mergeCell ref="AF103:AJ103"/>
    <mergeCell ref="AF104:AJ104"/>
    <mergeCell ref="AF105:AJ105"/>
    <mergeCell ref="AF106:AJ106"/>
    <mergeCell ref="AF107:AJ107"/>
    <mergeCell ref="AF108:AJ108"/>
    <mergeCell ref="AF48:AM48"/>
    <mergeCell ref="AF49:AM49"/>
    <mergeCell ref="AF50:AM50"/>
    <mergeCell ref="AF51:AM51"/>
    <mergeCell ref="AK103:AO103"/>
    <mergeCell ref="AK104:AO104"/>
    <mergeCell ref="AF78:AJ78"/>
    <mergeCell ref="AF79:AJ79"/>
    <mergeCell ref="AF80:AJ80"/>
    <mergeCell ref="AF81:AJ81"/>
    <mergeCell ref="AF71:AJ71"/>
    <mergeCell ref="AF35:AM35"/>
    <mergeCell ref="AF36:AM36"/>
    <mergeCell ref="AF37:AM37"/>
    <mergeCell ref="AF38:AM38"/>
    <mergeCell ref="AF39:AM39"/>
    <mergeCell ref="AF40:AM40"/>
    <mergeCell ref="AF41:AM41"/>
    <mergeCell ref="AF42:AM42"/>
    <mergeCell ref="AF43:AM43"/>
    <mergeCell ref="AF82:AJ82"/>
    <mergeCell ref="AF83:AJ83"/>
    <mergeCell ref="AF84:AJ84"/>
    <mergeCell ref="AF85:AJ85"/>
    <mergeCell ref="AF86:AJ86"/>
    <mergeCell ref="AF87:AJ87"/>
    <mergeCell ref="AK111:AO111"/>
    <mergeCell ref="AK112:AO112"/>
    <mergeCell ref="AK113:AO113"/>
    <mergeCell ref="AK114:AO114"/>
    <mergeCell ref="AF72:AJ72"/>
    <mergeCell ref="AF73:AJ73"/>
    <mergeCell ref="AF74:AJ74"/>
    <mergeCell ref="AF75:AJ75"/>
    <mergeCell ref="AF76:AJ76"/>
    <mergeCell ref="AF77:AJ77"/>
    <mergeCell ref="AK105:AO105"/>
    <mergeCell ref="AK106:AO106"/>
    <mergeCell ref="AK107:AO107"/>
    <mergeCell ref="AK108:AO108"/>
    <mergeCell ref="AK109:AO109"/>
    <mergeCell ref="AK110:AO110"/>
    <mergeCell ref="AF89:AJ89"/>
    <mergeCell ref="AF90:AJ90"/>
    <mergeCell ref="AF91:AJ91"/>
    <mergeCell ref="AF95:AJ95"/>
    <mergeCell ref="AF96:AJ96"/>
    <mergeCell ref="AF97:AJ97"/>
    <mergeCell ref="AG255:AO255"/>
    <mergeCell ref="AG256:AO256"/>
    <mergeCell ref="AG257:AO257"/>
    <mergeCell ref="AG258:AO258"/>
    <mergeCell ref="AG259:AO259"/>
    <mergeCell ref="AG260:AO260"/>
    <mergeCell ref="AF88:AJ88"/>
    <mergeCell ref="AF100:AJ100"/>
    <mergeCell ref="AF101:AJ101"/>
    <mergeCell ref="AF102:AJ102"/>
    <mergeCell ref="AG250:AO250"/>
    <mergeCell ref="AG254:AO254"/>
    <mergeCell ref="AF98:AJ98"/>
    <mergeCell ref="AF99:AJ99"/>
    <mergeCell ref="AG236:AO236"/>
    <mergeCell ref="AG237:AO237"/>
    <mergeCell ref="AF129:AJ129"/>
    <mergeCell ref="AE151:AH151"/>
    <mergeCell ref="AE152:AH152"/>
    <mergeCell ref="AE140:AH140"/>
    <mergeCell ref="AE141:AH141"/>
    <mergeCell ref="AE142:AH142"/>
    <mergeCell ref="AE143:AH143"/>
    <mergeCell ref="AE144:AH144"/>
    <mergeCell ref="AE145:AH145"/>
    <mergeCell ref="AE167:AI167"/>
    <mergeCell ref="AK100:AO100"/>
    <mergeCell ref="AK101:AO101"/>
    <mergeCell ref="AK102:AO102"/>
    <mergeCell ref="AH229:AO229"/>
    <mergeCell ref="AH230:AO230"/>
    <mergeCell ref="AH231:AO231"/>
    <mergeCell ref="AH232:AO232"/>
    <mergeCell ref="AI155:AP155"/>
    <mergeCell ref="AI156:AP156"/>
    <mergeCell ref="AG238:AO238"/>
    <mergeCell ref="AG239:AO239"/>
    <mergeCell ref="AG240:AO240"/>
    <mergeCell ref="AG241:AO241"/>
    <mergeCell ref="AG242:AO242"/>
    <mergeCell ref="AG243:AO243"/>
    <mergeCell ref="AG261:AO261"/>
    <mergeCell ref="AG262:AO262"/>
    <mergeCell ref="AE168:AI168"/>
    <mergeCell ref="AE169:AI169"/>
    <mergeCell ref="AE133:AH133"/>
    <mergeCell ref="AE134:AH134"/>
    <mergeCell ref="AE135:AH135"/>
    <mergeCell ref="AE136:AH136"/>
    <mergeCell ref="AE137:AH137"/>
    <mergeCell ref="AE138:AH138"/>
    <mergeCell ref="AE139:AH139"/>
    <mergeCell ref="AE158:AH158"/>
    <mergeCell ref="AE159:AH159"/>
    <mergeCell ref="AE163:AI163"/>
    <mergeCell ref="AE164:AI164"/>
    <mergeCell ref="AE165:AI165"/>
    <mergeCell ref="AE166:AI166"/>
    <mergeCell ref="AI153:AP153"/>
    <mergeCell ref="AI154:AP154"/>
    <mergeCell ref="B278:C278"/>
    <mergeCell ref="B279:C279"/>
    <mergeCell ref="C236:M236"/>
    <mergeCell ref="C237:M237"/>
    <mergeCell ref="C238:M238"/>
    <mergeCell ref="C239:M239"/>
    <mergeCell ref="C240:M240"/>
    <mergeCell ref="C246:M246"/>
    <mergeCell ref="C247:M247"/>
    <mergeCell ref="C248:M248"/>
    <mergeCell ref="AH278:AO278"/>
    <mergeCell ref="AH279:AO279"/>
    <mergeCell ref="B252:AR252"/>
    <mergeCell ref="B270:AR270"/>
    <mergeCell ref="B272:C272"/>
    <mergeCell ref="B273:C273"/>
    <mergeCell ref="B274:C274"/>
    <mergeCell ref="B275:C275"/>
    <mergeCell ref="B276:C276"/>
    <mergeCell ref="B277:C277"/>
    <mergeCell ref="AH272:AO272"/>
    <mergeCell ref="AH273:AO273"/>
    <mergeCell ref="AH274:AO274"/>
    <mergeCell ref="AH275:AO275"/>
    <mergeCell ref="AH276:AO276"/>
    <mergeCell ref="AH277:AO277"/>
    <mergeCell ref="AG244:AO244"/>
    <mergeCell ref="AG263:AO263"/>
    <mergeCell ref="AG264:AO264"/>
    <mergeCell ref="B191:AR191"/>
    <mergeCell ref="AI134:AP134"/>
    <mergeCell ref="AI135:AP135"/>
    <mergeCell ref="AI136:AP136"/>
    <mergeCell ref="AI137:AP137"/>
    <mergeCell ref="AH303:AO303"/>
    <mergeCell ref="AH304:AO304"/>
    <mergeCell ref="AH305:AO305"/>
    <mergeCell ref="AH306:AO306"/>
    <mergeCell ref="AH280:AO280"/>
    <mergeCell ref="AH281:AO281"/>
    <mergeCell ref="AH282:AO282"/>
    <mergeCell ref="AH283:AO283"/>
    <mergeCell ref="AH284:AO284"/>
    <mergeCell ref="AH285:AO285"/>
    <mergeCell ref="AI157:AP157"/>
    <mergeCell ref="AI158:AP158"/>
    <mergeCell ref="AI159:AP159"/>
    <mergeCell ref="AH300:AO300"/>
    <mergeCell ref="AH301:AO301"/>
    <mergeCell ref="AH302:AO302"/>
    <mergeCell ref="AH286:AO286"/>
    <mergeCell ref="AH287:AO287"/>
    <mergeCell ref="AH291:AO291"/>
    <mergeCell ref="AH292:AO292"/>
    <mergeCell ref="AG245:AO245"/>
    <mergeCell ref="AG246:AO246"/>
    <mergeCell ref="AG247:AO247"/>
    <mergeCell ref="AG248:AO248"/>
    <mergeCell ref="AG249:AO249"/>
    <mergeCell ref="AI150:AP150"/>
    <mergeCell ref="AI151:AP151"/>
    <mergeCell ref="AI152:AP152"/>
    <mergeCell ref="AJ223:AP223"/>
    <mergeCell ref="AJ224:AP224"/>
    <mergeCell ref="AK195:AP195"/>
    <mergeCell ref="AK196:AP196"/>
    <mergeCell ref="AK197:AP197"/>
    <mergeCell ref="AK201:AP201"/>
    <mergeCell ref="AK202:AP202"/>
    <mergeCell ref="AK203:AP203"/>
    <mergeCell ref="AK204:AP204"/>
    <mergeCell ref="AI338:AQ338"/>
    <mergeCell ref="AI339:AQ339"/>
    <mergeCell ref="AI340:AQ340"/>
    <mergeCell ref="AJ163:AP163"/>
    <mergeCell ref="AJ164:AP164"/>
    <mergeCell ref="AJ165:AP165"/>
    <mergeCell ref="AJ166:AP166"/>
    <mergeCell ref="AJ167:AP167"/>
    <mergeCell ref="AJ168:AP168"/>
    <mergeCell ref="AJ169:AP169"/>
    <mergeCell ref="AH293:AO293"/>
    <mergeCell ref="AH294:AO294"/>
    <mergeCell ref="AH295:AO295"/>
    <mergeCell ref="AH296:AO296"/>
    <mergeCell ref="AH297:AO297"/>
    <mergeCell ref="AD173:AL173"/>
    <mergeCell ref="AD174:AL174"/>
    <mergeCell ref="AD175:AL175"/>
    <mergeCell ref="AD176:AL176"/>
    <mergeCell ref="AD177:AL177"/>
    <mergeCell ref="AB214:AJ214"/>
    <mergeCell ref="AB215:AJ215"/>
    <mergeCell ref="AB216:AJ216"/>
    <mergeCell ref="AI330:AQ330"/>
    <mergeCell ref="AI331:AQ331"/>
    <mergeCell ref="AI335:AQ335"/>
    <mergeCell ref="AI336:AQ336"/>
    <mergeCell ref="AI337:AQ337"/>
    <mergeCell ref="AH309:AO309"/>
    <mergeCell ref="AH310:AO310"/>
    <mergeCell ref="AH314:AP314"/>
    <mergeCell ref="AH315:AP315"/>
    <mergeCell ref="AH316:AP316"/>
    <mergeCell ref="AM186:AP186"/>
    <mergeCell ref="AM187:AP187"/>
    <mergeCell ref="AM188:AP188"/>
    <mergeCell ref="AM189:AP189"/>
    <mergeCell ref="AI328:AQ328"/>
    <mergeCell ref="AI329:AQ329"/>
    <mergeCell ref="AH317:AP317"/>
    <mergeCell ref="AH318:AP318"/>
    <mergeCell ref="AH319:AP319"/>
    <mergeCell ref="AH298:AO298"/>
    <mergeCell ref="AH321:AP321"/>
    <mergeCell ref="AH322:AP322"/>
    <mergeCell ref="AH323:AP323"/>
    <mergeCell ref="AH324:AP324"/>
    <mergeCell ref="AH307:AO307"/>
    <mergeCell ref="AH308:AO308"/>
    <mergeCell ref="AK205:AP205"/>
    <mergeCell ref="AK206:AP206"/>
    <mergeCell ref="AK207:AP207"/>
    <mergeCell ref="AK208:AP208"/>
    <mergeCell ref="AK209:AP209"/>
    <mergeCell ref="AH320:AP320"/>
    <mergeCell ref="AK71:AQ71"/>
    <mergeCell ref="AK72:AQ72"/>
    <mergeCell ref="AK73:AQ73"/>
    <mergeCell ref="AK74:AQ74"/>
    <mergeCell ref="AK75:AQ75"/>
    <mergeCell ref="AK76:AQ76"/>
    <mergeCell ref="AK65:AQ65"/>
    <mergeCell ref="AK66:AQ66"/>
    <mergeCell ref="AK67:AQ67"/>
    <mergeCell ref="AK68:AQ68"/>
    <mergeCell ref="AK69:AQ69"/>
    <mergeCell ref="AK70:AQ70"/>
    <mergeCell ref="AG268:AO268"/>
    <mergeCell ref="AH228:AO228"/>
    <mergeCell ref="AK217:AP217"/>
    <mergeCell ref="AK218:AP218"/>
    <mergeCell ref="AK59:AQ59"/>
    <mergeCell ref="AK60:AQ60"/>
    <mergeCell ref="AK61:AQ61"/>
    <mergeCell ref="AK62:AQ62"/>
    <mergeCell ref="AK63:AQ63"/>
    <mergeCell ref="AK64:AQ64"/>
    <mergeCell ref="AM180:AP180"/>
    <mergeCell ref="AM181:AP181"/>
    <mergeCell ref="AM182:AP182"/>
    <mergeCell ref="AM183:AP183"/>
    <mergeCell ref="AM184:AP184"/>
    <mergeCell ref="AM185:AP185"/>
    <mergeCell ref="AG265:AO265"/>
    <mergeCell ref="AG266:AO266"/>
    <mergeCell ref="AG267:AO267"/>
    <mergeCell ref="AJ222:AP222"/>
    <mergeCell ref="AK99:AO99"/>
    <mergeCell ref="AM173:AP173"/>
    <mergeCell ref="AM174:AP174"/>
    <mergeCell ref="AK116:AO116"/>
    <mergeCell ref="AK117:AO117"/>
    <mergeCell ref="AK118:AO118"/>
    <mergeCell ref="AK119:AO119"/>
    <mergeCell ref="AK120:AO120"/>
    <mergeCell ref="AK121:AO121"/>
    <mergeCell ref="AK77:AQ77"/>
    <mergeCell ref="AK78:AQ78"/>
    <mergeCell ref="AK79:AQ79"/>
    <mergeCell ref="AK80:AQ80"/>
    <mergeCell ref="AK81:AQ81"/>
    <mergeCell ref="AK115:AO115"/>
    <mergeCell ref="AK89:AQ89"/>
    <mergeCell ref="AK90:AQ90"/>
    <mergeCell ref="AK91:AQ91"/>
    <mergeCell ref="AK95:AO95"/>
    <mergeCell ref="AI144:AP144"/>
    <mergeCell ref="AI145:AP145"/>
    <mergeCell ref="AI146:AP146"/>
    <mergeCell ref="AI147:AP147"/>
    <mergeCell ref="AI148:AP148"/>
    <mergeCell ref="AI149:AP149"/>
    <mergeCell ref="AI138:AP138"/>
    <mergeCell ref="AI139:AP139"/>
    <mergeCell ref="AI140:AP140"/>
    <mergeCell ref="AI141:AP141"/>
    <mergeCell ref="AI142:AP142"/>
    <mergeCell ref="AI143:AP143"/>
    <mergeCell ref="AI133:AP133"/>
    <mergeCell ref="AK83:AQ83"/>
    <mergeCell ref="AN37:AO37"/>
    <mergeCell ref="AN38:AO38"/>
    <mergeCell ref="AN39:AO39"/>
    <mergeCell ref="AN40:AO40"/>
    <mergeCell ref="AN41:AO41"/>
    <mergeCell ref="AN42:AO42"/>
    <mergeCell ref="AK194:AP194"/>
    <mergeCell ref="AM175:AP175"/>
    <mergeCell ref="AM176:AP176"/>
    <mergeCell ref="AM177:AP177"/>
    <mergeCell ref="AM178:AP178"/>
    <mergeCell ref="AM179:AP179"/>
    <mergeCell ref="AK216:AP216"/>
    <mergeCell ref="AK122:AO122"/>
    <mergeCell ref="AK123:AO123"/>
    <mergeCell ref="AK124:AO124"/>
    <mergeCell ref="AK125:AO125"/>
    <mergeCell ref="AK126:AO126"/>
    <mergeCell ref="AK127:AO127"/>
    <mergeCell ref="AK128:AO128"/>
    <mergeCell ref="AK129:AO129"/>
    <mergeCell ref="AK193:AP193"/>
    <mergeCell ref="AK210:AP210"/>
    <mergeCell ref="AK211:AP211"/>
    <mergeCell ref="AK212:AP212"/>
    <mergeCell ref="AK213:AP213"/>
    <mergeCell ref="AK214:AP214"/>
    <mergeCell ref="AK215:AP215"/>
    <mergeCell ref="AK96:AO96"/>
    <mergeCell ref="AK97:AO97"/>
    <mergeCell ref="AK98:AO98"/>
    <mergeCell ref="B11:AR11"/>
    <mergeCell ref="B110:J110"/>
    <mergeCell ref="B111:J111"/>
    <mergeCell ref="B112:J112"/>
    <mergeCell ref="B113:J113"/>
    <mergeCell ref="B114:J114"/>
    <mergeCell ref="L73:U73"/>
    <mergeCell ref="L74:U74"/>
    <mergeCell ref="L75:U75"/>
    <mergeCell ref="L76:U76"/>
    <mergeCell ref="L90:U90"/>
    <mergeCell ref="L91:U91"/>
    <mergeCell ref="M2:AR2"/>
    <mergeCell ref="AN30:AO30"/>
    <mergeCell ref="AN31:AO31"/>
    <mergeCell ref="AN32:AO32"/>
    <mergeCell ref="AN33:AO33"/>
    <mergeCell ref="AN34:AO34"/>
    <mergeCell ref="AN35:AO35"/>
    <mergeCell ref="AN36:AO36"/>
    <mergeCell ref="B105:J105"/>
    <mergeCell ref="B106:J106"/>
    <mergeCell ref="B5:AR5"/>
    <mergeCell ref="B7:K9"/>
    <mergeCell ref="L80:U80"/>
    <mergeCell ref="L81:U81"/>
    <mergeCell ref="L82:U82"/>
    <mergeCell ref="L83:U83"/>
    <mergeCell ref="L84:U84"/>
    <mergeCell ref="L85:U85"/>
    <mergeCell ref="B1:L3"/>
    <mergeCell ref="B100:J100"/>
    <mergeCell ref="K13:U13"/>
    <mergeCell ref="K133:S133"/>
    <mergeCell ref="K134:S134"/>
    <mergeCell ref="K135:S135"/>
    <mergeCell ref="K136:S136"/>
    <mergeCell ref="B13:J13"/>
    <mergeCell ref="B131:AR131"/>
    <mergeCell ref="B133:J133"/>
    <mergeCell ref="B134:J134"/>
    <mergeCell ref="B135:J135"/>
    <mergeCell ref="B136:J136"/>
    <mergeCell ref="B107:J107"/>
    <mergeCell ref="B108:J108"/>
    <mergeCell ref="B109:J109"/>
    <mergeCell ref="AN50:AO50"/>
    <mergeCell ref="L77:U77"/>
    <mergeCell ref="L78:U78"/>
    <mergeCell ref="L79:U79"/>
    <mergeCell ref="AN47:AO47"/>
    <mergeCell ref="AN48:AO48"/>
    <mergeCell ref="AN49:AO49"/>
    <mergeCell ref="AN51:AO51"/>
    <mergeCell ref="AN52:AO52"/>
    <mergeCell ref="AN53:AO53"/>
    <mergeCell ref="V47:AE47"/>
    <mergeCell ref="B121:J121"/>
    <mergeCell ref="B122:J122"/>
    <mergeCell ref="L65:U65"/>
    <mergeCell ref="L66:U66"/>
    <mergeCell ref="L67:U67"/>
    <mergeCell ref="L68:U68"/>
    <mergeCell ref="L69:U69"/>
    <mergeCell ref="B15:J15"/>
    <mergeCell ref="B150:J150"/>
    <mergeCell ref="B128:J128"/>
    <mergeCell ref="B129:J129"/>
    <mergeCell ref="B74:K74"/>
    <mergeCell ref="B75:K75"/>
    <mergeCell ref="B140:J140"/>
    <mergeCell ref="B141:J141"/>
    <mergeCell ref="B142:J142"/>
    <mergeCell ref="B143:J143"/>
    <mergeCell ref="B144:J144"/>
    <mergeCell ref="B145:J145"/>
    <mergeCell ref="K137:S137"/>
    <mergeCell ref="K138:S138"/>
    <mergeCell ref="K139:S139"/>
    <mergeCell ref="K14:U14"/>
    <mergeCell ref="L60:U60"/>
    <mergeCell ref="L61:U61"/>
    <mergeCell ref="L62:U62"/>
    <mergeCell ref="L63:U63"/>
    <mergeCell ref="L64:U64"/>
    <mergeCell ref="K123:U123"/>
    <mergeCell ref="B137:J137"/>
    <mergeCell ref="B138:J138"/>
    <mergeCell ref="B139:J139"/>
    <mergeCell ref="B14:J14"/>
    <mergeCell ref="K129:U129"/>
    <mergeCell ref="L70:U70"/>
    <mergeCell ref="L71:U71"/>
    <mergeCell ref="L72:U72"/>
    <mergeCell ref="B115:J115"/>
    <mergeCell ref="B116:J116"/>
    <mergeCell ref="B16:J16"/>
    <mergeCell ref="B161:AR161"/>
    <mergeCell ref="K119:U119"/>
    <mergeCell ref="K120:U120"/>
    <mergeCell ref="K121:U121"/>
    <mergeCell ref="K122:U122"/>
    <mergeCell ref="B151:J151"/>
    <mergeCell ref="B152:J152"/>
    <mergeCell ref="B153:J153"/>
    <mergeCell ref="B154:J154"/>
    <mergeCell ref="B155:J155"/>
    <mergeCell ref="B123:J123"/>
    <mergeCell ref="B124:J124"/>
    <mergeCell ref="B125:J125"/>
    <mergeCell ref="B126:J126"/>
    <mergeCell ref="B127:J127"/>
    <mergeCell ref="B146:J146"/>
    <mergeCell ref="B147:J147"/>
    <mergeCell ref="B148:J148"/>
    <mergeCell ref="B149:J149"/>
    <mergeCell ref="B117:J117"/>
    <mergeCell ref="B118:J118"/>
    <mergeCell ref="B119:J119"/>
    <mergeCell ref="B120:J120"/>
    <mergeCell ref="B101:J101"/>
    <mergeCell ref="B102:J102"/>
    <mergeCell ref="B103:J103"/>
    <mergeCell ref="B104:J104"/>
    <mergeCell ref="L86:U86"/>
    <mergeCell ref="L87:U87"/>
    <mergeCell ref="L88:U88"/>
    <mergeCell ref="L89:U89"/>
    <mergeCell ref="B17:J17"/>
    <mergeCell ref="B171:AR171"/>
    <mergeCell ref="B173:H173"/>
    <mergeCell ref="B174:H174"/>
    <mergeCell ref="K114:U114"/>
    <mergeCell ref="K115:U115"/>
    <mergeCell ref="K116:U116"/>
    <mergeCell ref="K117:U117"/>
    <mergeCell ref="K118:U118"/>
    <mergeCell ref="B163:I163"/>
    <mergeCell ref="B164:I164"/>
    <mergeCell ref="B165:I165"/>
    <mergeCell ref="B166:I166"/>
    <mergeCell ref="B167:I167"/>
    <mergeCell ref="B168:I168"/>
    <mergeCell ref="B156:J156"/>
    <mergeCell ref="B157:J157"/>
    <mergeCell ref="B158:J158"/>
    <mergeCell ref="B159:J159"/>
    <mergeCell ref="AF66:AJ66"/>
    <mergeCell ref="AF67:AJ67"/>
    <mergeCell ref="AF68:AJ68"/>
    <mergeCell ref="AF69:AJ69"/>
    <mergeCell ref="AN54:AO54"/>
    <mergeCell ref="AN55:AO55"/>
    <mergeCell ref="AF60:AJ60"/>
    <mergeCell ref="AF61:AJ61"/>
    <mergeCell ref="AF62:AJ62"/>
    <mergeCell ref="AF63:AJ63"/>
    <mergeCell ref="AF64:AJ64"/>
    <mergeCell ref="AF65:AJ65"/>
    <mergeCell ref="AK84:AQ84"/>
    <mergeCell ref="B18:J18"/>
    <mergeCell ref="B180:H180"/>
    <mergeCell ref="B91:K91"/>
    <mergeCell ref="B71:K71"/>
    <mergeCell ref="B72:K72"/>
    <mergeCell ref="B73:K73"/>
    <mergeCell ref="K124:U124"/>
    <mergeCell ref="K125:U125"/>
    <mergeCell ref="K126:U126"/>
    <mergeCell ref="K127:U127"/>
    <mergeCell ref="K128:U128"/>
    <mergeCell ref="B175:H175"/>
    <mergeCell ref="K140:S140"/>
    <mergeCell ref="K141:S141"/>
    <mergeCell ref="K142:S142"/>
    <mergeCell ref="K143:S143"/>
    <mergeCell ref="B169:I169"/>
    <mergeCell ref="B20:J20"/>
    <mergeCell ref="B201:F201"/>
    <mergeCell ref="B87:K87"/>
    <mergeCell ref="B88:K88"/>
    <mergeCell ref="B89:K89"/>
    <mergeCell ref="B90:K90"/>
    <mergeCell ref="K105:U105"/>
    <mergeCell ref="K106:U106"/>
    <mergeCell ref="K107:U107"/>
    <mergeCell ref="K108:U108"/>
    <mergeCell ref="K109:U109"/>
    <mergeCell ref="K110:U110"/>
    <mergeCell ref="B187:H187"/>
    <mergeCell ref="B188:H188"/>
    <mergeCell ref="B189:H189"/>
    <mergeCell ref="B19:J19"/>
    <mergeCell ref="J169:T169"/>
    <mergeCell ref="K100:U100"/>
    <mergeCell ref="K101:U101"/>
    <mergeCell ref="K102:U102"/>
    <mergeCell ref="K103:U103"/>
    <mergeCell ref="K104:U104"/>
    <mergeCell ref="B181:H181"/>
    <mergeCell ref="B182:H182"/>
    <mergeCell ref="B183:H183"/>
    <mergeCell ref="B184:H184"/>
    <mergeCell ref="B185:H185"/>
    <mergeCell ref="B186:H186"/>
    <mergeCell ref="B176:H176"/>
    <mergeCell ref="B177:H177"/>
    <mergeCell ref="B178:H178"/>
    <mergeCell ref="B179:H179"/>
    <mergeCell ref="B21:J21"/>
    <mergeCell ref="B210:F210"/>
    <mergeCell ref="B211:F211"/>
    <mergeCell ref="B212:F212"/>
    <mergeCell ref="B99:J99"/>
    <mergeCell ref="G204:Q204"/>
    <mergeCell ref="G205:Q205"/>
    <mergeCell ref="B86:K86"/>
    <mergeCell ref="B202:F202"/>
    <mergeCell ref="B203:F203"/>
    <mergeCell ref="B204:F204"/>
    <mergeCell ref="B205:F205"/>
    <mergeCell ref="B206:F206"/>
    <mergeCell ref="B207:F207"/>
    <mergeCell ref="K111:U111"/>
    <mergeCell ref="K112:U112"/>
    <mergeCell ref="K113:U113"/>
    <mergeCell ref="B199:AR199"/>
    <mergeCell ref="AK85:AQ85"/>
    <mergeCell ref="AK86:AQ86"/>
    <mergeCell ref="AK87:AQ87"/>
    <mergeCell ref="AK88:AQ88"/>
    <mergeCell ref="AF52:AM52"/>
    <mergeCell ref="AF53:AM53"/>
    <mergeCell ref="AF54:AM54"/>
    <mergeCell ref="AF55:AM55"/>
    <mergeCell ref="AF59:AJ59"/>
    <mergeCell ref="AN43:AO43"/>
    <mergeCell ref="AN44:AO44"/>
    <mergeCell ref="AN45:AO45"/>
    <mergeCell ref="AN46:AO46"/>
    <mergeCell ref="AK82:AQ82"/>
    <mergeCell ref="B24:J24"/>
    <mergeCell ref="B25:J25"/>
    <mergeCell ref="B26:J26"/>
    <mergeCell ref="B28:AR28"/>
    <mergeCell ref="B93:AR93"/>
    <mergeCell ref="B95:J95"/>
    <mergeCell ref="B222:E222"/>
    <mergeCell ref="B223:E223"/>
    <mergeCell ref="B224:E224"/>
    <mergeCell ref="B226:AR226"/>
    <mergeCell ref="B228:C228"/>
    <mergeCell ref="B229:C229"/>
    <mergeCell ref="B215:F215"/>
    <mergeCell ref="B216:F216"/>
    <mergeCell ref="B217:F217"/>
    <mergeCell ref="B218:F218"/>
    <mergeCell ref="B22:J22"/>
    <mergeCell ref="B220:AR220"/>
    <mergeCell ref="B23:J23"/>
    <mergeCell ref="B96:J96"/>
    <mergeCell ref="B97:J97"/>
    <mergeCell ref="B98:J98"/>
    <mergeCell ref="G214:Q214"/>
    <mergeCell ref="J163:T163"/>
    <mergeCell ref="J164:T164"/>
    <mergeCell ref="J165:T165"/>
    <mergeCell ref="J166:T166"/>
    <mergeCell ref="J167:T167"/>
    <mergeCell ref="J168:T168"/>
    <mergeCell ref="G201:Q201"/>
    <mergeCell ref="G202:Q202"/>
    <mergeCell ref="G203:Q203"/>
    <mergeCell ref="B30:J30"/>
    <mergeCell ref="B300:C300"/>
    <mergeCell ref="B301:C301"/>
    <mergeCell ref="B302:C302"/>
    <mergeCell ref="B303:C303"/>
    <mergeCell ref="B31:J31"/>
    <mergeCell ref="B83:K83"/>
    <mergeCell ref="B84:K84"/>
    <mergeCell ref="B85:K85"/>
    <mergeCell ref="O296:X296"/>
    <mergeCell ref="O297:X297"/>
    <mergeCell ref="O298:X298"/>
    <mergeCell ref="Y294:AG294"/>
    <mergeCell ref="Y295:AG295"/>
    <mergeCell ref="Y296:AG296"/>
    <mergeCell ref="Y297:AG297"/>
    <mergeCell ref="Y298:AG298"/>
    <mergeCell ref="B294:C294"/>
    <mergeCell ref="B295:C295"/>
    <mergeCell ref="B296:C296"/>
    <mergeCell ref="B297:C297"/>
    <mergeCell ref="B298:C298"/>
    <mergeCell ref="D296:N296"/>
    <mergeCell ref="D297:N297"/>
    <mergeCell ref="D298:N298"/>
    <mergeCell ref="D294:N294"/>
    <mergeCell ref="D295:N295"/>
    <mergeCell ref="B286:C286"/>
    <mergeCell ref="B287:C287"/>
    <mergeCell ref="B289:AR289"/>
    <mergeCell ref="B291:C291"/>
    <mergeCell ref="B292:C292"/>
    <mergeCell ref="B32:J32"/>
    <mergeCell ref="B320:C320"/>
    <mergeCell ref="B67:K67"/>
    <mergeCell ref="B68:K68"/>
    <mergeCell ref="B69:K69"/>
    <mergeCell ref="B70:K70"/>
    <mergeCell ref="B310:C310"/>
    <mergeCell ref="B312:AR312"/>
    <mergeCell ref="B314:C314"/>
    <mergeCell ref="B315:C315"/>
    <mergeCell ref="B77:K77"/>
    <mergeCell ref="B78:K78"/>
    <mergeCell ref="B79:K79"/>
    <mergeCell ref="B80:K80"/>
    <mergeCell ref="B81:K81"/>
    <mergeCell ref="B82:K82"/>
    <mergeCell ref="B304:C304"/>
    <mergeCell ref="B305:C305"/>
    <mergeCell ref="B306:C306"/>
    <mergeCell ref="B307:C307"/>
    <mergeCell ref="B308:C308"/>
    <mergeCell ref="B309:C309"/>
    <mergeCell ref="B299:C299"/>
    <mergeCell ref="B293:C293"/>
    <mergeCell ref="D293:N293"/>
    <mergeCell ref="O286:X286"/>
    <mergeCell ref="O287:X287"/>
    <mergeCell ref="O291:X291"/>
    <mergeCell ref="B280:C280"/>
    <mergeCell ref="B281:C281"/>
    <mergeCell ref="B282:C282"/>
    <mergeCell ref="B283:C283"/>
    <mergeCell ref="B33:J33"/>
    <mergeCell ref="B330:D330"/>
    <mergeCell ref="B331:D331"/>
    <mergeCell ref="B333:AR333"/>
    <mergeCell ref="B62:K62"/>
    <mergeCell ref="B63:K63"/>
    <mergeCell ref="B64:K64"/>
    <mergeCell ref="B65:K65"/>
    <mergeCell ref="B66:K66"/>
    <mergeCell ref="B321:C321"/>
    <mergeCell ref="B322:C322"/>
    <mergeCell ref="B323:C323"/>
    <mergeCell ref="B324:C324"/>
    <mergeCell ref="B326:AR326"/>
    <mergeCell ref="B328:D328"/>
    <mergeCell ref="Y323:AG323"/>
    <mergeCell ref="Y324:AG324"/>
    <mergeCell ref="Z328:AH328"/>
    <mergeCell ref="B316:C316"/>
    <mergeCell ref="B317:C317"/>
    <mergeCell ref="B318:C318"/>
    <mergeCell ref="B319:C319"/>
    <mergeCell ref="B284:C284"/>
    <mergeCell ref="B285:C285"/>
    <mergeCell ref="B230:C230"/>
    <mergeCell ref="B231:C231"/>
    <mergeCell ref="B232:C232"/>
    <mergeCell ref="B234:AR234"/>
    <mergeCell ref="B213:F213"/>
    <mergeCell ref="B214:F214"/>
    <mergeCell ref="G206:Q206"/>
    <mergeCell ref="G207:Q207"/>
    <mergeCell ref="B47:J47"/>
    <mergeCell ref="B48:J48"/>
    <mergeCell ref="B34:J34"/>
    <mergeCell ref="B340:D340"/>
    <mergeCell ref="B35:J35"/>
    <mergeCell ref="B36:J36"/>
    <mergeCell ref="B37:J37"/>
    <mergeCell ref="B38:J38"/>
    <mergeCell ref="B39:J39"/>
    <mergeCell ref="B40:J40"/>
    <mergeCell ref="B41:J41"/>
    <mergeCell ref="B42:J42"/>
    <mergeCell ref="B76:K76"/>
    <mergeCell ref="B335:D335"/>
    <mergeCell ref="B336:D336"/>
    <mergeCell ref="B337:D337"/>
    <mergeCell ref="B338:D338"/>
    <mergeCell ref="B339:D339"/>
    <mergeCell ref="C242:M242"/>
    <mergeCell ref="C243:M243"/>
    <mergeCell ref="C244:M244"/>
    <mergeCell ref="C245:M245"/>
    <mergeCell ref="B329:D329"/>
    <mergeCell ref="G208:Q208"/>
    <mergeCell ref="G209:Q209"/>
    <mergeCell ref="G210:Q210"/>
    <mergeCell ref="G211:Q211"/>
    <mergeCell ref="G212:Q212"/>
    <mergeCell ref="G213:Q213"/>
    <mergeCell ref="B208:F208"/>
    <mergeCell ref="B209:F209"/>
    <mergeCell ref="B193:G193"/>
    <mergeCell ref="C267:M267"/>
    <mergeCell ref="C268:M268"/>
    <mergeCell ref="D228:N228"/>
    <mergeCell ref="D229:N229"/>
    <mergeCell ref="D230:N230"/>
    <mergeCell ref="D231:N231"/>
    <mergeCell ref="D232:N232"/>
    <mergeCell ref="C258:M258"/>
    <mergeCell ref="C259:M259"/>
    <mergeCell ref="C260:M260"/>
    <mergeCell ref="C261:M261"/>
    <mergeCell ref="C262:M262"/>
    <mergeCell ref="C263:M263"/>
    <mergeCell ref="C249:M249"/>
    <mergeCell ref="C250:M250"/>
    <mergeCell ref="C254:M254"/>
    <mergeCell ref="C255:M255"/>
    <mergeCell ref="C256:M256"/>
    <mergeCell ref="C257:M257"/>
    <mergeCell ref="C241:M241"/>
    <mergeCell ref="D291:N291"/>
    <mergeCell ref="D292:N292"/>
    <mergeCell ref="D278:N278"/>
    <mergeCell ref="D279:N279"/>
    <mergeCell ref="D280:N280"/>
    <mergeCell ref="D281:N281"/>
    <mergeCell ref="D282:N282"/>
    <mergeCell ref="D283:N283"/>
    <mergeCell ref="X267:AF267"/>
    <mergeCell ref="X268:AF268"/>
    <mergeCell ref="Y272:AG272"/>
    <mergeCell ref="Y273:AG273"/>
    <mergeCell ref="D276:N276"/>
    <mergeCell ref="D277:N277"/>
    <mergeCell ref="X261:AF261"/>
    <mergeCell ref="X262:AF262"/>
    <mergeCell ref="X263:AF263"/>
    <mergeCell ref="X264:AF264"/>
    <mergeCell ref="X265:AF265"/>
    <mergeCell ref="X266:AF266"/>
    <mergeCell ref="D272:N272"/>
    <mergeCell ref="D273:N273"/>
    <mergeCell ref="D274:N274"/>
    <mergeCell ref="D275:N275"/>
    <mergeCell ref="N268:W268"/>
    <mergeCell ref="O272:X272"/>
    <mergeCell ref="O273:X273"/>
    <mergeCell ref="O274:X274"/>
    <mergeCell ref="O275:X275"/>
    <mergeCell ref="C264:M264"/>
    <mergeCell ref="C265:M265"/>
    <mergeCell ref="C266:M266"/>
    <mergeCell ref="E339:O339"/>
    <mergeCell ref="E340:O340"/>
    <mergeCell ref="F222:P222"/>
    <mergeCell ref="F223:P223"/>
    <mergeCell ref="F224:P224"/>
    <mergeCell ref="N255:W255"/>
    <mergeCell ref="N256:W256"/>
    <mergeCell ref="N257:W257"/>
    <mergeCell ref="N258:W258"/>
    <mergeCell ref="E329:O329"/>
    <mergeCell ref="E330:O330"/>
    <mergeCell ref="E331:O331"/>
    <mergeCell ref="E335:O335"/>
    <mergeCell ref="E336:O336"/>
    <mergeCell ref="E337:O337"/>
    <mergeCell ref="D320:N320"/>
    <mergeCell ref="D321:N321"/>
    <mergeCell ref="D322:N322"/>
    <mergeCell ref="D323:N323"/>
    <mergeCell ref="D324:N324"/>
    <mergeCell ref="E328:O328"/>
    <mergeCell ref="O322:X322"/>
    <mergeCell ref="O323:X323"/>
    <mergeCell ref="O324:X324"/>
    <mergeCell ref="P328:Y328"/>
    <mergeCell ref="D314:N314"/>
    <mergeCell ref="D315:N315"/>
    <mergeCell ref="D316:N316"/>
    <mergeCell ref="D317:N317"/>
    <mergeCell ref="D318:N318"/>
    <mergeCell ref="D319:N319"/>
    <mergeCell ref="D305:N305"/>
    <mergeCell ref="N265:W265"/>
    <mergeCell ref="N266:W266"/>
    <mergeCell ref="N267:W267"/>
    <mergeCell ref="G215:Q215"/>
    <mergeCell ref="G216:Q216"/>
    <mergeCell ref="G217:Q217"/>
    <mergeCell ref="G218:Q218"/>
    <mergeCell ref="R215:AA215"/>
    <mergeCell ref="R216:AA216"/>
    <mergeCell ref="N237:W237"/>
    <mergeCell ref="N259:W259"/>
    <mergeCell ref="N260:W260"/>
    <mergeCell ref="N261:W261"/>
    <mergeCell ref="N262:W262"/>
    <mergeCell ref="N263:W263"/>
    <mergeCell ref="N264:W264"/>
    <mergeCell ref="E338:O338"/>
    <mergeCell ref="D306:N306"/>
    <mergeCell ref="D307:N307"/>
    <mergeCell ref="D308:N308"/>
    <mergeCell ref="D309:N309"/>
    <mergeCell ref="D310:N310"/>
    <mergeCell ref="D299:N299"/>
    <mergeCell ref="D300:N300"/>
    <mergeCell ref="D301:N301"/>
    <mergeCell ref="D302:N302"/>
    <mergeCell ref="D303:N303"/>
    <mergeCell ref="D304:N304"/>
    <mergeCell ref="D284:N284"/>
    <mergeCell ref="D285:N285"/>
    <mergeCell ref="D286:N286"/>
    <mergeCell ref="D287:N287"/>
    <mergeCell ref="R211:AA211"/>
    <mergeCell ref="R212:AA212"/>
    <mergeCell ref="R213:AA213"/>
    <mergeCell ref="R214:AA214"/>
    <mergeCell ref="R205:AA205"/>
    <mergeCell ref="R206:AA206"/>
    <mergeCell ref="R207:AA207"/>
    <mergeCell ref="R208:AA208"/>
    <mergeCell ref="I182:S182"/>
    <mergeCell ref="I183:S183"/>
    <mergeCell ref="I184:S184"/>
    <mergeCell ref="I185:S185"/>
    <mergeCell ref="I186:S186"/>
    <mergeCell ref="I187:S187"/>
    <mergeCell ref="H197:R197"/>
    <mergeCell ref="I173:S173"/>
    <mergeCell ref="I174:S174"/>
    <mergeCell ref="I175:S175"/>
    <mergeCell ref="I176:S176"/>
    <mergeCell ref="I177:S177"/>
    <mergeCell ref="I178:S178"/>
    <mergeCell ref="I179:S179"/>
    <mergeCell ref="I180:S180"/>
    <mergeCell ref="I181:S181"/>
    <mergeCell ref="H193:R193"/>
    <mergeCell ref="H194:R194"/>
    <mergeCell ref="H195:R195"/>
    <mergeCell ref="H196:R196"/>
    <mergeCell ref="K15:U15"/>
    <mergeCell ref="K150:S150"/>
    <mergeCell ref="K151:S151"/>
    <mergeCell ref="K152:S152"/>
    <mergeCell ref="K153:S153"/>
    <mergeCell ref="K154:S154"/>
    <mergeCell ref="K95:U95"/>
    <mergeCell ref="K96:U96"/>
    <mergeCell ref="K97:U97"/>
    <mergeCell ref="K98:U98"/>
    <mergeCell ref="K144:S144"/>
    <mergeCell ref="K145:S145"/>
    <mergeCell ref="K146:S146"/>
    <mergeCell ref="K147:S147"/>
    <mergeCell ref="K148:S148"/>
    <mergeCell ref="K149:S149"/>
    <mergeCell ref="I188:S188"/>
    <mergeCell ref="B55:J55"/>
    <mergeCell ref="B57:AR57"/>
    <mergeCell ref="B59:K59"/>
    <mergeCell ref="B60:K60"/>
    <mergeCell ref="B61:K61"/>
    <mergeCell ref="B49:J49"/>
    <mergeCell ref="B50:J50"/>
    <mergeCell ref="B51:J51"/>
    <mergeCell ref="B52:J52"/>
    <mergeCell ref="B53:J53"/>
    <mergeCell ref="B54:J54"/>
    <mergeCell ref="B43:J43"/>
    <mergeCell ref="B44:J44"/>
    <mergeCell ref="B45:J45"/>
    <mergeCell ref="B46:J46"/>
    <mergeCell ref="K20:U20"/>
    <mergeCell ref="K21:U21"/>
    <mergeCell ref="K99:U99"/>
    <mergeCell ref="L59:U59"/>
    <mergeCell ref="K156:S156"/>
    <mergeCell ref="K157:S157"/>
    <mergeCell ref="K158:S158"/>
    <mergeCell ref="K159:S159"/>
    <mergeCell ref="T141:AD141"/>
    <mergeCell ref="T142:AD142"/>
    <mergeCell ref="T143:AD143"/>
    <mergeCell ref="T144:AD144"/>
    <mergeCell ref="K155:S155"/>
    <mergeCell ref="K47:U47"/>
    <mergeCell ref="K48:U48"/>
    <mergeCell ref="K49:U49"/>
    <mergeCell ref="K50:U50"/>
    <mergeCell ref="K51:U51"/>
    <mergeCell ref="K52:U52"/>
    <mergeCell ref="K53:U53"/>
    <mergeCell ref="K54:U54"/>
    <mergeCell ref="K55:U55"/>
    <mergeCell ref="K43:U43"/>
    <mergeCell ref="K44:U44"/>
    <mergeCell ref="K45:U45"/>
    <mergeCell ref="K46:U46"/>
    <mergeCell ref="M8:V8"/>
    <mergeCell ref="N236:W236"/>
    <mergeCell ref="R201:AA201"/>
    <mergeCell ref="R202:AA202"/>
    <mergeCell ref="R203:AA203"/>
    <mergeCell ref="R204:AA204"/>
    <mergeCell ref="K37:U37"/>
    <mergeCell ref="K38:U38"/>
    <mergeCell ref="K39:U39"/>
    <mergeCell ref="K40:U40"/>
    <mergeCell ref="K41:U41"/>
    <mergeCell ref="K42:U42"/>
    <mergeCell ref="K31:U31"/>
    <mergeCell ref="K32:U32"/>
    <mergeCell ref="K33:U33"/>
    <mergeCell ref="K34:U34"/>
    <mergeCell ref="K35:U35"/>
    <mergeCell ref="K36:U36"/>
    <mergeCell ref="K22:U22"/>
    <mergeCell ref="K23:U23"/>
    <mergeCell ref="K24:U24"/>
    <mergeCell ref="K25:U25"/>
    <mergeCell ref="K26:U26"/>
    <mergeCell ref="K30:U30"/>
    <mergeCell ref="K16:U16"/>
    <mergeCell ref="K17:U17"/>
    <mergeCell ref="K18:U18"/>
    <mergeCell ref="K19:U19"/>
    <mergeCell ref="R209:AA209"/>
    <mergeCell ref="R210:AA210"/>
    <mergeCell ref="O276:X276"/>
    <mergeCell ref="O277:X277"/>
    <mergeCell ref="O278:X278"/>
    <mergeCell ref="O279:X279"/>
    <mergeCell ref="X249:AF249"/>
    <mergeCell ref="X250:AF250"/>
    <mergeCell ref="X254:AF254"/>
    <mergeCell ref="X255:AF255"/>
    <mergeCell ref="N250:W250"/>
    <mergeCell ref="N254:W254"/>
    <mergeCell ref="O228:X228"/>
    <mergeCell ref="O229:X229"/>
    <mergeCell ref="O230:X230"/>
    <mergeCell ref="O231:X231"/>
    <mergeCell ref="O232:X232"/>
    <mergeCell ref="X240:AF240"/>
    <mergeCell ref="X241:AF241"/>
    <mergeCell ref="X242:AF242"/>
    <mergeCell ref="N244:W244"/>
    <mergeCell ref="N245:W245"/>
    <mergeCell ref="N246:W246"/>
    <mergeCell ref="N247:W247"/>
    <mergeCell ref="N248:W248"/>
    <mergeCell ref="N249:W249"/>
    <mergeCell ref="N238:W238"/>
    <mergeCell ref="N239:W239"/>
    <mergeCell ref="N240:W240"/>
    <mergeCell ref="N241:W241"/>
    <mergeCell ref="N242:W242"/>
    <mergeCell ref="N243:W243"/>
    <mergeCell ref="O310:X310"/>
    <mergeCell ref="O314:X314"/>
    <mergeCell ref="O315:X315"/>
    <mergeCell ref="O301:X301"/>
    <mergeCell ref="O302:X302"/>
    <mergeCell ref="O303:X303"/>
    <mergeCell ref="O304:X304"/>
    <mergeCell ref="O305:X305"/>
    <mergeCell ref="O306:X306"/>
    <mergeCell ref="O292:X292"/>
    <mergeCell ref="O293:X293"/>
    <mergeCell ref="O294:X294"/>
    <mergeCell ref="O295:X295"/>
    <mergeCell ref="O299:X299"/>
    <mergeCell ref="O300:X300"/>
    <mergeCell ref="O280:X280"/>
    <mergeCell ref="O281:X281"/>
    <mergeCell ref="O282:X282"/>
    <mergeCell ref="O283:X283"/>
    <mergeCell ref="O284:X284"/>
    <mergeCell ref="O285:X285"/>
    <mergeCell ref="X259:AF259"/>
    <mergeCell ref="X260:AF260"/>
    <mergeCell ref="T187:AC187"/>
    <mergeCell ref="T188:AC188"/>
    <mergeCell ref="T189:AC189"/>
    <mergeCell ref="X238:AF238"/>
    <mergeCell ref="X239:AF239"/>
    <mergeCell ref="P338:Y338"/>
    <mergeCell ref="P339:Y339"/>
    <mergeCell ref="P340:Y340"/>
    <mergeCell ref="Q222:Z222"/>
    <mergeCell ref="Q223:Z223"/>
    <mergeCell ref="Q224:Z224"/>
    <mergeCell ref="X245:AF245"/>
    <mergeCell ref="X246:AF246"/>
    <mergeCell ref="X247:AF247"/>
    <mergeCell ref="X248:AF248"/>
    <mergeCell ref="P329:Y329"/>
    <mergeCell ref="P330:Y330"/>
    <mergeCell ref="P331:Y331"/>
    <mergeCell ref="P335:Y335"/>
    <mergeCell ref="P336:Y336"/>
    <mergeCell ref="P337:Y337"/>
    <mergeCell ref="O316:X316"/>
    <mergeCell ref="O317:X317"/>
    <mergeCell ref="O318:X318"/>
    <mergeCell ref="O319:X319"/>
    <mergeCell ref="O320:X320"/>
    <mergeCell ref="O321:X321"/>
    <mergeCell ref="O307:X307"/>
    <mergeCell ref="O308:X308"/>
    <mergeCell ref="O309:X309"/>
    <mergeCell ref="V111:AE111"/>
    <mergeCell ref="V112:AE112"/>
    <mergeCell ref="V113:AE113"/>
    <mergeCell ref="V114:AE114"/>
    <mergeCell ref="V115:AE115"/>
    <mergeCell ref="V116:AE116"/>
    <mergeCell ref="T145:AD145"/>
    <mergeCell ref="T146:AD146"/>
    <mergeCell ref="T147:AD147"/>
    <mergeCell ref="T148:AD148"/>
    <mergeCell ref="T149:AD149"/>
    <mergeCell ref="T150:AD150"/>
    <mergeCell ref="U169:AD169"/>
    <mergeCell ref="S197:AB197"/>
    <mergeCell ref="T133:AD133"/>
    <mergeCell ref="T134:AD134"/>
    <mergeCell ref="T135:AD135"/>
    <mergeCell ref="T136:AD136"/>
    <mergeCell ref="T137:AD137"/>
    <mergeCell ref="T138:AD138"/>
    <mergeCell ref="T139:AD139"/>
    <mergeCell ref="T140:AD140"/>
    <mergeCell ref="U163:AD163"/>
    <mergeCell ref="U164:AD164"/>
    <mergeCell ref="U165:AD165"/>
    <mergeCell ref="U166:AD166"/>
    <mergeCell ref="U167:AD167"/>
    <mergeCell ref="U168:AD168"/>
    <mergeCell ref="I189:S189"/>
    <mergeCell ref="V20:AE20"/>
    <mergeCell ref="V21:AE21"/>
    <mergeCell ref="V22:AE22"/>
    <mergeCell ref="V23:AE23"/>
    <mergeCell ref="V24:AE24"/>
    <mergeCell ref="V25:AE25"/>
    <mergeCell ref="V127:AE127"/>
    <mergeCell ref="V128:AE128"/>
    <mergeCell ref="V129:AE129"/>
    <mergeCell ref="V13:AE13"/>
    <mergeCell ref="V14:AE14"/>
    <mergeCell ref="V15:AE15"/>
    <mergeCell ref="V16:AE16"/>
    <mergeCell ref="V17:AE17"/>
    <mergeCell ref="V18:AE18"/>
    <mergeCell ref="V19:AE19"/>
    <mergeCell ref="T173:AC173"/>
    <mergeCell ref="AE153:AH153"/>
    <mergeCell ref="AE154:AH154"/>
    <mergeCell ref="AE155:AH155"/>
    <mergeCell ref="AE156:AH156"/>
    <mergeCell ref="AE157:AH157"/>
    <mergeCell ref="T154:AD154"/>
    <mergeCell ref="T155:AD155"/>
    <mergeCell ref="T156:AD156"/>
    <mergeCell ref="T157:AD157"/>
    <mergeCell ref="T158:AD158"/>
    <mergeCell ref="T159:AD159"/>
    <mergeCell ref="T151:AD151"/>
    <mergeCell ref="T152:AD152"/>
    <mergeCell ref="T153:AD153"/>
    <mergeCell ref="V110:AE110"/>
    <mergeCell ref="V35:AE35"/>
    <mergeCell ref="V36:AE36"/>
    <mergeCell ref="V37:AE37"/>
    <mergeCell ref="V38:AE38"/>
    <mergeCell ref="V39:AE39"/>
    <mergeCell ref="V40:AE40"/>
    <mergeCell ref="V100:AE100"/>
    <mergeCell ref="V101:AE101"/>
    <mergeCell ref="V102:AE102"/>
    <mergeCell ref="V103:AE103"/>
    <mergeCell ref="V104:AE104"/>
    <mergeCell ref="V105:AE105"/>
    <mergeCell ref="V26:AE26"/>
    <mergeCell ref="V30:AE30"/>
    <mergeCell ref="V31:AE31"/>
    <mergeCell ref="V32:AE32"/>
    <mergeCell ref="V33:AE33"/>
    <mergeCell ref="V34:AE34"/>
    <mergeCell ref="V54:AE54"/>
    <mergeCell ref="V55:AE55"/>
    <mergeCell ref="V59:AE59"/>
    <mergeCell ref="V60:AE60"/>
    <mergeCell ref="V61:AE61"/>
    <mergeCell ref="V62:AE62"/>
    <mergeCell ref="V48:AE48"/>
    <mergeCell ref="V49:AE49"/>
    <mergeCell ref="V50:AE50"/>
    <mergeCell ref="V51:AE51"/>
    <mergeCell ref="V52:AE52"/>
    <mergeCell ref="V53:AE53"/>
    <mergeCell ref="V41:AE41"/>
    <mergeCell ref="V42:AE42"/>
    <mergeCell ref="V43:AE43"/>
    <mergeCell ref="V44:AE44"/>
    <mergeCell ref="V45:AE45"/>
    <mergeCell ref="V46:AE46"/>
    <mergeCell ref="V75:AE75"/>
    <mergeCell ref="V76:AE76"/>
    <mergeCell ref="V77:AE77"/>
    <mergeCell ref="V78:AE78"/>
    <mergeCell ref="V79:AE79"/>
    <mergeCell ref="V80:AE80"/>
    <mergeCell ref="V69:AE69"/>
    <mergeCell ref="V70:AE70"/>
    <mergeCell ref="V71:AE71"/>
    <mergeCell ref="V72:AE72"/>
    <mergeCell ref="V73:AE73"/>
    <mergeCell ref="V74:AE74"/>
    <mergeCell ref="V63:AE63"/>
    <mergeCell ref="V64:AE64"/>
    <mergeCell ref="V65:AE65"/>
    <mergeCell ref="V66:AE66"/>
    <mergeCell ref="V67:AE67"/>
    <mergeCell ref="V68:AE68"/>
    <mergeCell ref="V96:AE96"/>
    <mergeCell ref="V97:AE97"/>
    <mergeCell ref="V98:AE98"/>
    <mergeCell ref="V99:AE99"/>
    <mergeCell ref="X236:AF236"/>
    <mergeCell ref="X237:AF237"/>
    <mergeCell ref="V117:AE117"/>
    <mergeCell ref="V118:AE118"/>
    <mergeCell ref="V119:AE119"/>
    <mergeCell ref="V120:AE120"/>
    <mergeCell ref="V87:AE87"/>
    <mergeCell ref="V88:AE88"/>
    <mergeCell ref="V89:AE89"/>
    <mergeCell ref="V90:AE90"/>
    <mergeCell ref="V91:AE91"/>
    <mergeCell ref="V95:AE95"/>
    <mergeCell ref="V81:AE81"/>
    <mergeCell ref="V82:AE82"/>
    <mergeCell ref="V83:AE83"/>
    <mergeCell ref="V84:AE84"/>
    <mergeCell ref="V85:AE85"/>
    <mergeCell ref="V86:AE86"/>
    <mergeCell ref="V106:AE106"/>
    <mergeCell ref="V107:AE107"/>
    <mergeCell ref="V108:AE108"/>
    <mergeCell ref="V109:AE109"/>
    <mergeCell ref="T174:AC174"/>
    <mergeCell ref="T175:AC175"/>
    <mergeCell ref="T176:AC176"/>
    <mergeCell ref="T183:AC183"/>
    <mergeCell ref="T184:AC184"/>
    <mergeCell ref="T185:AC185"/>
    <mergeCell ref="Y274:AG274"/>
    <mergeCell ref="Y275:AG275"/>
    <mergeCell ref="Y276:AG276"/>
    <mergeCell ref="Y277:AG277"/>
    <mergeCell ref="Y278:AG278"/>
    <mergeCell ref="Y279:AG279"/>
    <mergeCell ref="Y280:AG280"/>
    <mergeCell ref="Y281:AG281"/>
    <mergeCell ref="Y282:AG282"/>
    <mergeCell ref="V121:AE121"/>
    <mergeCell ref="V122:AE122"/>
    <mergeCell ref="V123:AE123"/>
    <mergeCell ref="V124:AE124"/>
    <mergeCell ref="V125:AE125"/>
    <mergeCell ref="V126:AE126"/>
    <mergeCell ref="X243:AF243"/>
    <mergeCell ref="X244:AF244"/>
    <mergeCell ref="Y228:AG228"/>
    <mergeCell ref="Y229:AG229"/>
    <mergeCell ref="Y230:AG230"/>
    <mergeCell ref="Y231:AG231"/>
    <mergeCell ref="Y232:AG232"/>
    <mergeCell ref="T186:AC186"/>
    <mergeCell ref="T177:AC177"/>
    <mergeCell ref="T178:AC178"/>
    <mergeCell ref="T179:AC179"/>
    <mergeCell ref="T180:AC180"/>
    <mergeCell ref="T181:AC181"/>
    <mergeCell ref="T182:AC182"/>
    <mergeCell ref="X256:AF256"/>
    <mergeCell ref="X257:AF257"/>
    <mergeCell ref="X258:AF258"/>
    <mergeCell ref="Y292:AG292"/>
    <mergeCell ref="Y293:AG293"/>
    <mergeCell ref="Y319:AG319"/>
    <mergeCell ref="Y320:AG320"/>
    <mergeCell ref="Y321:AG321"/>
    <mergeCell ref="Y322:AG322"/>
    <mergeCell ref="Y306:AG306"/>
    <mergeCell ref="Y307:AG307"/>
    <mergeCell ref="Y308:AG308"/>
    <mergeCell ref="Y309:AG309"/>
    <mergeCell ref="Y283:AG283"/>
    <mergeCell ref="Y284:AG284"/>
    <mergeCell ref="Y285:AG285"/>
    <mergeCell ref="Y286:AG286"/>
    <mergeCell ref="Y287:AG287"/>
    <mergeCell ref="Y291:AG291"/>
    <mergeCell ref="Y318:AG318"/>
    <mergeCell ref="Y310:AG310"/>
    <mergeCell ref="Y314:AG314"/>
    <mergeCell ref="Y315:AG315"/>
    <mergeCell ref="Y316:AG316"/>
    <mergeCell ref="Y317:AG317"/>
    <mergeCell ref="Z338:AH338"/>
    <mergeCell ref="Z339:AH339"/>
    <mergeCell ref="Z340:AH340"/>
    <mergeCell ref="Y299:AG299"/>
    <mergeCell ref="Y300:AG300"/>
    <mergeCell ref="Y301:AG301"/>
    <mergeCell ref="Y302:AG302"/>
    <mergeCell ref="Y303:AG303"/>
    <mergeCell ref="Y304:AG304"/>
    <mergeCell ref="Y305:AG305"/>
    <mergeCell ref="Z329:AH329"/>
    <mergeCell ref="Z330:AH330"/>
    <mergeCell ref="Z331:AH331"/>
    <mergeCell ref="Z335:AH335"/>
    <mergeCell ref="Z336:AH336"/>
    <mergeCell ref="Z337:AH337"/>
    <mergeCell ref="AH299:AO299"/>
  </mergeCells>
  <pageMargins left="0.7" right="0.7" top="0.75" bottom="0.75" header="0.3" footer="0.3"/>
  <pageSetup paperSize="9" scale="84" orientation="portrait" r:id="rId1"/>
  <headerFooter alignWithMargins="0">
    <oddFooter>&amp;R&amp;1#&amp;"Calibri"&amp;10&amp;K0078D7Classification : Internal</oddFooter>
  </headerFooter>
  <rowBreaks count="3" manualBreakCount="3">
    <brk id="92" max="16383" man="1"/>
    <brk id="190" max="16383" man="1"/>
    <brk id="288" max="16383"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D82D4E-2C4E-4CC5-BAE2-EF35CF58F939}">
  <dimension ref="B1:E46"/>
  <sheetViews>
    <sheetView view="pageBreakPreview" zoomScale="60" zoomScaleNormal="100" workbookViewId="0">
      <selection activeCell="B6" sqref="B6:K6"/>
    </sheetView>
  </sheetViews>
  <sheetFormatPr defaultRowHeight="13.2" x14ac:dyDescent="0.25"/>
  <cols>
    <col min="1" max="1" width="0.6640625" style="173" customWidth="1"/>
    <col min="2" max="2" width="21.77734375" style="173" customWidth="1"/>
    <col min="3" max="3" width="0.88671875" style="173" customWidth="1"/>
    <col min="4" max="4" width="14.5546875" style="173" customWidth="1"/>
    <col min="5" max="5" width="48.88671875" style="173" customWidth="1"/>
    <col min="6" max="6" width="0.21875" style="173" customWidth="1"/>
    <col min="7" max="7" width="4.6640625" style="173" customWidth="1"/>
    <col min="8" max="16384" width="8.88671875" style="173"/>
  </cols>
  <sheetData>
    <row r="1" spans="2:5" s="174" customFormat="1" ht="7.2" customHeight="1" x14ac:dyDescent="0.15">
      <c r="B1" s="253"/>
      <c r="C1" s="253"/>
    </row>
    <row r="2" spans="2:5" s="174" customFormat="1" ht="18.3" customHeight="1" x14ac:dyDescent="0.15">
      <c r="B2" s="253"/>
      <c r="C2" s="253"/>
      <c r="D2" s="250" t="s">
        <v>1420</v>
      </c>
      <c r="E2" s="250"/>
    </row>
    <row r="3" spans="2:5" s="174" customFormat="1" ht="5.0999999999999996" customHeight="1" x14ac:dyDescent="0.15">
      <c r="B3" s="253"/>
      <c r="C3" s="253"/>
    </row>
    <row r="4" spans="2:5" s="174" customFormat="1" ht="7.65" customHeight="1" x14ac:dyDescent="0.15"/>
    <row r="5" spans="2:5" s="174" customFormat="1" ht="26.4" customHeight="1" x14ac:dyDescent="0.15">
      <c r="B5" s="254" t="s">
        <v>1773</v>
      </c>
      <c r="C5" s="254"/>
      <c r="D5" s="254"/>
      <c r="E5" s="254"/>
    </row>
    <row r="6" spans="2:5" s="174" customFormat="1" ht="5.55" customHeight="1" x14ac:dyDescent="0.15"/>
    <row r="7" spans="2:5" s="174" customFormat="1" ht="4.2" customHeight="1" x14ac:dyDescent="0.15">
      <c r="B7" s="257" t="s">
        <v>1626</v>
      </c>
    </row>
    <row r="8" spans="2:5" s="174" customFormat="1" ht="17.100000000000001" customHeight="1" x14ac:dyDescent="0.15">
      <c r="B8" s="257"/>
      <c r="D8" s="219">
        <v>45322</v>
      </c>
    </row>
    <row r="9" spans="2:5" s="174" customFormat="1" ht="2.1" customHeight="1" x14ac:dyDescent="0.15">
      <c r="B9" s="257"/>
    </row>
    <row r="10" spans="2:5" s="174" customFormat="1" ht="1.65" customHeight="1" x14ac:dyDescent="0.15"/>
    <row r="11" spans="2:5" s="174" customFormat="1" ht="15.3" customHeight="1" x14ac:dyDescent="0.15">
      <c r="B11" s="264" t="s">
        <v>1772</v>
      </c>
      <c r="C11" s="264"/>
      <c r="D11" s="264"/>
      <c r="E11" s="264"/>
    </row>
    <row r="12" spans="2:5" s="174" customFormat="1" ht="190.65" customHeight="1" x14ac:dyDescent="0.15"/>
    <row r="13" spans="2:5" s="174" customFormat="1" ht="15.3" customHeight="1" x14ac:dyDescent="0.15">
      <c r="B13" s="264" t="s">
        <v>1761</v>
      </c>
      <c r="C13" s="264"/>
      <c r="D13" s="264"/>
      <c r="E13" s="264"/>
    </row>
    <row r="14" spans="2:5" s="174" customFormat="1" ht="296.85000000000002" customHeight="1" x14ac:dyDescent="0.15"/>
    <row r="15" spans="2:5" s="174" customFormat="1" ht="15.3" customHeight="1" x14ac:dyDescent="0.15">
      <c r="B15" s="264" t="s">
        <v>1760</v>
      </c>
      <c r="C15" s="264"/>
      <c r="D15" s="264"/>
      <c r="E15" s="264"/>
    </row>
    <row r="16" spans="2:5" s="174" customFormat="1" ht="283.64999999999998" customHeight="1" x14ac:dyDescent="0.15"/>
    <row r="17" spans="2:5" s="174" customFormat="1" ht="15.3" customHeight="1" x14ac:dyDescent="0.15">
      <c r="B17" s="264" t="s">
        <v>1758</v>
      </c>
      <c r="C17" s="264"/>
      <c r="D17" s="264"/>
      <c r="E17" s="264"/>
    </row>
    <row r="18" spans="2:5" s="174" customFormat="1" ht="292.2" customHeight="1" x14ac:dyDescent="0.15"/>
    <row r="19" spans="2:5" s="174" customFormat="1" ht="15.3" customHeight="1" x14ac:dyDescent="0.15">
      <c r="B19" s="264" t="s">
        <v>1741</v>
      </c>
      <c r="C19" s="264"/>
      <c r="D19" s="264"/>
      <c r="E19" s="264"/>
    </row>
    <row r="20" spans="2:5" s="174" customFormat="1" ht="282" customHeight="1" x14ac:dyDescent="0.15"/>
    <row r="21" spans="2:5" s="174" customFormat="1" ht="15.3" customHeight="1" x14ac:dyDescent="0.15">
      <c r="B21" s="264" t="s">
        <v>1739</v>
      </c>
      <c r="C21" s="264"/>
      <c r="D21" s="264"/>
      <c r="E21" s="264"/>
    </row>
    <row r="22" spans="2:5" s="174" customFormat="1" ht="299.85000000000002" customHeight="1" x14ac:dyDescent="0.15"/>
    <row r="23" spans="2:5" s="174" customFormat="1" ht="15.75" customHeight="1" x14ac:dyDescent="0.15">
      <c r="B23" s="264" t="s">
        <v>1731</v>
      </c>
      <c r="C23" s="264"/>
      <c r="D23" s="264"/>
      <c r="E23" s="264"/>
    </row>
    <row r="24" spans="2:5" s="174" customFormat="1" ht="210.75" customHeight="1" x14ac:dyDescent="0.15"/>
    <row r="25" spans="2:5" s="174" customFormat="1" ht="15.3" customHeight="1" x14ac:dyDescent="0.15">
      <c r="B25" s="264" t="s">
        <v>1715</v>
      </c>
      <c r="C25" s="264"/>
      <c r="D25" s="264"/>
      <c r="E25" s="264"/>
    </row>
    <row r="26" spans="2:5" s="174" customFormat="1" ht="140.69999999999999" customHeight="1" x14ac:dyDescent="0.15"/>
    <row r="27" spans="2:5" s="174" customFormat="1" ht="15.3" customHeight="1" x14ac:dyDescent="0.15">
      <c r="B27" s="264" t="s">
        <v>1712</v>
      </c>
      <c r="C27" s="264"/>
      <c r="D27" s="264"/>
      <c r="E27" s="264"/>
    </row>
    <row r="28" spans="2:5" s="174" customFormat="1" ht="205.2" customHeight="1" x14ac:dyDescent="0.15"/>
    <row r="29" spans="2:5" s="174" customFormat="1" ht="15.3" customHeight="1" x14ac:dyDescent="0.15">
      <c r="B29" s="264" t="s">
        <v>1696</v>
      </c>
      <c r="C29" s="264"/>
      <c r="D29" s="264"/>
      <c r="E29" s="264"/>
    </row>
    <row r="30" spans="2:5" s="174" customFormat="1" ht="156.15" customHeight="1" x14ac:dyDescent="0.15"/>
    <row r="31" spans="2:5" s="174" customFormat="1" ht="15.3" customHeight="1" x14ac:dyDescent="0.15">
      <c r="B31" s="264" t="s">
        <v>1694</v>
      </c>
      <c r="C31" s="264"/>
      <c r="D31" s="264"/>
      <c r="E31" s="264"/>
    </row>
    <row r="32" spans="2:5" s="174" customFormat="1" ht="154.5" customHeight="1" x14ac:dyDescent="0.15"/>
    <row r="33" spans="2:5" s="174" customFormat="1" ht="15.3" customHeight="1" x14ac:dyDescent="0.15">
      <c r="B33" s="264" t="s">
        <v>1690</v>
      </c>
      <c r="C33" s="264"/>
      <c r="D33" s="264"/>
      <c r="E33" s="264"/>
    </row>
    <row r="34" spans="2:5" s="174" customFormat="1" ht="250.35" customHeight="1" x14ac:dyDescent="0.15"/>
    <row r="35" spans="2:5" s="174" customFormat="1" ht="15.3" customHeight="1" x14ac:dyDescent="0.15">
      <c r="B35" s="264" t="s">
        <v>1689</v>
      </c>
      <c r="C35" s="264"/>
      <c r="D35" s="264"/>
      <c r="E35" s="264"/>
    </row>
    <row r="36" spans="2:5" s="174" customFormat="1" ht="255.15" customHeight="1" x14ac:dyDescent="0.15"/>
    <row r="37" spans="2:5" s="174" customFormat="1" ht="15.3" customHeight="1" x14ac:dyDescent="0.15">
      <c r="B37" s="264" t="s">
        <v>1675</v>
      </c>
      <c r="C37" s="264"/>
      <c r="D37" s="264"/>
      <c r="E37" s="264"/>
    </row>
    <row r="38" spans="2:5" s="174" customFormat="1" ht="223.05" customHeight="1" x14ac:dyDescent="0.15"/>
    <row r="39" spans="2:5" s="174" customFormat="1" ht="15.3" customHeight="1" x14ac:dyDescent="0.15">
      <c r="B39" s="264" t="s">
        <v>1660</v>
      </c>
      <c r="C39" s="264"/>
      <c r="D39" s="264"/>
      <c r="E39" s="264"/>
    </row>
    <row r="40" spans="2:5" s="174" customFormat="1" ht="291.75" customHeight="1" x14ac:dyDescent="0.15"/>
    <row r="41" spans="2:5" s="174" customFormat="1" ht="15.3" customHeight="1" x14ac:dyDescent="0.15">
      <c r="B41" s="264" t="s">
        <v>1649</v>
      </c>
      <c r="C41" s="264"/>
      <c r="D41" s="264"/>
      <c r="E41" s="264"/>
    </row>
    <row r="42" spans="2:5" s="174" customFormat="1" ht="320.85000000000002" customHeight="1" x14ac:dyDescent="0.15"/>
    <row r="43" spans="2:5" s="174" customFormat="1" ht="15.3" customHeight="1" x14ac:dyDescent="0.15">
      <c r="B43" s="264" t="s">
        <v>1638</v>
      </c>
      <c r="C43" s="264"/>
      <c r="D43" s="264"/>
      <c r="E43" s="264"/>
    </row>
    <row r="44" spans="2:5" s="174" customFormat="1" ht="145.05000000000001" customHeight="1" x14ac:dyDescent="0.15"/>
    <row r="45" spans="2:5" s="174" customFormat="1" ht="15.3" customHeight="1" x14ac:dyDescent="0.15">
      <c r="B45" s="264" t="s">
        <v>1635</v>
      </c>
      <c r="C45" s="264"/>
      <c r="D45" s="264"/>
      <c r="E45" s="264"/>
    </row>
    <row r="46" spans="2:5" s="174" customFormat="1" ht="161.25" customHeight="1" x14ac:dyDescent="0.15"/>
  </sheetData>
  <mergeCells count="22">
    <mergeCell ref="B1:C3"/>
    <mergeCell ref="B11:E11"/>
    <mergeCell ref="B13:E13"/>
    <mergeCell ref="B15:E15"/>
    <mergeCell ref="B17:E17"/>
    <mergeCell ref="D2:E2"/>
    <mergeCell ref="B39:E39"/>
    <mergeCell ref="B41:E41"/>
    <mergeCell ref="B43:E43"/>
    <mergeCell ref="B45:E45"/>
    <mergeCell ref="B5:E5"/>
    <mergeCell ref="B7:B9"/>
    <mergeCell ref="B29:E29"/>
    <mergeCell ref="B31:E31"/>
    <mergeCell ref="B33:E33"/>
    <mergeCell ref="B35:E35"/>
    <mergeCell ref="B37:E37"/>
    <mergeCell ref="B19:E19"/>
    <mergeCell ref="B21:E21"/>
    <mergeCell ref="B23:E23"/>
    <mergeCell ref="B25:E25"/>
    <mergeCell ref="B27:E27"/>
  </mergeCells>
  <pageMargins left="0.7" right="0.7" top="0.75" bottom="0.75" header="0.3" footer="0.3"/>
  <pageSetup paperSize="9" scale="62" orientation="portrait" r:id="rId1"/>
  <headerFooter alignWithMargins="0">
    <oddFooter>&amp;R&amp;1#&amp;"Calibri"&amp;10&amp;K0078D7Classification : Internal</oddFooter>
  </headerFooter>
  <rowBreaks count="4" manualBreakCount="4">
    <brk id="14" max="16383" man="1"/>
    <brk id="18" max="16383" man="1"/>
    <brk id="30" max="16383" man="1"/>
    <brk id="40" max="16383"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FE2209-496D-4908-B73B-F5D99E768BD0}">
  <dimension ref="B1:H18"/>
  <sheetViews>
    <sheetView view="pageBreakPreview" zoomScale="60" zoomScaleNormal="100" workbookViewId="0">
      <selection activeCell="N33" sqref="N33"/>
    </sheetView>
  </sheetViews>
  <sheetFormatPr defaultRowHeight="13.2" x14ac:dyDescent="0.25"/>
  <cols>
    <col min="1" max="1" width="0.6640625" style="173" customWidth="1"/>
    <col min="2" max="2" width="13.6640625" style="173" customWidth="1"/>
    <col min="3" max="3" width="6.6640625" style="173" customWidth="1"/>
    <col min="4" max="4" width="13.5546875" style="173" customWidth="1"/>
    <col min="5" max="5" width="14.5546875" style="173" customWidth="1"/>
    <col min="6" max="6" width="21.21875" style="173" customWidth="1"/>
    <col min="7" max="7" width="14.5546875" style="173" customWidth="1"/>
    <col min="8" max="9" width="0.21875" style="173" customWidth="1"/>
    <col min="10" max="10" width="4.6640625" style="173" customWidth="1"/>
    <col min="11" max="16384" width="8.88671875" style="173"/>
  </cols>
  <sheetData>
    <row r="1" spans="2:8" s="174" customFormat="1" ht="7.2" customHeight="1" x14ac:dyDescent="0.15">
      <c r="B1" s="253"/>
      <c r="C1" s="253"/>
    </row>
    <row r="2" spans="2:8" s="174" customFormat="1" ht="18.3" customHeight="1" x14ac:dyDescent="0.15">
      <c r="B2" s="253"/>
      <c r="C2" s="253"/>
      <c r="D2" s="250" t="s">
        <v>1420</v>
      </c>
      <c r="E2" s="250"/>
      <c r="F2" s="250"/>
      <c r="G2" s="250"/>
      <c r="H2" s="250"/>
    </row>
    <row r="3" spans="2:8" s="174" customFormat="1" ht="5.0999999999999996" customHeight="1" x14ac:dyDescent="0.15">
      <c r="B3" s="253"/>
      <c r="C3" s="253"/>
    </row>
    <row r="4" spans="2:8" s="174" customFormat="1" ht="7.2" customHeight="1" x14ac:dyDescent="0.15"/>
    <row r="5" spans="2:8" s="174" customFormat="1" ht="26.4" customHeight="1" x14ac:dyDescent="0.15">
      <c r="B5" s="254" t="s">
        <v>1780</v>
      </c>
      <c r="C5" s="254"/>
      <c r="D5" s="254"/>
      <c r="E5" s="254"/>
      <c r="F5" s="254"/>
      <c r="G5" s="254"/>
      <c r="H5" s="254"/>
    </row>
    <row r="6" spans="2:8" s="174" customFormat="1" ht="11.55" customHeight="1" x14ac:dyDescent="0.15"/>
    <row r="7" spans="2:8" s="174" customFormat="1" ht="18.3" customHeight="1" x14ac:dyDescent="0.15">
      <c r="B7" s="220" t="s">
        <v>1626</v>
      </c>
      <c r="D7" s="219">
        <v>45322</v>
      </c>
    </row>
    <row r="8" spans="2:8" s="174" customFormat="1" ht="10.199999999999999" customHeight="1" x14ac:dyDescent="0.15"/>
    <row r="9" spans="2:8" s="174" customFormat="1" ht="15.3" customHeight="1" x14ac:dyDescent="0.15">
      <c r="B9" s="287" t="s">
        <v>1779</v>
      </c>
      <c r="C9" s="287"/>
      <c r="D9" s="287"/>
      <c r="E9" s="287"/>
      <c r="F9" s="287"/>
      <c r="G9" s="287"/>
    </row>
    <row r="10" spans="2:8" s="174" customFormat="1" ht="11.85" customHeight="1" x14ac:dyDescent="0.15"/>
    <row r="11" spans="2:8" s="174" customFormat="1" ht="11.85" customHeight="1" x14ac:dyDescent="0.15">
      <c r="B11" s="231"/>
      <c r="C11" s="288" t="s">
        <v>1634</v>
      </c>
      <c r="D11" s="288"/>
      <c r="E11" s="191" t="s">
        <v>1632</v>
      </c>
      <c r="F11" s="191" t="s">
        <v>1633</v>
      </c>
      <c r="G11" s="191" t="s">
        <v>1632</v>
      </c>
    </row>
    <row r="12" spans="2:8" s="174" customFormat="1" ht="11.85" customHeight="1" x14ac:dyDescent="0.15">
      <c r="B12" s="179" t="s">
        <v>1778</v>
      </c>
      <c r="C12" s="285">
        <v>3597502314.3299899</v>
      </c>
      <c r="D12" s="285"/>
      <c r="E12" s="229">
        <v>0.99748171133485897</v>
      </c>
      <c r="F12" s="230">
        <v>50040</v>
      </c>
      <c r="G12" s="229">
        <v>0.99814493447429797</v>
      </c>
    </row>
    <row r="13" spans="2:8" s="174" customFormat="1" ht="2.1" customHeight="1" x14ac:dyDescent="0.15"/>
    <row r="14" spans="2:8" s="174" customFormat="1" ht="11.85" customHeight="1" x14ac:dyDescent="0.15">
      <c r="B14" s="179" t="s">
        <v>1777</v>
      </c>
      <c r="C14" s="285">
        <v>6181187.1399999997</v>
      </c>
      <c r="D14" s="285"/>
      <c r="E14" s="229">
        <v>1.71386161502345E-3</v>
      </c>
      <c r="F14" s="230">
        <v>60</v>
      </c>
      <c r="G14" s="229">
        <v>1.1968164681945999E-3</v>
      </c>
    </row>
    <row r="15" spans="2:8" s="174" customFormat="1" ht="13.2" customHeight="1" x14ac:dyDescent="0.15">
      <c r="B15" s="179" t="s">
        <v>1776</v>
      </c>
      <c r="C15" s="285">
        <v>185481.57</v>
      </c>
      <c r="D15" s="285"/>
      <c r="E15" s="229">
        <v>5.1428590644043402E-5</v>
      </c>
      <c r="F15" s="230">
        <v>2</v>
      </c>
      <c r="G15" s="229">
        <v>3.9893882273153399E-5</v>
      </c>
    </row>
    <row r="16" spans="2:8" s="174" customFormat="1" ht="14.1" customHeight="1" x14ac:dyDescent="0.15">
      <c r="B16" s="179" t="s">
        <v>1775</v>
      </c>
      <c r="C16" s="285">
        <v>2240629.96</v>
      </c>
      <c r="D16" s="285"/>
      <c r="E16" s="229">
        <v>6.2126086703718998E-4</v>
      </c>
      <c r="F16" s="230">
        <v>27</v>
      </c>
      <c r="G16" s="229">
        <v>5.3856741068757097E-4</v>
      </c>
    </row>
    <row r="17" spans="2:7" s="174" customFormat="1" ht="14.1" customHeight="1" x14ac:dyDescent="0.15">
      <c r="B17" s="179" t="s">
        <v>1774</v>
      </c>
      <c r="C17" s="285">
        <v>475122.79</v>
      </c>
      <c r="D17" s="285"/>
      <c r="E17" s="229">
        <v>1.31737592433393E-4</v>
      </c>
      <c r="F17" s="230">
        <v>4</v>
      </c>
      <c r="G17" s="229">
        <v>7.9787764546306798E-5</v>
      </c>
    </row>
    <row r="18" spans="2:7" s="174" customFormat="1" ht="13.2" customHeight="1" x14ac:dyDescent="0.15">
      <c r="B18" s="192" t="s">
        <v>214</v>
      </c>
      <c r="C18" s="286">
        <v>3606584735.79</v>
      </c>
      <c r="D18" s="286"/>
      <c r="E18" s="227">
        <v>1</v>
      </c>
      <c r="F18" s="228">
        <v>50133</v>
      </c>
      <c r="G18" s="227">
        <v>1</v>
      </c>
    </row>
  </sheetData>
  <mergeCells count="11">
    <mergeCell ref="B1:C3"/>
    <mergeCell ref="B5:H5"/>
    <mergeCell ref="B9:G9"/>
    <mergeCell ref="C11:D11"/>
    <mergeCell ref="C12:D12"/>
    <mergeCell ref="D2:H2"/>
    <mergeCell ref="C14:D14"/>
    <mergeCell ref="C15:D15"/>
    <mergeCell ref="C16:D16"/>
    <mergeCell ref="C17:D17"/>
    <mergeCell ref="C18:D18"/>
  </mergeCells>
  <pageMargins left="0.7" right="0.7" top="0.75" bottom="0.75" header="0.3" footer="0.3"/>
  <pageSetup paperSize="9" orientation="portrait" r:id="rId1"/>
  <headerFooter alignWithMargins="0">
    <oddFooter>&amp;R&amp;1#&amp;"Calibri"&amp;10&amp;K0078D7Classification : Internal</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F861D8-2007-462C-98FB-F718F4455576}">
  <dimension ref="B1:L370"/>
  <sheetViews>
    <sheetView zoomScaleNormal="100" workbookViewId="0">
      <selection activeCell="B6" sqref="B6:K6"/>
    </sheetView>
  </sheetViews>
  <sheetFormatPr defaultRowHeight="13.2" x14ac:dyDescent="0.25"/>
  <cols>
    <col min="1" max="1" width="0.44140625" style="173" customWidth="1"/>
    <col min="2" max="2" width="0.5546875" style="173" customWidth="1"/>
    <col min="3" max="3" width="9.21875" style="173" customWidth="1"/>
    <col min="4" max="4" width="5.21875" style="173" customWidth="1"/>
    <col min="5" max="5" width="0.6640625" style="173" customWidth="1"/>
    <col min="6" max="6" width="6.33203125" style="173" customWidth="1"/>
    <col min="7" max="7" width="4.5546875" style="173" customWidth="1"/>
    <col min="8" max="8" width="9.21875" style="173" customWidth="1"/>
    <col min="9" max="9" width="2.5546875" style="173" customWidth="1"/>
    <col min="10" max="10" width="12.21875" style="173" customWidth="1"/>
    <col min="11" max="12" width="12" style="173" customWidth="1"/>
    <col min="13" max="13" width="7.109375" style="173" customWidth="1"/>
    <col min="14" max="14" width="4.6640625" style="173" customWidth="1"/>
    <col min="15" max="16384" width="8.88671875" style="173"/>
  </cols>
  <sheetData>
    <row r="1" spans="2:12" s="174" customFormat="1" ht="7.2" customHeight="1" x14ac:dyDescent="0.15">
      <c r="B1" s="253"/>
      <c r="C1" s="253"/>
      <c r="D1" s="253"/>
      <c r="E1" s="253"/>
      <c r="F1" s="253"/>
    </row>
    <row r="2" spans="2:12" s="174" customFormat="1" ht="18.3" customHeight="1" x14ac:dyDescent="0.15">
      <c r="B2" s="253"/>
      <c r="C2" s="253"/>
      <c r="D2" s="253"/>
      <c r="E2" s="253"/>
      <c r="F2" s="253"/>
      <c r="H2" s="250" t="s">
        <v>1420</v>
      </c>
      <c r="I2" s="250"/>
      <c r="J2" s="250"/>
      <c r="K2" s="250"/>
      <c r="L2" s="250"/>
    </row>
    <row r="3" spans="2:12" s="174" customFormat="1" ht="4.6500000000000004" customHeight="1" x14ac:dyDescent="0.15">
      <c r="B3" s="253"/>
      <c r="C3" s="253"/>
      <c r="D3" s="253"/>
      <c r="E3" s="253"/>
      <c r="F3" s="253"/>
    </row>
    <row r="4" spans="2:12" s="174" customFormat="1" ht="1.65" customHeight="1" x14ac:dyDescent="0.15"/>
    <row r="5" spans="2:12" s="174" customFormat="1" ht="25.5" customHeight="1" x14ac:dyDescent="0.15">
      <c r="B5" s="254" t="s">
        <v>1793</v>
      </c>
      <c r="C5" s="254"/>
      <c r="D5" s="254"/>
      <c r="E5" s="254"/>
      <c r="F5" s="254"/>
      <c r="G5" s="254"/>
      <c r="H5" s="254"/>
      <c r="I5" s="254"/>
      <c r="J5" s="254"/>
      <c r="K5" s="254"/>
      <c r="L5" s="254"/>
    </row>
    <row r="6" spans="2:12" s="174" customFormat="1" ht="1.65" customHeight="1" x14ac:dyDescent="0.15"/>
    <row r="7" spans="2:12" s="174" customFormat="1" ht="1.65" customHeight="1" x14ac:dyDescent="0.15">
      <c r="B7" s="257" t="s">
        <v>1626</v>
      </c>
      <c r="C7" s="257"/>
      <c r="D7" s="257"/>
    </row>
    <row r="8" spans="2:12" s="174" customFormat="1" ht="16.2" customHeight="1" x14ac:dyDescent="0.15">
      <c r="B8" s="257"/>
      <c r="C8" s="257"/>
      <c r="D8" s="257"/>
      <c r="G8" s="292">
        <v>45292</v>
      </c>
      <c r="H8" s="292"/>
    </row>
    <row r="9" spans="2:12" s="174" customFormat="1" ht="4.2" customHeight="1" x14ac:dyDescent="0.15"/>
    <row r="10" spans="2:12" s="174" customFormat="1" ht="14.1" customHeight="1" x14ac:dyDescent="0.15">
      <c r="B10" s="294" t="s">
        <v>1792</v>
      </c>
      <c r="C10" s="294"/>
      <c r="D10" s="294"/>
      <c r="E10" s="294"/>
      <c r="F10" s="295" t="s">
        <v>1791</v>
      </c>
      <c r="G10" s="295"/>
      <c r="H10" s="293" t="s">
        <v>1790</v>
      </c>
      <c r="I10" s="293"/>
      <c r="J10" s="293"/>
      <c r="K10" s="293"/>
      <c r="L10" s="293"/>
    </row>
    <row r="11" spans="2:12" s="174" customFormat="1" ht="21.75" customHeight="1" x14ac:dyDescent="0.15">
      <c r="B11" s="240" t="s">
        <v>1789</v>
      </c>
      <c r="C11" s="191" t="s">
        <v>1788</v>
      </c>
      <c r="D11" s="191" t="s">
        <v>1787</v>
      </c>
      <c r="E11" s="240" t="s">
        <v>1786</v>
      </c>
      <c r="F11" s="296" t="s">
        <v>1785</v>
      </c>
      <c r="G11" s="296"/>
      <c r="H11" s="288" t="s">
        <v>1784</v>
      </c>
      <c r="I11" s="288"/>
      <c r="J11" s="191" t="s">
        <v>1783</v>
      </c>
      <c r="K11" s="191" t="s">
        <v>1782</v>
      </c>
      <c r="L11" s="191" t="s">
        <v>1781</v>
      </c>
    </row>
    <row r="12" spans="2:12" s="174" customFormat="1" ht="10.199999999999999" customHeight="1" x14ac:dyDescent="0.15">
      <c r="B12" s="239">
        <v>45292</v>
      </c>
      <c r="C12" s="238">
        <v>45323</v>
      </c>
      <c r="D12" s="187">
        <v>1</v>
      </c>
      <c r="E12" s="237">
        <v>31</v>
      </c>
      <c r="F12" s="290">
        <v>2750000000</v>
      </c>
      <c r="G12" s="290"/>
      <c r="H12" s="274">
        <v>3581137385.3800101</v>
      </c>
      <c r="I12" s="274"/>
      <c r="J12" s="187">
        <v>3575063511.3633699</v>
      </c>
      <c r="K12" s="187">
        <v>3565971389.08951</v>
      </c>
      <c r="L12" s="187">
        <v>3550867556.9239502</v>
      </c>
    </row>
    <row r="13" spans="2:12" s="174" customFormat="1" ht="10.199999999999999" customHeight="1" x14ac:dyDescent="0.15">
      <c r="B13" s="239">
        <v>45292</v>
      </c>
      <c r="C13" s="238">
        <v>45352</v>
      </c>
      <c r="D13" s="187">
        <v>2</v>
      </c>
      <c r="E13" s="237">
        <v>60</v>
      </c>
      <c r="F13" s="290">
        <v>2750000000</v>
      </c>
      <c r="G13" s="290"/>
      <c r="H13" s="274">
        <v>3557166968.50423</v>
      </c>
      <c r="I13" s="274"/>
      <c r="J13" s="187">
        <v>3545499035.7200599</v>
      </c>
      <c r="K13" s="187">
        <v>3528067667.48595</v>
      </c>
      <c r="L13" s="187">
        <v>3499202476.9619598</v>
      </c>
    </row>
    <row r="14" spans="2:12" s="174" customFormat="1" ht="10.199999999999999" customHeight="1" x14ac:dyDescent="0.15">
      <c r="B14" s="239">
        <v>45292</v>
      </c>
      <c r="C14" s="238">
        <v>45383</v>
      </c>
      <c r="D14" s="187">
        <v>3</v>
      </c>
      <c r="E14" s="237">
        <v>91</v>
      </c>
      <c r="F14" s="290">
        <v>2750000000</v>
      </c>
      <c r="G14" s="290"/>
      <c r="H14" s="274">
        <v>3531988522.4173398</v>
      </c>
      <c r="I14" s="274"/>
      <c r="J14" s="187">
        <v>3514432313.6391101</v>
      </c>
      <c r="K14" s="187">
        <v>3488259702.7132802</v>
      </c>
      <c r="L14" s="187">
        <v>3445066403.9978299</v>
      </c>
    </row>
    <row r="15" spans="2:12" s="174" customFormat="1" ht="10.199999999999999" customHeight="1" x14ac:dyDescent="0.15">
      <c r="B15" s="239">
        <v>45292</v>
      </c>
      <c r="C15" s="238">
        <v>45413</v>
      </c>
      <c r="D15" s="187">
        <v>4</v>
      </c>
      <c r="E15" s="237">
        <v>121</v>
      </c>
      <c r="F15" s="290">
        <v>2750000000</v>
      </c>
      <c r="G15" s="290"/>
      <c r="H15" s="274">
        <v>3506458049.15063</v>
      </c>
      <c r="I15" s="274"/>
      <c r="J15" s="187">
        <v>3483301827.1837602</v>
      </c>
      <c r="K15" s="187">
        <v>3448851558.6501598</v>
      </c>
      <c r="L15" s="187">
        <v>3392183773.11621</v>
      </c>
    </row>
    <row r="16" spans="2:12" s="174" customFormat="1" ht="10.199999999999999" customHeight="1" x14ac:dyDescent="0.15">
      <c r="B16" s="239">
        <v>45292</v>
      </c>
      <c r="C16" s="238">
        <v>45444</v>
      </c>
      <c r="D16" s="187">
        <v>5</v>
      </c>
      <c r="E16" s="237">
        <v>152</v>
      </c>
      <c r="F16" s="290">
        <v>2750000000</v>
      </c>
      <c r="G16" s="290"/>
      <c r="H16" s="274">
        <v>3481596548.9935498</v>
      </c>
      <c r="I16" s="274"/>
      <c r="J16" s="187">
        <v>3452738460.1550598</v>
      </c>
      <c r="K16" s="187">
        <v>3409896287.8301401</v>
      </c>
      <c r="L16" s="187">
        <v>3339663111.8747201</v>
      </c>
    </row>
    <row r="17" spans="2:12" s="174" customFormat="1" ht="10.199999999999999" customHeight="1" x14ac:dyDescent="0.15">
      <c r="B17" s="239">
        <v>45292</v>
      </c>
      <c r="C17" s="238">
        <v>45474</v>
      </c>
      <c r="D17" s="187">
        <v>6</v>
      </c>
      <c r="E17" s="237">
        <v>182</v>
      </c>
      <c r="F17" s="290">
        <v>2750000000</v>
      </c>
      <c r="G17" s="290"/>
      <c r="H17" s="274">
        <v>3456251071.1760101</v>
      </c>
      <c r="I17" s="274"/>
      <c r="J17" s="187">
        <v>3421976973.5064702</v>
      </c>
      <c r="K17" s="187">
        <v>3371198599.3538299</v>
      </c>
      <c r="L17" s="187">
        <v>3288227906.5606999</v>
      </c>
    </row>
    <row r="18" spans="2:12" s="174" customFormat="1" ht="10.199999999999999" customHeight="1" x14ac:dyDescent="0.15">
      <c r="B18" s="239">
        <v>45292</v>
      </c>
      <c r="C18" s="238">
        <v>45505</v>
      </c>
      <c r="D18" s="187">
        <v>7</v>
      </c>
      <c r="E18" s="237">
        <v>213</v>
      </c>
      <c r="F18" s="290">
        <v>2750000000</v>
      </c>
      <c r="G18" s="290"/>
      <c r="H18" s="274">
        <v>3431658425.3366399</v>
      </c>
      <c r="I18" s="274"/>
      <c r="J18" s="187">
        <v>3391865573.08674</v>
      </c>
      <c r="K18" s="187">
        <v>3333035810.2808199</v>
      </c>
      <c r="L18" s="187">
        <v>3237234590.7582798</v>
      </c>
    </row>
    <row r="19" spans="2:12" s="174" customFormat="1" ht="10.199999999999999" customHeight="1" x14ac:dyDescent="0.15">
      <c r="B19" s="239">
        <v>45292</v>
      </c>
      <c r="C19" s="238">
        <v>45536</v>
      </c>
      <c r="D19" s="187">
        <v>8</v>
      </c>
      <c r="E19" s="237">
        <v>244</v>
      </c>
      <c r="F19" s="290">
        <v>2250000000</v>
      </c>
      <c r="G19" s="290"/>
      <c r="H19" s="274">
        <v>3405341829.88378</v>
      </c>
      <c r="I19" s="274"/>
      <c r="J19" s="187">
        <v>3360145402.1213899</v>
      </c>
      <c r="K19" s="187">
        <v>3293468481.3331299</v>
      </c>
      <c r="L19" s="187">
        <v>3185255862.3524699</v>
      </c>
    </row>
    <row r="20" spans="2:12" s="174" customFormat="1" ht="10.199999999999999" customHeight="1" x14ac:dyDescent="0.15">
      <c r="B20" s="239">
        <v>45292</v>
      </c>
      <c r="C20" s="238">
        <v>45566</v>
      </c>
      <c r="D20" s="187">
        <v>9</v>
      </c>
      <c r="E20" s="237">
        <v>274</v>
      </c>
      <c r="F20" s="290">
        <v>2250000000</v>
      </c>
      <c r="G20" s="290"/>
      <c r="H20" s="274">
        <v>3379266455.2382102</v>
      </c>
      <c r="I20" s="274"/>
      <c r="J20" s="187">
        <v>3328942971.9601998</v>
      </c>
      <c r="K20" s="187">
        <v>3254854380.62748</v>
      </c>
      <c r="L20" s="187">
        <v>3135006596.2167001</v>
      </c>
    </row>
    <row r="21" spans="2:12" s="174" customFormat="1" ht="10.199999999999999" customHeight="1" x14ac:dyDescent="0.15">
      <c r="B21" s="239">
        <v>45292</v>
      </c>
      <c r="C21" s="238">
        <v>45597</v>
      </c>
      <c r="D21" s="187">
        <v>10</v>
      </c>
      <c r="E21" s="237">
        <v>305</v>
      </c>
      <c r="F21" s="290">
        <v>2250000000</v>
      </c>
      <c r="G21" s="290"/>
      <c r="H21" s="274">
        <v>3354693809.8379302</v>
      </c>
      <c r="I21" s="274"/>
      <c r="J21" s="187">
        <v>3299131181.12465</v>
      </c>
      <c r="K21" s="187">
        <v>3217502443.3330998</v>
      </c>
      <c r="L21" s="187">
        <v>3085903922.7545199</v>
      </c>
    </row>
    <row r="22" spans="2:12" s="174" customFormat="1" ht="10.199999999999999" customHeight="1" x14ac:dyDescent="0.15">
      <c r="B22" s="239">
        <v>45292</v>
      </c>
      <c r="C22" s="238">
        <v>45627</v>
      </c>
      <c r="D22" s="187">
        <v>11</v>
      </c>
      <c r="E22" s="237">
        <v>335</v>
      </c>
      <c r="F22" s="290">
        <v>2250000000</v>
      </c>
      <c r="G22" s="290"/>
      <c r="H22" s="274">
        <v>3329546389.2533302</v>
      </c>
      <c r="I22" s="274"/>
      <c r="J22" s="187">
        <v>3269025645.4565902</v>
      </c>
      <c r="K22" s="187">
        <v>3180294922.5174298</v>
      </c>
      <c r="L22" s="187">
        <v>3037714781.4189701</v>
      </c>
    </row>
    <row r="23" spans="2:12" s="174" customFormat="1" ht="10.199999999999999" customHeight="1" x14ac:dyDescent="0.15">
      <c r="B23" s="239">
        <v>45292</v>
      </c>
      <c r="C23" s="238">
        <v>45658</v>
      </c>
      <c r="D23" s="187">
        <v>12</v>
      </c>
      <c r="E23" s="237">
        <v>366</v>
      </c>
      <c r="F23" s="290">
        <v>2250000000</v>
      </c>
      <c r="G23" s="290"/>
      <c r="H23" s="274">
        <v>3304353720.5594401</v>
      </c>
      <c r="I23" s="274"/>
      <c r="J23" s="187">
        <v>3238788343.2653298</v>
      </c>
      <c r="K23" s="187">
        <v>3142865015.24575</v>
      </c>
      <c r="L23" s="187">
        <v>2989247996.35115</v>
      </c>
    </row>
    <row r="24" spans="2:12" s="174" customFormat="1" ht="10.199999999999999" customHeight="1" x14ac:dyDescent="0.15">
      <c r="B24" s="239">
        <v>45292</v>
      </c>
      <c r="C24" s="238">
        <v>45689</v>
      </c>
      <c r="D24" s="187">
        <v>13</v>
      </c>
      <c r="E24" s="237">
        <v>397</v>
      </c>
      <c r="F24" s="290">
        <v>2250000000</v>
      </c>
      <c r="G24" s="290"/>
      <c r="H24" s="274">
        <v>3280045043.9513798</v>
      </c>
      <c r="I24" s="274"/>
      <c r="J24" s="187">
        <v>3209509188.8240099</v>
      </c>
      <c r="K24" s="187">
        <v>3106532327.7242799</v>
      </c>
      <c r="L24" s="187">
        <v>2942176451.3074498</v>
      </c>
    </row>
    <row r="25" spans="2:12" s="174" customFormat="1" ht="10.199999999999999" customHeight="1" x14ac:dyDescent="0.15">
      <c r="B25" s="239">
        <v>45292</v>
      </c>
      <c r="C25" s="238">
        <v>45717</v>
      </c>
      <c r="D25" s="187">
        <v>14</v>
      </c>
      <c r="E25" s="237">
        <v>425</v>
      </c>
      <c r="F25" s="290">
        <v>2250000000</v>
      </c>
      <c r="G25" s="290"/>
      <c r="H25" s="274">
        <v>3255920067.6836901</v>
      </c>
      <c r="I25" s="274"/>
      <c r="J25" s="187">
        <v>3181022002.97541</v>
      </c>
      <c r="K25" s="187">
        <v>3071885636.38656</v>
      </c>
      <c r="L25" s="187">
        <v>2898230297.8796501</v>
      </c>
    </row>
    <row r="26" spans="2:12" s="174" customFormat="1" ht="10.199999999999999" customHeight="1" x14ac:dyDescent="0.15">
      <c r="B26" s="239">
        <v>45292</v>
      </c>
      <c r="C26" s="238">
        <v>45748</v>
      </c>
      <c r="D26" s="187">
        <v>15</v>
      </c>
      <c r="E26" s="237">
        <v>456</v>
      </c>
      <c r="F26" s="290">
        <v>2250000000</v>
      </c>
      <c r="G26" s="290"/>
      <c r="H26" s="274">
        <v>3230882596.4015098</v>
      </c>
      <c r="I26" s="274"/>
      <c r="J26" s="187">
        <v>3151206724.8917398</v>
      </c>
      <c r="K26" s="187">
        <v>3035354065.84233</v>
      </c>
      <c r="L26" s="187">
        <v>2851634275.8920698</v>
      </c>
    </row>
    <row r="27" spans="2:12" s="174" customFormat="1" ht="10.199999999999999" customHeight="1" x14ac:dyDescent="0.15">
      <c r="B27" s="239">
        <v>45292</v>
      </c>
      <c r="C27" s="238">
        <v>45778</v>
      </c>
      <c r="D27" s="187">
        <v>16</v>
      </c>
      <c r="E27" s="237">
        <v>486</v>
      </c>
      <c r="F27" s="290">
        <v>2250000000</v>
      </c>
      <c r="G27" s="290"/>
      <c r="H27" s="274">
        <v>3207347383.1396599</v>
      </c>
      <c r="I27" s="274"/>
      <c r="J27" s="187">
        <v>3123117172.6374798</v>
      </c>
      <c r="K27" s="187">
        <v>3000892987.4764199</v>
      </c>
      <c r="L27" s="187">
        <v>2807702318.7027998</v>
      </c>
    </row>
    <row r="28" spans="2:12" s="174" customFormat="1" ht="10.199999999999999" customHeight="1" x14ac:dyDescent="0.15">
      <c r="B28" s="239">
        <v>45292</v>
      </c>
      <c r="C28" s="238">
        <v>45809</v>
      </c>
      <c r="D28" s="187">
        <v>17</v>
      </c>
      <c r="E28" s="237">
        <v>517</v>
      </c>
      <c r="F28" s="290">
        <v>2250000000</v>
      </c>
      <c r="G28" s="290"/>
      <c r="H28" s="274">
        <v>3182884299.6946702</v>
      </c>
      <c r="I28" s="274"/>
      <c r="J28" s="187">
        <v>3094039893.6768599</v>
      </c>
      <c r="K28" s="187">
        <v>2965392824.09061</v>
      </c>
      <c r="L28" s="187">
        <v>2762736108.2534699</v>
      </c>
    </row>
    <row r="29" spans="2:12" s="174" customFormat="1" ht="10.199999999999999" customHeight="1" x14ac:dyDescent="0.15">
      <c r="B29" s="239">
        <v>45292</v>
      </c>
      <c r="C29" s="238">
        <v>45839</v>
      </c>
      <c r="D29" s="187">
        <v>18</v>
      </c>
      <c r="E29" s="237">
        <v>547</v>
      </c>
      <c r="F29" s="290">
        <v>2250000000</v>
      </c>
      <c r="G29" s="290"/>
      <c r="H29" s="274">
        <v>3158340461.1284699</v>
      </c>
      <c r="I29" s="274"/>
      <c r="J29" s="187">
        <v>3065141735.1501999</v>
      </c>
      <c r="K29" s="187">
        <v>2930465764.3924799</v>
      </c>
      <c r="L29" s="187">
        <v>2719004379.1805701</v>
      </c>
    </row>
    <row r="30" spans="2:12" s="174" customFormat="1" ht="10.199999999999999" customHeight="1" x14ac:dyDescent="0.15">
      <c r="B30" s="239">
        <v>45292</v>
      </c>
      <c r="C30" s="238">
        <v>45870</v>
      </c>
      <c r="D30" s="187">
        <v>19</v>
      </c>
      <c r="E30" s="237">
        <v>578</v>
      </c>
      <c r="F30" s="290">
        <v>2250000000</v>
      </c>
      <c r="G30" s="290"/>
      <c r="H30" s="274">
        <v>3133663042.7644501</v>
      </c>
      <c r="I30" s="274"/>
      <c r="J30" s="187">
        <v>3036034429.3589702</v>
      </c>
      <c r="K30" s="187">
        <v>2895255369.0330801</v>
      </c>
      <c r="L30" s="187">
        <v>2674956662.00001</v>
      </c>
    </row>
    <row r="31" spans="2:12" s="174" customFormat="1" ht="10.199999999999999" customHeight="1" x14ac:dyDescent="0.15">
      <c r="B31" s="239">
        <v>45292</v>
      </c>
      <c r="C31" s="238">
        <v>45901</v>
      </c>
      <c r="D31" s="187">
        <v>20</v>
      </c>
      <c r="E31" s="237">
        <v>609</v>
      </c>
      <c r="F31" s="290">
        <v>2250000000</v>
      </c>
      <c r="G31" s="290"/>
      <c r="H31" s="274">
        <v>3109205377.8152099</v>
      </c>
      <c r="I31" s="274"/>
      <c r="J31" s="187">
        <v>3007229588.40207</v>
      </c>
      <c r="K31" s="187">
        <v>2860492820.4535999</v>
      </c>
      <c r="L31" s="187">
        <v>2631645316.2590199</v>
      </c>
    </row>
    <row r="32" spans="2:12" s="174" customFormat="1" ht="10.199999999999999" customHeight="1" x14ac:dyDescent="0.15">
      <c r="B32" s="239">
        <v>45292</v>
      </c>
      <c r="C32" s="238">
        <v>45931</v>
      </c>
      <c r="D32" s="187">
        <v>21</v>
      </c>
      <c r="E32" s="237">
        <v>639</v>
      </c>
      <c r="F32" s="290">
        <v>1750000000</v>
      </c>
      <c r="G32" s="290"/>
      <c r="H32" s="274">
        <v>3084998109.90025</v>
      </c>
      <c r="I32" s="274"/>
      <c r="J32" s="187">
        <v>2978918614.5060301</v>
      </c>
      <c r="K32" s="187">
        <v>2826589112.6475501</v>
      </c>
      <c r="L32" s="187">
        <v>2589794233.0227599</v>
      </c>
    </row>
    <row r="33" spans="2:12" s="174" customFormat="1" ht="10.199999999999999" customHeight="1" x14ac:dyDescent="0.15">
      <c r="B33" s="239">
        <v>45292</v>
      </c>
      <c r="C33" s="238">
        <v>45962</v>
      </c>
      <c r="D33" s="187">
        <v>22</v>
      </c>
      <c r="E33" s="237">
        <v>670</v>
      </c>
      <c r="F33" s="290">
        <v>1750000000</v>
      </c>
      <c r="G33" s="290"/>
      <c r="H33" s="274">
        <v>3059806072.73136</v>
      </c>
      <c r="I33" s="274"/>
      <c r="J33" s="187">
        <v>2949581612.4537702</v>
      </c>
      <c r="K33" s="187">
        <v>2791634479.7498102</v>
      </c>
      <c r="L33" s="187">
        <v>2546934351.1364002</v>
      </c>
    </row>
    <row r="34" spans="2:12" s="174" customFormat="1" ht="10.199999999999999" customHeight="1" x14ac:dyDescent="0.15">
      <c r="B34" s="239">
        <v>45292</v>
      </c>
      <c r="C34" s="238">
        <v>45992</v>
      </c>
      <c r="D34" s="187">
        <v>23</v>
      </c>
      <c r="E34" s="237">
        <v>700</v>
      </c>
      <c r="F34" s="290">
        <v>1750000000</v>
      </c>
      <c r="G34" s="290"/>
      <c r="H34" s="274">
        <v>3035913782.7102399</v>
      </c>
      <c r="I34" s="274"/>
      <c r="J34" s="187">
        <v>2921746343.4563999</v>
      </c>
      <c r="K34" s="187">
        <v>2758483642.38134</v>
      </c>
      <c r="L34" s="187">
        <v>2506372943.24332</v>
      </c>
    </row>
    <row r="35" spans="2:12" s="174" customFormat="1" ht="10.199999999999999" customHeight="1" x14ac:dyDescent="0.15">
      <c r="B35" s="239">
        <v>45292</v>
      </c>
      <c r="C35" s="238">
        <v>46023</v>
      </c>
      <c r="D35" s="187">
        <v>24</v>
      </c>
      <c r="E35" s="237">
        <v>731</v>
      </c>
      <c r="F35" s="290">
        <v>1750000000</v>
      </c>
      <c r="G35" s="290"/>
      <c r="H35" s="274">
        <v>3012232286.2421899</v>
      </c>
      <c r="I35" s="274"/>
      <c r="J35" s="187">
        <v>2894038561.6009598</v>
      </c>
      <c r="K35" s="187">
        <v>2725375266.2627201</v>
      </c>
      <c r="L35" s="187">
        <v>2465802056.4523501</v>
      </c>
    </row>
    <row r="36" spans="2:12" s="174" customFormat="1" ht="10.199999999999999" customHeight="1" x14ac:dyDescent="0.15">
      <c r="B36" s="239">
        <v>45292</v>
      </c>
      <c r="C36" s="238">
        <v>46054</v>
      </c>
      <c r="D36" s="187">
        <v>25</v>
      </c>
      <c r="E36" s="237">
        <v>762</v>
      </c>
      <c r="F36" s="290">
        <v>1750000000</v>
      </c>
      <c r="G36" s="290"/>
      <c r="H36" s="274">
        <v>2989090653.1271701</v>
      </c>
      <c r="I36" s="274"/>
      <c r="J36" s="187">
        <v>2866934164.2698498</v>
      </c>
      <c r="K36" s="187">
        <v>2692984225.82832</v>
      </c>
      <c r="L36" s="187">
        <v>2426176150.83426</v>
      </c>
    </row>
    <row r="37" spans="2:12" s="174" customFormat="1" ht="10.199999999999999" customHeight="1" x14ac:dyDescent="0.15">
      <c r="B37" s="239">
        <v>45292</v>
      </c>
      <c r="C37" s="238">
        <v>46082</v>
      </c>
      <c r="D37" s="187">
        <v>26</v>
      </c>
      <c r="E37" s="237">
        <v>790</v>
      </c>
      <c r="F37" s="290">
        <v>1750000000</v>
      </c>
      <c r="G37" s="290"/>
      <c r="H37" s="274">
        <v>2965329378.4176202</v>
      </c>
      <c r="I37" s="274"/>
      <c r="J37" s="187">
        <v>2839786542.6270499</v>
      </c>
      <c r="K37" s="187">
        <v>2661355571.2207699</v>
      </c>
      <c r="L37" s="187">
        <v>2388506532.9602799</v>
      </c>
    </row>
    <row r="38" spans="2:12" s="174" customFormat="1" ht="10.199999999999999" customHeight="1" x14ac:dyDescent="0.15">
      <c r="B38" s="239">
        <v>45292</v>
      </c>
      <c r="C38" s="238">
        <v>46113</v>
      </c>
      <c r="D38" s="187">
        <v>27</v>
      </c>
      <c r="E38" s="237">
        <v>821</v>
      </c>
      <c r="F38" s="290">
        <v>1750000000</v>
      </c>
      <c r="G38" s="290"/>
      <c r="H38" s="274">
        <v>2941846827.8074899</v>
      </c>
      <c r="I38" s="274"/>
      <c r="J38" s="187">
        <v>2812519824.0924401</v>
      </c>
      <c r="K38" s="187">
        <v>2629098702.4059501</v>
      </c>
      <c r="L38" s="187">
        <v>2349562712.9508801</v>
      </c>
    </row>
    <row r="39" spans="2:12" s="174" customFormat="1" ht="10.199999999999999" customHeight="1" x14ac:dyDescent="0.15">
      <c r="B39" s="239">
        <v>45292</v>
      </c>
      <c r="C39" s="238">
        <v>46143</v>
      </c>
      <c r="D39" s="187">
        <v>28</v>
      </c>
      <c r="E39" s="237">
        <v>851</v>
      </c>
      <c r="F39" s="290">
        <v>1750000000</v>
      </c>
      <c r="G39" s="290"/>
      <c r="H39" s="274">
        <v>2918455071.8797102</v>
      </c>
      <c r="I39" s="274"/>
      <c r="J39" s="187">
        <v>2785576615.0629001</v>
      </c>
      <c r="K39" s="187">
        <v>2597503693.37568</v>
      </c>
      <c r="L39" s="187">
        <v>2311811436.1869302</v>
      </c>
    </row>
    <row r="40" spans="2:12" s="174" customFormat="1" ht="10.199999999999999" customHeight="1" x14ac:dyDescent="0.15">
      <c r="B40" s="239">
        <v>45292</v>
      </c>
      <c r="C40" s="238">
        <v>46174</v>
      </c>
      <c r="D40" s="187">
        <v>29</v>
      </c>
      <c r="E40" s="237">
        <v>882</v>
      </c>
      <c r="F40" s="290">
        <v>1750000000</v>
      </c>
      <c r="G40" s="290"/>
      <c r="H40" s="274">
        <v>2893755299.6473598</v>
      </c>
      <c r="I40" s="274"/>
      <c r="J40" s="187">
        <v>2757316874.7694201</v>
      </c>
      <c r="K40" s="187">
        <v>2564612988.7150502</v>
      </c>
      <c r="L40" s="187">
        <v>2272870495.7304301</v>
      </c>
    </row>
    <row r="41" spans="2:12" s="174" customFormat="1" ht="10.199999999999999" customHeight="1" x14ac:dyDescent="0.15">
      <c r="B41" s="239">
        <v>45292</v>
      </c>
      <c r="C41" s="238">
        <v>46204</v>
      </c>
      <c r="D41" s="187">
        <v>30</v>
      </c>
      <c r="E41" s="237">
        <v>912</v>
      </c>
      <c r="F41" s="290">
        <v>1750000000</v>
      </c>
      <c r="G41" s="290"/>
      <c r="H41" s="274">
        <v>2870301266.7442698</v>
      </c>
      <c r="I41" s="274"/>
      <c r="J41" s="187">
        <v>2730479485.8234301</v>
      </c>
      <c r="K41" s="187">
        <v>2533400454.1633801</v>
      </c>
      <c r="L41" s="187">
        <v>2236005055.5195599</v>
      </c>
    </row>
    <row r="42" spans="2:12" s="174" customFormat="1" ht="10.199999999999999" customHeight="1" x14ac:dyDescent="0.15">
      <c r="B42" s="239">
        <v>45292</v>
      </c>
      <c r="C42" s="238">
        <v>46235</v>
      </c>
      <c r="D42" s="187">
        <v>31</v>
      </c>
      <c r="E42" s="237">
        <v>943</v>
      </c>
      <c r="F42" s="290">
        <v>1750000000</v>
      </c>
      <c r="G42" s="290"/>
      <c r="H42" s="274">
        <v>2847889406.2761698</v>
      </c>
      <c r="I42" s="274"/>
      <c r="J42" s="187">
        <v>2704564445.7319198</v>
      </c>
      <c r="K42" s="187">
        <v>2502974086.9618001</v>
      </c>
      <c r="L42" s="187">
        <v>2199793477.79215</v>
      </c>
    </row>
    <row r="43" spans="2:12" s="174" customFormat="1" ht="10.199999999999999" customHeight="1" x14ac:dyDescent="0.15">
      <c r="B43" s="239">
        <v>45292</v>
      </c>
      <c r="C43" s="238">
        <v>46266</v>
      </c>
      <c r="D43" s="187">
        <v>32</v>
      </c>
      <c r="E43" s="237">
        <v>974</v>
      </c>
      <c r="F43" s="290">
        <v>1750000000</v>
      </c>
      <c r="G43" s="290"/>
      <c r="H43" s="274">
        <v>2824472790.1705198</v>
      </c>
      <c r="I43" s="274"/>
      <c r="J43" s="187">
        <v>2677776887.4156499</v>
      </c>
      <c r="K43" s="187">
        <v>2471880665.3567901</v>
      </c>
      <c r="L43" s="187">
        <v>2163264765.7909198</v>
      </c>
    </row>
    <row r="44" spans="2:12" s="174" customFormat="1" ht="10.199999999999999" customHeight="1" x14ac:dyDescent="0.15">
      <c r="B44" s="239">
        <v>45292</v>
      </c>
      <c r="C44" s="238">
        <v>46296</v>
      </c>
      <c r="D44" s="187">
        <v>33</v>
      </c>
      <c r="E44" s="237">
        <v>1004</v>
      </c>
      <c r="F44" s="290">
        <v>1750000000</v>
      </c>
      <c r="G44" s="290"/>
      <c r="H44" s="274">
        <v>2801408332.1034398</v>
      </c>
      <c r="I44" s="274"/>
      <c r="J44" s="187">
        <v>2651550908.9302902</v>
      </c>
      <c r="K44" s="187">
        <v>2441646846.7915602</v>
      </c>
      <c r="L44" s="187">
        <v>2128046476.1428699</v>
      </c>
    </row>
    <row r="45" spans="2:12" s="174" customFormat="1" ht="10.199999999999999" customHeight="1" x14ac:dyDescent="0.15">
      <c r="B45" s="239">
        <v>45292</v>
      </c>
      <c r="C45" s="238">
        <v>46327</v>
      </c>
      <c r="D45" s="187">
        <v>34</v>
      </c>
      <c r="E45" s="237">
        <v>1035</v>
      </c>
      <c r="F45" s="290">
        <v>1750000000</v>
      </c>
      <c r="G45" s="290"/>
      <c r="H45" s="274">
        <v>2779235645.3219099</v>
      </c>
      <c r="I45" s="274"/>
      <c r="J45" s="187">
        <v>2626102687.2852998</v>
      </c>
      <c r="K45" s="187">
        <v>2412063162.5718098</v>
      </c>
      <c r="L45" s="187">
        <v>2093358235.57652</v>
      </c>
    </row>
    <row r="46" spans="2:12" s="174" customFormat="1" ht="10.199999999999999" customHeight="1" x14ac:dyDescent="0.15">
      <c r="B46" s="239">
        <v>45292</v>
      </c>
      <c r="C46" s="238">
        <v>46357</v>
      </c>
      <c r="D46" s="187">
        <v>35</v>
      </c>
      <c r="E46" s="237">
        <v>1065</v>
      </c>
      <c r="F46" s="290">
        <v>1750000000</v>
      </c>
      <c r="G46" s="290"/>
      <c r="H46" s="274">
        <v>2755215939.4542799</v>
      </c>
      <c r="I46" s="274"/>
      <c r="J46" s="187">
        <v>2599133192.7172499</v>
      </c>
      <c r="K46" s="187">
        <v>2381416041.8320398</v>
      </c>
      <c r="L46" s="187">
        <v>2058288452.3160999</v>
      </c>
    </row>
    <row r="47" spans="2:12" s="174" customFormat="1" ht="10.199999999999999" customHeight="1" x14ac:dyDescent="0.15">
      <c r="B47" s="239">
        <v>45292</v>
      </c>
      <c r="C47" s="238">
        <v>46388</v>
      </c>
      <c r="D47" s="187">
        <v>36</v>
      </c>
      <c r="E47" s="237">
        <v>1096</v>
      </c>
      <c r="F47" s="290">
        <v>1750000000</v>
      </c>
      <c r="G47" s="290"/>
      <c r="H47" s="274">
        <v>2732752930.4587798</v>
      </c>
      <c r="I47" s="274"/>
      <c r="J47" s="187">
        <v>2573570329.6443801</v>
      </c>
      <c r="K47" s="187">
        <v>2351997594.2528601</v>
      </c>
      <c r="L47" s="187">
        <v>2024251433.2802401</v>
      </c>
    </row>
    <row r="48" spans="2:12" s="174" customFormat="1" ht="10.199999999999999" customHeight="1" x14ac:dyDescent="0.15">
      <c r="B48" s="239">
        <v>45292</v>
      </c>
      <c r="C48" s="238">
        <v>46419</v>
      </c>
      <c r="D48" s="187">
        <v>37</v>
      </c>
      <c r="E48" s="237">
        <v>1127</v>
      </c>
      <c r="F48" s="290">
        <v>1750000000</v>
      </c>
      <c r="G48" s="290"/>
      <c r="H48" s="274">
        <v>2710648861.0375199</v>
      </c>
      <c r="I48" s="274"/>
      <c r="J48" s="187">
        <v>2548424160.7973199</v>
      </c>
      <c r="K48" s="187">
        <v>2323093228.4982901</v>
      </c>
      <c r="L48" s="187">
        <v>1990906391.0782001</v>
      </c>
    </row>
    <row r="49" spans="2:12" s="174" customFormat="1" ht="10.199999999999999" customHeight="1" x14ac:dyDescent="0.15">
      <c r="B49" s="239">
        <v>45292</v>
      </c>
      <c r="C49" s="238">
        <v>46447</v>
      </c>
      <c r="D49" s="187">
        <v>38</v>
      </c>
      <c r="E49" s="237">
        <v>1155</v>
      </c>
      <c r="F49" s="290">
        <v>1750000000</v>
      </c>
      <c r="G49" s="290"/>
      <c r="H49" s="274">
        <v>2689161321.9535599</v>
      </c>
      <c r="I49" s="274"/>
      <c r="J49" s="187">
        <v>2524349192.5841298</v>
      </c>
      <c r="K49" s="187">
        <v>2295860371.3388901</v>
      </c>
      <c r="L49" s="187">
        <v>1960038873.6858101</v>
      </c>
    </row>
    <row r="50" spans="2:12" s="174" customFormat="1" ht="10.199999999999999" customHeight="1" x14ac:dyDescent="0.15">
      <c r="B50" s="239">
        <v>45292</v>
      </c>
      <c r="C50" s="238">
        <v>46478</v>
      </c>
      <c r="D50" s="187">
        <v>39</v>
      </c>
      <c r="E50" s="237">
        <v>1186</v>
      </c>
      <c r="F50" s="290">
        <v>1750000000</v>
      </c>
      <c r="G50" s="290"/>
      <c r="H50" s="274">
        <v>2667494084.4254799</v>
      </c>
      <c r="I50" s="274"/>
      <c r="J50" s="187">
        <v>2499762901.0536299</v>
      </c>
      <c r="K50" s="187">
        <v>2267717505.1360002</v>
      </c>
      <c r="L50" s="187">
        <v>1927812469.9253299</v>
      </c>
    </row>
    <row r="51" spans="2:12" s="174" customFormat="1" ht="10.199999999999999" customHeight="1" x14ac:dyDescent="0.15">
      <c r="B51" s="239">
        <v>45292</v>
      </c>
      <c r="C51" s="238">
        <v>46508</v>
      </c>
      <c r="D51" s="187">
        <v>40</v>
      </c>
      <c r="E51" s="237">
        <v>1216</v>
      </c>
      <c r="F51" s="290">
        <v>1750000000</v>
      </c>
      <c r="G51" s="290"/>
      <c r="H51" s="274">
        <v>2645982127.8966999</v>
      </c>
      <c r="I51" s="274"/>
      <c r="J51" s="187">
        <v>2475533571.1531801</v>
      </c>
      <c r="K51" s="187">
        <v>2240209949.0522799</v>
      </c>
      <c r="L51" s="187">
        <v>1896621361.81829</v>
      </c>
    </row>
    <row r="52" spans="2:12" s="174" customFormat="1" ht="10.199999999999999" customHeight="1" x14ac:dyDescent="0.15">
      <c r="B52" s="239">
        <v>45292</v>
      </c>
      <c r="C52" s="238">
        <v>46539</v>
      </c>
      <c r="D52" s="187">
        <v>41</v>
      </c>
      <c r="E52" s="237">
        <v>1247</v>
      </c>
      <c r="F52" s="290">
        <v>1750000000</v>
      </c>
      <c r="G52" s="290"/>
      <c r="H52" s="274">
        <v>2623034620.07057</v>
      </c>
      <c r="I52" s="274"/>
      <c r="J52" s="187">
        <v>2449902018.4646401</v>
      </c>
      <c r="K52" s="187">
        <v>2211376600.3309698</v>
      </c>
      <c r="L52" s="187">
        <v>1864280450.6131201</v>
      </c>
    </row>
    <row r="53" spans="2:12" s="174" customFormat="1" ht="10.199999999999999" customHeight="1" x14ac:dyDescent="0.15">
      <c r="B53" s="239">
        <v>45292</v>
      </c>
      <c r="C53" s="238">
        <v>46569</v>
      </c>
      <c r="D53" s="187">
        <v>42</v>
      </c>
      <c r="E53" s="237">
        <v>1277</v>
      </c>
      <c r="F53" s="290">
        <v>1750000000</v>
      </c>
      <c r="G53" s="290"/>
      <c r="H53" s="274">
        <v>2602123031.10147</v>
      </c>
      <c r="I53" s="274"/>
      <c r="J53" s="187">
        <v>2426381465.4210601</v>
      </c>
      <c r="K53" s="187">
        <v>2184755500.4766002</v>
      </c>
      <c r="L53" s="187">
        <v>1834287728.2213199</v>
      </c>
    </row>
    <row r="54" spans="2:12" s="174" customFormat="1" ht="10.199999999999999" customHeight="1" x14ac:dyDescent="0.15">
      <c r="B54" s="239">
        <v>45292</v>
      </c>
      <c r="C54" s="238">
        <v>46600</v>
      </c>
      <c r="D54" s="187">
        <v>43</v>
      </c>
      <c r="E54" s="237">
        <v>1308</v>
      </c>
      <c r="F54" s="290">
        <v>1750000000</v>
      </c>
      <c r="G54" s="290"/>
      <c r="H54" s="274">
        <v>2581337185.0247302</v>
      </c>
      <c r="I54" s="274"/>
      <c r="J54" s="187">
        <v>2402916999.67946</v>
      </c>
      <c r="K54" s="187">
        <v>2158125142.4393702</v>
      </c>
      <c r="L54" s="187">
        <v>1804254773.78596</v>
      </c>
    </row>
    <row r="55" spans="2:12" s="174" customFormat="1" ht="10.199999999999999" customHeight="1" x14ac:dyDescent="0.15">
      <c r="B55" s="239">
        <v>45292</v>
      </c>
      <c r="C55" s="238">
        <v>46631</v>
      </c>
      <c r="D55" s="187">
        <v>44</v>
      </c>
      <c r="E55" s="237">
        <v>1339</v>
      </c>
      <c r="F55" s="290">
        <v>1750000000</v>
      </c>
      <c r="G55" s="290"/>
      <c r="H55" s="274">
        <v>2560554834.8884101</v>
      </c>
      <c r="I55" s="274"/>
      <c r="J55" s="187">
        <v>2379528397.7709198</v>
      </c>
      <c r="K55" s="187">
        <v>2131684068.6840799</v>
      </c>
      <c r="L55" s="187">
        <v>1774600901.22644</v>
      </c>
    </row>
    <row r="56" spans="2:12" s="174" customFormat="1" ht="10.199999999999999" customHeight="1" x14ac:dyDescent="0.15">
      <c r="B56" s="239">
        <v>45292</v>
      </c>
      <c r="C56" s="238">
        <v>46661</v>
      </c>
      <c r="D56" s="187">
        <v>45</v>
      </c>
      <c r="E56" s="237">
        <v>1369</v>
      </c>
      <c r="F56" s="290">
        <v>1750000000</v>
      </c>
      <c r="G56" s="290"/>
      <c r="H56" s="274">
        <v>2539374145.07652</v>
      </c>
      <c r="I56" s="274"/>
      <c r="J56" s="187">
        <v>2355971677.0911002</v>
      </c>
      <c r="K56" s="187">
        <v>2105386238.04334</v>
      </c>
      <c r="L56" s="187">
        <v>1745523586.17432</v>
      </c>
    </row>
    <row r="57" spans="2:12" s="174" customFormat="1" ht="10.199999999999999" customHeight="1" x14ac:dyDescent="0.15">
      <c r="B57" s="239">
        <v>45292</v>
      </c>
      <c r="C57" s="238">
        <v>46692</v>
      </c>
      <c r="D57" s="187">
        <v>46</v>
      </c>
      <c r="E57" s="237">
        <v>1400</v>
      </c>
      <c r="F57" s="290">
        <v>1750000000</v>
      </c>
      <c r="G57" s="290"/>
      <c r="H57" s="274">
        <v>2518045770.5322599</v>
      </c>
      <c r="I57" s="274"/>
      <c r="J57" s="187">
        <v>2332221371.7748599</v>
      </c>
      <c r="K57" s="187">
        <v>2078861605.41764</v>
      </c>
      <c r="L57" s="187">
        <v>1716232570.0711801</v>
      </c>
    </row>
    <row r="58" spans="2:12" s="174" customFormat="1" ht="10.199999999999999" customHeight="1" x14ac:dyDescent="0.15">
      <c r="B58" s="239">
        <v>45292</v>
      </c>
      <c r="C58" s="238">
        <v>46722</v>
      </c>
      <c r="D58" s="187">
        <v>47</v>
      </c>
      <c r="E58" s="237">
        <v>1430</v>
      </c>
      <c r="F58" s="290">
        <v>1750000000</v>
      </c>
      <c r="G58" s="290"/>
      <c r="H58" s="274">
        <v>2496915869.75105</v>
      </c>
      <c r="I58" s="274"/>
      <c r="J58" s="187">
        <v>2308854794.8585</v>
      </c>
      <c r="K58" s="187">
        <v>2052968073.77666</v>
      </c>
      <c r="L58" s="187">
        <v>1687908267.3203599</v>
      </c>
    </row>
    <row r="59" spans="2:12" s="174" customFormat="1" ht="10.199999999999999" customHeight="1" x14ac:dyDescent="0.15">
      <c r="B59" s="239">
        <v>45292</v>
      </c>
      <c r="C59" s="238">
        <v>46753</v>
      </c>
      <c r="D59" s="187">
        <v>48</v>
      </c>
      <c r="E59" s="237">
        <v>1461</v>
      </c>
      <c r="F59" s="290">
        <v>1750000000</v>
      </c>
      <c r="G59" s="290"/>
      <c r="H59" s="274">
        <v>2476071588.9688201</v>
      </c>
      <c r="I59" s="274"/>
      <c r="J59" s="187">
        <v>2285697152.0941901</v>
      </c>
      <c r="K59" s="187">
        <v>2027208203.02086</v>
      </c>
      <c r="L59" s="187">
        <v>1659669523.8748801</v>
      </c>
    </row>
    <row r="60" spans="2:12" s="174" customFormat="1" ht="10.199999999999999" customHeight="1" x14ac:dyDescent="0.15">
      <c r="B60" s="239">
        <v>45292</v>
      </c>
      <c r="C60" s="238">
        <v>46784</v>
      </c>
      <c r="D60" s="187">
        <v>49</v>
      </c>
      <c r="E60" s="237">
        <v>1492</v>
      </c>
      <c r="F60" s="290">
        <v>1750000000</v>
      </c>
      <c r="G60" s="290"/>
      <c r="H60" s="274">
        <v>2455544634.7227402</v>
      </c>
      <c r="I60" s="274"/>
      <c r="J60" s="187">
        <v>2262903853.5174599</v>
      </c>
      <c r="K60" s="187">
        <v>2001888397.9639699</v>
      </c>
      <c r="L60" s="187">
        <v>1631998467.09584</v>
      </c>
    </row>
    <row r="61" spans="2:12" s="174" customFormat="1" ht="10.199999999999999" customHeight="1" x14ac:dyDescent="0.15">
      <c r="B61" s="239">
        <v>45292</v>
      </c>
      <c r="C61" s="238">
        <v>46813</v>
      </c>
      <c r="D61" s="187">
        <v>50</v>
      </c>
      <c r="E61" s="237">
        <v>1521</v>
      </c>
      <c r="F61" s="290">
        <v>1000000000</v>
      </c>
      <c r="G61" s="290"/>
      <c r="H61" s="274">
        <v>2434669568.32653</v>
      </c>
      <c r="I61" s="274"/>
      <c r="J61" s="187">
        <v>2240106356.1757698</v>
      </c>
      <c r="K61" s="187">
        <v>1977005332.2574301</v>
      </c>
      <c r="L61" s="187">
        <v>1605326119.30531</v>
      </c>
    </row>
    <row r="62" spans="2:12" s="174" customFormat="1" ht="10.199999999999999" customHeight="1" x14ac:dyDescent="0.15">
      <c r="B62" s="239">
        <v>45292</v>
      </c>
      <c r="C62" s="238">
        <v>46844</v>
      </c>
      <c r="D62" s="187">
        <v>51</v>
      </c>
      <c r="E62" s="237">
        <v>1552</v>
      </c>
      <c r="F62" s="290">
        <v>1000000000</v>
      </c>
      <c r="G62" s="290"/>
      <c r="H62" s="274">
        <v>2414403886.3417201</v>
      </c>
      <c r="I62" s="274"/>
      <c r="J62" s="187">
        <v>2217692416.9587102</v>
      </c>
      <c r="K62" s="187">
        <v>1952246292.30548</v>
      </c>
      <c r="L62" s="187">
        <v>1578507528.3048501</v>
      </c>
    </row>
    <row r="63" spans="2:12" s="174" customFormat="1" ht="10.199999999999999" customHeight="1" x14ac:dyDescent="0.15">
      <c r="B63" s="239">
        <v>45292</v>
      </c>
      <c r="C63" s="238">
        <v>46874</v>
      </c>
      <c r="D63" s="187">
        <v>52</v>
      </c>
      <c r="E63" s="237">
        <v>1582</v>
      </c>
      <c r="F63" s="290">
        <v>1000000000</v>
      </c>
      <c r="G63" s="290"/>
      <c r="H63" s="274">
        <v>2394076999.0824099</v>
      </c>
      <c r="I63" s="274"/>
      <c r="J63" s="187">
        <v>2195412156.0420198</v>
      </c>
      <c r="K63" s="187">
        <v>1927876134.17607</v>
      </c>
      <c r="L63" s="187">
        <v>1552412965.8938899</v>
      </c>
    </row>
    <row r="64" spans="2:12" s="174" customFormat="1" ht="10.199999999999999" customHeight="1" x14ac:dyDescent="0.15">
      <c r="B64" s="239">
        <v>45292</v>
      </c>
      <c r="C64" s="238">
        <v>46905</v>
      </c>
      <c r="D64" s="187">
        <v>53</v>
      </c>
      <c r="E64" s="237">
        <v>1613</v>
      </c>
      <c r="F64" s="290">
        <v>1000000000</v>
      </c>
      <c r="G64" s="290"/>
      <c r="H64" s="274">
        <v>2373228758.83108</v>
      </c>
      <c r="I64" s="274"/>
      <c r="J64" s="187">
        <v>2172602784.9323201</v>
      </c>
      <c r="K64" s="187">
        <v>1902994299.3020201</v>
      </c>
      <c r="L64" s="187">
        <v>1525886536.63783</v>
      </c>
    </row>
    <row r="65" spans="2:12" s="174" customFormat="1" ht="10.199999999999999" customHeight="1" x14ac:dyDescent="0.15">
      <c r="B65" s="239">
        <v>45292</v>
      </c>
      <c r="C65" s="238">
        <v>46935</v>
      </c>
      <c r="D65" s="187">
        <v>54</v>
      </c>
      <c r="E65" s="237">
        <v>1643</v>
      </c>
      <c r="F65" s="290">
        <v>1000000000</v>
      </c>
      <c r="G65" s="290"/>
      <c r="H65" s="274">
        <v>2352910988.6684499</v>
      </c>
      <c r="I65" s="274"/>
      <c r="J65" s="187">
        <v>2150467026.2793999</v>
      </c>
      <c r="K65" s="187">
        <v>1878969413.14609</v>
      </c>
      <c r="L65" s="187">
        <v>1500446613.8730199</v>
      </c>
    </row>
    <row r="66" spans="2:12" s="174" customFormat="1" ht="10.199999999999999" customHeight="1" x14ac:dyDescent="0.15">
      <c r="B66" s="239">
        <v>45292</v>
      </c>
      <c r="C66" s="238">
        <v>46966</v>
      </c>
      <c r="D66" s="187">
        <v>55</v>
      </c>
      <c r="E66" s="237">
        <v>1674</v>
      </c>
      <c r="F66" s="290">
        <v>1000000000</v>
      </c>
      <c r="G66" s="290"/>
      <c r="H66" s="274">
        <v>2333178947.4616499</v>
      </c>
      <c r="I66" s="274"/>
      <c r="J66" s="187">
        <v>2128815962.0057399</v>
      </c>
      <c r="K66" s="187">
        <v>1855321312.7727799</v>
      </c>
      <c r="L66" s="187">
        <v>1475287254.33638</v>
      </c>
    </row>
    <row r="67" spans="2:12" s="174" customFormat="1" ht="10.199999999999999" customHeight="1" x14ac:dyDescent="0.15">
      <c r="B67" s="239">
        <v>45292</v>
      </c>
      <c r="C67" s="238">
        <v>46997</v>
      </c>
      <c r="D67" s="187">
        <v>56</v>
      </c>
      <c r="E67" s="237">
        <v>1705</v>
      </c>
      <c r="F67" s="290">
        <v>1000000000</v>
      </c>
      <c r="G67" s="290"/>
      <c r="H67" s="274">
        <v>2313335316.8537798</v>
      </c>
      <c r="I67" s="274"/>
      <c r="J67" s="187">
        <v>2107130512.5622399</v>
      </c>
      <c r="K67" s="187">
        <v>1831751451.9916301</v>
      </c>
      <c r="L67" s="187">
        <v>1450376054.1294601</v>
      </c>
    </row>
    <row r="68" spans="2:12" s="174" customFormat="1" ht="10.199999999999999" customHeight="1" x14ac:dyDescent="0.15">
      <c r="B68" s="239">
        <v>45292</v>
      </c>
      <c r="C68" s="238">
        <v>47027</v>
      </c>
      <c r="D68" s="187">
        <v>57</v>
      </c>
      <c r="E68" s="237">
        <v>1735</v>
      </c>
      <c r="F68" s="290">
        <v>0</v>
      </c>
      <c r="G68" s="290"/>
      <c r="H68" s="274">
        <v>2293815350.9974399</v>
      </c>
      <c r="I68" s="274"/>
      <c r="J68" s="187">
        <v>2085921032.36426</v>
      </c>
      <c r="K68" s="187">
        <v>1808850769.1870999</v>
      </c>
      <c r="L68" s="187">
        <v>1426372308.1517701</v>
      </c>
    </row>
    <row r="69" spans="2:12" s="174" customFormat="1" ht="8.85" customHeight="1" x14ac:dyDescent="0.15">
      <c r="B69" s="239">
        <v>45292</v>
      </c>
      <c r="C69" s="238">
        <v>47058</v>
      </c>
      <c r="D69" s="187">
        <v>58</v>
      </c>
      <c r="E69" s="237">
        <v>1766</v>
      </c>
      <c r="F69" s="290"/>
      <c r="G69" s="290"/>
      <c r="H69" s="274">
        <v>2272921042.9298801</v>
      </c>
      <c r="I69" s="274"/>
      <c r="J69" s="187">
        <v>2063414778.5699699</v>
      </c>
      <c r="K69" s="187">
        <v>1784783348.1373999</v>
      </c>
      <c r="L69" s="187">
        <v>1401432822.7525899</v>
      </c>
    </row>
    <row r="70" spans="2:12" s="174" customFormat="1" ht="8.85" customHeight="1" x14ac:dyDescent="0.15">
      <c r="B70" s="239">
        <v>45292</v>
      </c>
      <c r="C70" s="238">
        <v>47088</v>
      </c>
      <c r="D70" s="187">
        <v>59</v>
      </c>
      <c r="E70" s="237">
        <v>1796</v>
      </c>
      <c r="F70" s="290"/>
      <c r="G70" s="290"/>
      <c r="H70" s="274">
        <v>2253389157.8172302</v>
      </c>
      <c r="I70" s="274"/>
      <c r="J70" s="187">
        <v>2042325444.44926</v>
      </c>
      <c r="K70" s="187">
        <v>1762193861.3109901</v>
      </c>
      <c r="L70" s="187">
        <v>1378023255.9914899</v>
      </c>
    </row>
    <row r="71" spans="2:12" s="174" customFormat="1" ht="8.85" customHeight="1" x14ac:dyDescent="0.15">
      <c r="B71" s="239">
        <v>45292</v>
      </c>
      <c r="C71" s="238">
        <v>47119</v>
      </c>
      <c r="D71" s="187">
        <v>60</v>
      </c>
      <c r="E71" s="237">
        <v>1827</v>
      </c>
      <c r="F71" s="290"/>
      <c r="G71" s="290"/>
      <c r="H71" s="274">
        <v>2233900080.3845501</v>
      </c>
      <c r="I71" s="274"/>
      <c r="J71" s="187">
        <v>2021227835.34779</v>
      </c>
      <c r="K71" s="187">
        <v>1739554738.92576</v>
      </c>
      <c r="L71" s="187">
        <v>1354557925.9432399</v>
      </c>
    </row>
    <row r="72" spans="2:12" s="174" customFormat="1" ht="8.85" customHeight="1" x14ac:dyDescent="0.15">
      <c r="B72" s="239">
        <v>45292</v>
      </c>
      <c r="C72" s="238">
        <v>47150</v>
      </c>
      <c r="D72" s="187">
        <v>61</v>
      </c>
      <c r="E72" s="237">
        <v>1858</v>
      </c>
      <c r="F72" s="290"/>
      <c r="G72" s="290"/>
      <c r="H72" s="274">
        <v>2214245449.3106499</v>
      </c>
      <c r="I72" s="274"/>
      <c r="J72" s="187">
        <v>2000046378.86076</v>
      </c>
      <c r="K72" s="187">
        <v>1716947391.64343</v>
      </c>
      <c r="L72" s="187">
        <v>1331291289.16259</v>
      </c>
    </row>
    <row r="73" spans="2:12" s="174" customFormat="1" ht="8.85" customHeight="1" x14ac:dyDescent="0.15">
      <c r="B73" s="239">
        <v>45292</v>
      </c>
      <c r="C73" s="238">
        <v>47178</v>
      </c>
      <c r="D73" s="187">
        <v>62</v>
      </c>
      <c r="E73" s="237">
        <v>1886</v>
      </c>
      <c r="F73" s="290"/>
      <c r="G73" s="290"/>
      <c r="H73" s="274">
        <v>2195101180.4513302</v>
      </c>
      <c r="I73" s="274"/>
      <c r="J73" s="187">
        <v>1979716360.4019101</v>
      </c>
      <c r="K73" s="187">
        <v>1695590637.9309399</v>
      </c>
      <c r="L73" s="187">
        <v>1309700891.88449</v>
      </c>
    </row>
    <row r="74" spans="2:12" s="174" customFormat="1" ht="8.85" customHeight="1" x14ac:dyDescent="0.15">
      <c r="B74" s="239">
        <v>45292</v>
      </c>
      <c r="C74" s="238">
        <v>47209</v>
      </c>
      <c r="D74" s="187">
        <v>63</v>
      </c>
      <c r="E74" s="237">
        <v>1917</v>
      </c>
      <c r="F74" s="290"/>
      <c r="G74" s="290"/>
      <c r="H74" s="274">
        <v>2174700144.7019</v>
      </c>
      <c r="I74" s="274"/>
      <c r="J74" s="187">
        <v>1957990549.2260599</v>
      </c>
      <c r="K74" s="187">
        <v>1672717967.7958901</v>
      </c>
      <c r="L74" s="187">
        <v>1286561214.7743001</v>
      </c>
    </row>
    <row r="75" spans="2:12" s="174" customFormat="1" ht="8.85" customHeight="1" x14ac:dyDescent="0.15">
      <c r="B75" s="239">
        <v>45292</v>
      </c>
      <c r="C75" s="238">
        <v>47239</v>
      </c>
      <c r="D75" s="187">
        <v>64</v>
      </c>
      <c r="E75" s="237">
        <v>1947</v>
      </c>
      <c r="F75" s="290"/>
      <c r="G75" s="290"/>
      <c r="H75" s="274">
        <v>2154874730.9955502</v>
      </c>
      <c r="I75" s="274"/>
      <c r="J75" s="187">
        <v>1936956184.2778299</v>
      </c>
      <c r="K75" s="187">
        <v>1650675459.6633999</v>
      </c>
      <c r="L75" s="187">
        <v>1264402980.9361701</v>
      </c>
    </row>
    <row r="76" spans="2:12" s="174" customFormat="1" ht="8.85" customHeight="1" x14ac:dyDescent="0.15">
      <c r="B76" s="239">
        <v>45292</v>
      </c>
      <c r="C76" s="238">
        <v>47270</v>
      </c>
      <c r="D76" s="187">
        <v>65</v>
      </c>
      <c r="E76" s="237">
        <v>1978</v>
      </c>
      <c r="F76" s="290"/>
      <c r="G76" s="290"/>
      <c r="H76" s="274">
        <v>2135695563.2709899</v>
      </c>
      <c r="I76" s="274"/>
      <c r="J76" s="187">
        <v>1916460589.39713</v>
      </c>
      <c r="K76" s="187">
        <v>1629055512.03789</v>
      </c>
      <c r="L76" s="187">
        <v>1242556997.80885</v>
      </c>
    </row>
    <row r="77" spans="2:12" s="174" customFormat="1" ht="8.85" customHeight="1" x14ac:dyDescent="0.15">
      <c r="B77" s="239">
        <v>45292</v>
      </c>
      <c r="C77" s="238">
        <v>47300</v>
      </c>
      <c r="D77" s="187">
        <v>66</v>
      </c>
      <c r="E77" s="237">
        <v>2008</v>
      </c>
      <c r="F77" s="290"/>
      <c r="G77" s="290"/>
      <c r="H77" s="274">
        <v>2116574722.9566</v>
      </c>
      <c r="I77" s="274"/>
      <c r="J77" s="187">
        <v>1896185027.23315</v>
      </c>
      <c r="K77" s="187">
        <v>1607853484.57727</v>
      </c>
      <c r="L77" s="187">
        <v>1221358025.6187699</v>
      </c>
    </row>
    <row r="78" spans="2:12" s="174" customFormat="1" ht="8.85" customHeight="1" x14ac:dyDescent="0.15">
      <c r="B78" s="239">
        <v>45292</v>
      </c>
      <c r="C78" s="238">
        <v>47331</v>
      </c>
      <c r="D78" s="187">
        <v>67</v>
      </c>
      <c r="E78" s="237">
        <v>2039</v>
      </c>
      <c r="F78" s="290"/>
      <c r="G78" s="290"/>
      <c r="H78" s="274">
        <v>2097814154.22347</v>
      </c>
      <c r="I78" s="274"/>
      <c r="J78" s="187">
        <v>1876190350.6882601</v>
      </c>
      <c r="K78" s="187">
        <v>1586853189.72734</v>
      </c>
      <c r="L78" s="187">
        <v>1200300226.5508599</v>
      </c>
    </row>
    <row r="79" spans="2:12" s="174" customFormat="1" ht="8.85" customHeight="1" x14ac:dyDescent="0.15">
      <c r="B79" s="239">
        <v>45292</v>
      </c>
      <c r="C79" s="238">
        <v>47362</v>
      </c>
      <c r="D79" s="187">
        <v>68</v>
      </c>
      <c r="E79" s="237">
        <v>2070</v>
      </c>
      <c r="F79" s="290"/>
      <c r="G79" s="290"/>
      <c r="H79" s="274">
        <v>2078031891.4367001</v>
      </c>
      <c r="I79" s="274"/>
      <c r="J79" s="187">
        <v>1855345837.0774901</v>
      </c>
      <c r="K79" s="187">
        <v>1565232360.3640499</v>
      </c>
      <c r="L79" s="187">
        <v>1178931513.02316</v>
      </c>
    </row>
    <row r="80" spans="2:12" s="174" customFormat="1" ht="8.85" customHeight="1" x14ac:dyDescent="0.15">
      <c r="B80" s="239">
        <v>45292</v>
      </c>
      <c r="C80" s="238">
        <v>47392</v>
      </c>
      <c r="D80" s="187">
        <v>69</v>
      </c>
      <c r="E80" s="237">
        <v>2100</v>
      </c>
      <c r="F80" s="290"/>
      <c r="G80" s="290"/>
      <c r="H80" s="274">
        <v>2059623555.9679599</v>
      </c>
      <c r="I80" s="274"/>
      <c r="J80" s="187">
        <v>1835891775.87549</v>
      </c>
      <c r="K80" s="187">
        <v>1545008196.1557</v>
      </c>
      <c r="L80" s="187">
        <v>1158928464.17787</v>
      </c>
    </row>
    <row r="81" spans="2:12" s="174" customFormat="1" ht="8.85" customHeight="1" x14ac:dyDescent="0.15">
      <c r="B81" s="239">
        <v>45292</v>
      </c>
      <c r="C81" s="238">
        <v>47423</v>
      </c>
      <c r="D81" s="187">
        <v>70</v>
      </c>
      <c r="E81" s="237">
        <v>2131</v>
      </c>
      <c r="F81" s="290"/>
      <c r="G81" s="290"/>
      <c r="H81" s="274">
        <v>2040740207.1293001</v>
      </c>
      <c r="I81" s="274"/>
      <c r="J81" s="187">
        <v>1815974418.3887999</v>
      </c>
      <c r="K81" s="187">
        <v>1524359952.1865499</v>
      </c>
      <c r="L81" s="187">
        <v>1138596886.8278999</v>
      </c>
    </row>
    <row r="82" spans="2:12" s="174" customFormat="1" ht="8.85" customHeight="1" x14ac:dyDescent="0.15">
      <c r="B82" s="239">
        <v>45292</v>
      </c>
      <c r="C82" s="238">
        <v>47453</v>
      </c>
      <c r="D82" s="187">
        <v>71</v>
      </c>
      <c r="E82" s="237">
        <v>2161</v>
      </c>
      <c r="F82" s="290"/>
      <c r="G82" s="290"/>
      <c r="H82" s="274">
        <v>2021624823.4880099</v>
      </c>
      <c r="I82" s="274"/>
      <c r="J82" s="187">
        <v>1796011558.0718701</v>
      </c>
      <c r="K82" s="187">
        <v>1503892171.7551899</v>
      </c>
      <c r="L82" s="187">
        <v>1118704135.8189299</v>
      </c>
    </row>
    <row r="83" spans="2:12" s="174" customFormat="1" ht="8.85" customHeight="1" x14ac:dyDescent="0.15">
      <c r="B83" s="239">
        <v>45292</v>
      </c>
      <c r="C83" s="238">
        <v>47484</v>
      </c>
      <c r="D83" s="187">
        <v>72</v>
      </c>
      <c r="E83" s="237">
        <v>2192</v>
      </c>
      <c r="F83" s="290"/>
      <c r="G83" s="290"/>
      <c r="H83" s="274">
        <v>2002924430.9098499</v>
      </c>
      <c r="I83" s="274"/>
      <c r="J83" s="187">
        <v>1776380137.80007</v>
      </c>
      <c r="K83" s="187">
        <v>1483670880.2018001</v>
      </c>
      <c r="L83" s="187">
        <v>1098987461.3569901</v>
      </c>
    </row>
    <row r="84" spans="2:12" s="174" customFormat="1" ht="8.85" customHeight="1" x14ac:dyDescent="0.15">
      <c r="B84" s="239">
        <v>45292</v>
      </c>
      <c r="C84" s="238">
        <v>47515</v>
      </c>
      <c r="D84" s="187">
        <v>73</v>
      </c>
      <c r="E84" s="237">
        <v>2223</v>
      </c>
      <c r="F84" s="290"/>
      <c r="G84" s="290"/>
      <c r="H84" s="274">
        <v>1984474287.6303501</v>
      </c>
      <c r="I84" s="274"/>
      <c r="J84" s="187">
        <v>1757031711.6612699</v>
      </c>
      <c r="K84" s="187">
        <v>1463778477.10728</v>
      </c>
      <c r="L84" s="187">
        <v>1079660322.2739501</v>
      </c>
    </row>
    <row r="85" spans="2:12" s="174" customFormat="1" ht="8.85" customHeight="1" x14ac:dyDescent="0.15">
      <c r="B85" s="239">
        <v>45292</v>
      </c>
      <c r="C85" s="238">
        <v>47543</v>
      </c>
      <c r="D85" s="187">
        <v>74</v>
      </c>
      <c r="E85" s="237">
        <v>2251</v>
      </c>
      <c r="F85" s="290"/>
      <c r="G85" s="290"/>
      <c r="H85" s="274">
        <v>1966086183.9288599</v>
      </c>
      <c r="I85" s="274"/>
      <c r="J85" s="187">
        <v>1738084145.4586201</v>
      </c>
      <c r="K85" s="187">
        <v>1444666730.3984201</v>
      </c>
      <c r="L85" s="187">
        <v>1061486479.42338</v>
      </c>
    </row>
    <row r="86" spans="2:12" s="174" customFormat="1" ht="8.85" customHeight="1" x14ac:dyDescent="0.15">
      <c r="B86" s="239">
        <v>45292</v>
      </c>
      <c r="C86" s="238">
        <v>47574</v>
      </c>
      <c r="D86" s="187">
        <v>75</v>
      </c>
      <c r="E86" s="237">
        <v>2282</v>
      </c>
      <c r="F86" s="290"/>
      <c r="G86" s="290"/>
      <c r="H86" s="274">
        <v>1948071128.4995401</v>
      </c>
      <c r="I86" s="274"/>
      <c r="J86" s="187">
        <v>1719237342.5745599</v>
      </c>
      <c r="K86" s="187">
        <v>1425367335.1410601</v>
      </c>
      <c r="L86" s="187">
        <v>1042870101.9345</v>
      </c>
    </row>
    <row r="87" spans="2:12" s="174" customFormat="1" ht="8.85" customHeight="1" x14ac:dyDescent="0.15">
      <c r="B87" s="239">
        <v>45292</v>
      </c>
      <c r="C87" s="238">
        <v>47604</v>
      </c>
      <c r="D87" s="187">
        <v>76</v>
      </c>
      <c r="E87" s="237">
        <v>2312</v>
      </c>
      <c r="F87" s="290"/>
      <c r="G87" s="290"/>
      <c r="H87" s="274">
        <v>1930225137.6075699</v>
      </c>
      <c r="I87" s="274"/>
      <c r="J87" s="187">
        <v>1700691547.73508</v>
      </c>
      <c r="K87" s="187">
        <v>1406521214.2117</v>
      </c>
      <c r="L87" s="187">
        <v>1024862931.37459</v>
      </c>
    </row>
    <row r="88" spans="2:12" s="174" customFormat="1" ht="8.85" customHeight="1" x14ac:dyDescent="0.15">
      <c r="B88" s="239">
        <v>45292</v>
      </c>
      <c r="C88" s="238">
        <v>47635</v>
      </c>
      <c r="D88" s="187">
        <v>77</v>
      </c>
      <c r="E88" s="237">
        <v>2343</v>
      </c>
      <c r="F88" s="290"/>
      <c r="G88" s="290"/>
      <c r="H88" s="274">
        <v>1912055172.9545701</v>
      </c>
      <c r="I88" s="274"/>
      <c r="J88" s="187">
        <v>1681824926.79213</v>
      </c>
      <c r="K88" s="187">
        <v>1387380581.0759499</v>
      </c>
      <c r="L88" s="187">
        <v>1006634311.48352</v>
      </c>
    </row>
    <row r="89" spans="2:12" s="174" customFormat="1" ht="8.85" customHeight="1" x14ac:dyDescent="0.15">
      <c r="B89" s="239">
        <v>45292</v>
      </c>
      <c r="C89" s="238">
        <v>47665</v>
      </c>
      <c r="D89" s="187">
        <v>78</v>
      </c>
      <c r="E89" s="237">
        <v>2373</v>
      </c>
      <c r="F89" s="290"/>
      <c r="G89" s="290"/>
      <c r="H89" s="274">
        <v>1894454511.1821699</v>
      </c>
      <c r="I89" s="274"/>
      <c r="J89" s="187">
        <v>1663608410.0290501</v>
      </c>
      <c r="K89" s="187">
        <v>1368975579.2760799</v>
      </c>
      <c r="L89" s="187">
        <v>989208643.19741404</v>
      </c>
    </row>
    <row r="90" spans="2:12" s="174" customFormat="1" ht="8.85" customHeight="1" x14ac:dyDescent="0.15">
      <c r="B90" s="239">
        <v>45292</v>
      </c>
      <c r="C90" s="238">
        <v>47696</v>
      </c>
      <c r="D90" s="187">
        <v>79</v>
      </c>
      <c r="E90" s="237">
        <v>2404</v>
      </c>
      <c r="F90" s="290"/>
      <c r="G90" s="290"/>
      <c r="H90" s="274">
        <v>1876933444.5186701</v>
      </c>
      <c r="I90" s="274"/>
      <c r="J90" s="187">
        <v>1645426841.3299201</v>
      </c>
      <c r="K90" s="187">
        <v>1350570515.0406599</v>
      </c>
      <c r="L90" s="187">
        <v>971775812.23460901</v>
      </c>
    </row>
    <row r="91" spans="2:12" s="174" customFormat="1" ht="8.85" customHeight="1" x14ac:dyDescent="0.15">
      <c r="B91" s="239">
        <v>45292</v>
      </c>
      <c r="C91" s="238">
        <v>47727</v>
      </c>
      <c r="D91" s="187">
        <v>80</v>
      </c>
      <c r="E91" s="237">
        <v>2435</v>
      </c>
      <c r="F91" s="290"/>
      <c r="G91" s="290"/>
      <c r="H91" s="274">
        <v>1859510510.89183</v>
      </c>
      <c r="I91" s="274"/>
      <c r="J91" s="187">
        <v>1627388044.6572001</v>
      </c>
      <c r="K91" s="187">
        <v>1332367101.75454</v>
      </c>
      <c r="L91" s="187">
        <v>954617389.43219304</v>
      </c>
    </row>
    <row r="92" spans="2:12" s="174" customFormat="1" ht="8.85" customHeight="1" x14ac:dyDescent="0.15">
      <c r="B92" s="239">
        <v>45292</v>
      </c>
      <c r="C92" s="238">
        <v>47757</v>
      </c>
      <c r="D92" s="187">
        <v>81</v>
      </c>
      <c r="E92" s="237">
        <v>2465</v>
      </c>
      <c r="F92" s="290"/>
      <c r="G92" s="290"/>
      <c r="H92" s="274">
        <v>1841803330.4609699</v>
      </c>
      <c r="I92" s="274"/>
      <c r="J92" s="187">
        <v>1609245479.99947</v>
      </c>
      <c r="K92" s="187">
        <v>1314270757.04933</v>
      </c>
      <c r="L92" s="187">
        <v>937791665.74578094</v>
      </c>
    </row>
    <row r="93" spans="2:12" s="174" customFormat="1" ht="8.85" customHeight="1" x14ac:dyDescent="0.15">
      <c r="B93" s="239">
        <v>45292</v>
      </c>
      <c r="C93" s="238">
        <v>47788</v>
      </c>
      <c r="D93" s="187">
        <v>82</v>
      </c>
      <c r="E93" s="237">
        <v>2496</v>
      </c>
      <c r="F93" s="290"/>
      <c r="G93" s="290"/>
      <c r="H93" s="274">
        <v>1824539593.1824</v>
      </c>
      <c r="I93" s="274"/>
      <c r="J93" s="187">
        <v>1591457756.43994</v>
      </c>
      <c r="K93" s="187">
        <v>1296438008.23734</v>
      </c>
      <c r="L93" s="187">
        <v>921149028.71314299</v>
      </c>
    </row>
    <row r="94" spans="2:12" s="174" customFormat="1" ht="8.85" customHeight="1" x14ac:dyDescent="0.15">
      <c r="B94" s="239">
        <v>45292</v>
      </c>
      <c r="C94" s="238">
        <v>47818</v>
      </c>
      <c r="D94" s="187">
        <v>83</v>
      </c>
      <c r="E94" s="237">
        <v>2526</v>
      </c>
      <c r="F94" s="290"/>
      <c r="G94" s="290"/>
      <c r="H94" s="274">
        <v>1805891280.4342899</v>
      </c>
      <c r="I94" s="274"/>
      <c r="J94" s="187">
        <v>1572606203.47335</v>
      </c>
      <c r="K94" s="187">
        <v>1277928016.7397499</v>
      </c>
      <c r="L94" s="187">
        <v>904275196.21964705</v>
      </c>
    </row>
    <row r="95" spans="2:12" s="174" customFormat="1" ht="8.85" customHeight="1" x14ac:dyDescent="0.15">
      <c r="B95" s="239">
        <v>45292</v>
      </c>
      <c r="C95" s="238">
        <v>47849</v>
      </c>
      <c r="D95" s="187">
        <v>84</v>
      </c>
      <c r="E95" s="237">
        <v>2557</v>
      </c>
      <c r="F95" s="290"/>
      <c r="G95" s="290"/>
      <c r="H95" s="274">
        <v>1788043196.4026699</v>
      </c>
      <c r="I95" s="274"/>
      <c r="J95" s="187">
        <v>1554422840.0248001</v>
      </c>
      <c r="K95" s="187">
        <v>1259939434.1373501</v>
      </c>
      <c r="L95" s="187">
        <v>887770103.12014902</v>
      </c>
    </row>
    <row r="96" spans="2:12" s="174" customFormat="1" ht="8.85" customHeight="1" x14ac:dyDescent="0.15">
      <c r="B96" s="239">
        <v>45292</v>
      </c>
      <c r="C96" s="238">
        <v>47880</v>
      </c>
      <c r="D96" s="187">
        <v>85</v>
      </c>
      <c r="E96" s="237">
        <v>2588</v>
      </c>
      <c r="F96" s="290"/>
      <c r="G96" s="290"/>
      <c r="H96" s="274">
        <v>1770184362.30581</v>
      </c>
      <c r="I96" s="274"/>
      <c r="J96" s="187">
        <v>1536287303.7285399</v>
      </c>
      <c r="K96" s="187">
        <v>1242072751.13416</v>
      </c>
      <c r="L96" s="187">
        <v>871474131.87632895</v>
      </c>
    </row>
    <row r="97" spans="2:12" s="174" customFormat="1" ht="8.85" customHeight="1" x14ac:dyDescent="0.15">
      <c r="B97" s="239">
        <v>45292</v>
      </c>
      <c r="C97" s="238">
        <v>47908</v>
      </c>
      <c r="D97" s="187">
        <v>86</v>
      </c>
      <c r="E97" s="237">
        <v>2616</v>
      </c>
      <c r="F97" s="290"/>
      <c r="G97" s="290"/>
      <c r="H97" s="274">
        <v>1752280021.61676</v>
      </c>
      <c r="I97" s="274"/>
      <c r="J97" s="187">
        <v>1518418806.13305</v>
      </c>
      <c r="K97" s="187">
        <v>1224805937.26103</v>
      </c>
      <c r="L97" s="187">
        <v>856070950.82574296</v>
      </c>
    </row>
    <row r="98" spans="2:12" s="174" customFormat="1" ht="8.85" customHeight="1" x14ac:dyDescent="0.15">
      <c r="B98" s="239">
        <v>45292</v>
      </c>
      <c r="C98" s="238">
        <v>47939</v>
      </c>
      <c r="D98" s="187">
        <v>87</v>
      </c>
      <c r="E98" s="237">
        <v>2647</v>
      </c>
      <c r="F98" s="290"/>
      <c r="G98" s="290"/>
      <c r="H98" s="274">
        <v>1735163401.7230699</v>
      </c>
      <c r="I98" s="274"/>
      <c r="J98" s="187">
        <v>1501036394.9989901</v>
      </c>
      <c r="K98" s="187">
        <v>1207705445.0178399</v>
      </c>
      <c r="L98" s="187">
        <v>840543359.17690897</v>
      </c>
    </row>
    <row r="99" spans="2:12" s="174" customFormat="1" ht="8.85" customHeight="1" x14ac:dyDescent="0.15">
      <c r="B99" s="239">
        <v>45292</v>
      </c>
      <c r="C99" s="238">
        <v>47969</v>
      </c>
      <c r="D99" s="187">
        <v>88</v>
      </c>
      <c r="E99" s="237">
        <v>2677</v>
      </c>
      <c r="F99" s="290"/>
      <c r="G99" s="290"/>
      <c r="H99" s="274">
        <v>1717826272.04614</v>
      </c>
      <c r="I99" s="274"/>
      <c r="J99" s="187">
        <v>1483599384.3832099</v>
      </c>
      <c r="K99" s="187">
        <v>1190738000.2583001</v>
      </c>
      <c r="L99" s="187">
        <v>825337150.02261102</v>
      </c>
    </row>
    <row r="100" spans="2:12" s="174" customFormat="1" ht="8.85" customHeight="1" x14ac:dyDescent="0.15">
      <c r="B100" s="239">
        <v>45292</v>
      </c>
      <c r="C100" s="238">
        <v>48000</v>
      </c>
      <c r="D100" s="187">
        <v>89</v>
      </c>
      <c r="E100" s="237">
        <v>2708</v>
      </c>
      <c r="F100" s="290"/>
      <c r="G100" s="290"/>
      <c r="H100" s="274">
        <v>1700580874.6506801</v>
      </c>
      <c r="I100" s="274"/>
      <c r="J100" s="187">
        <v>1466214376.6652501</v>
      </c>
      <c r="K100" s="187">
        <v>1173791973.88871</v>
      </c>
      <c r="L100" s="187">
        <v>810145334.97884703</v>
      </c>
    </row>
    <row r="101" spans="2:12" s="174" customFormat="1" ht="8.85" customHeight="1" x14ac:dyDescent="0.15">
      <c r="B101" s="239">
        <v>45292</v>
      </c>
      <c r="C101" s="238">
        <v>48030</v>
      </c>
      <c r="D101" s="187">
        <v>90</v>
      </c>
      <c r="E101" s="237">
        <v>2738</v>
      </c>
      <c r="F101" s="290"/>
      <c r="G101" s="290"/>
      <c r="H101" s="274">
        <v>1683456623.44487</v>
      </c>
      <c r="I101" s="274"/>
      <c r="J101" s="187">
        <v>1449067693.47228</v>
      </c>
      <c r="K101" s="187">
        <v>1157209801.4100699</v>
      </c>
      <c r="L101" s="187">
        <v>795426374.05158305</v>
      </c>
    </row>
    <row r="102" spans="2:12" s="174" customFormat="1" ht="8.85" customHeight="1" x14ac:dyDescent="0.15">
      <c r="B102" s="239">
        <v>45292</v>
      </c>
      <c r="C102" s="238">
        <v>48061</v>
      </c>
      <c r="D102" s="187">
        <v>91</v>
      </c>
      <c r="E102" s="237">
        <v>2769</v>
      </c>
      <c r="F102" s="290"/>
      <c r="G102" s="290"/>
      <c r="H102" s="274">
        <v>1666725551.0571799</v>
      </c>
      <c r="I102" s="274"/>
      <c r="J102" s="187">
        <v>1432232800.9832101</v>
      </c>
      <c r="K102" s="187">
        <v>1140856806.7757001</v>
      </c>
      <c r="L102" s="187">
        <v>780864431.17644894</v>
      </c>
    </row>
    <row r="103" spans="2:12" s="174" customFormat="1" ht="8.85" customHeight="1" x14ac:dyDescent="0.15">
      <c r="B103" s="239">
        <v>45292</v>
      </c>
      <c r="C103" s="238">
        <v>48092</v>
      </c>
      <c r="D103" s="187">
        <v>92</v>
      </c>
      <c r="E103" s="237">
        <v>2800</v>
      </c>
      <c r="F103" s="290"/>
      <c r="G103" s="290"/>
      <c r="H103" s="274">
        <v>1650274580.1771901</v>
      </c>
      <c r="I103" s="274"/>
      <c r="J103" s="187">
        <v>1415691132.05758</v>
      </c>
      <c r="K103" s="187">
        <v>1124812481.1140201</v>
      </c>
      <c r="L103" s="187">
        <v>766621948.99172401</v>
      </c>
    </row>
    <row r="104" spans="2:12" s="174" customFormat="1" ht="8.85" customHeight="1" x14ac:dyDescent="0.15">
      <c r="B104" s="239">
        <v>45292</v>
      </c>
      <c r="C104" s="238">
        <v>48122</v>
      </c>
      <c r="D104" s="187">
        <v>93</v>
      </c>
      <c r="E104" s="237">
        <v>2830</v>
      </c>
      <c r="F104" s="290"/>
      <c r="G104" s="290"/>
      <c r="H104" s="274">
        <v>1632659317.8720801</v>
      </c>
      <c r="I104" s="274"/>
      <c r="J104" s="187">
        <v>1398280925.0015199</v>
      </c>
      <c r="K104" s="187">
        <v>1108245089.1584301</v>
      </c>
      <c r="L104" s="187">
        <v>752234108.24834299</v>
      </c>
    </row>
    <row r="105" spans="2:12" s="174" customFormat="1" ht="8.85" customHeight="1" x14ac:dyDescent="0.15">
      <c r="B105" s="239">
        <v>45292</v>
      </c>
      <c r="C105" s="238">
        <v>48153</v>
      </c>
      <c r="D105" s="187">
        <v>94</v>
      </c>
      <c r="E105" s="237">
        <v>2861</v>
      </c>
      <c r="F105" s="290"/>
      <c r="G105" s="290"/>
      <c r="H105" s="274">
        <v>1616451621.7054501</v>
      </c>
      <c r="I105" s="274"/>
      <c r="J105" s="187">
        <v>1382051899.60462</v>
      </c>
      <c r="K105" s="187">
        <v>1092596556.6279299</v>
      </c>
      <c r="L105" s="187">
        <v>738471353.67104495</v>
      </c>
    </row>
    <row r="106" spans="2:12" s="174" customFormat="1" ht="8.85" customHeight="1" x14ac:dyDescent="0.15">
      <c r="B106" s="239">
        <v>45292</v>
      </c>
      <c r="C106" s="238">
        <v>48183</v>
      </c>
      <c r="D106" s="187">
        <v>95</v>
      </c>
      <c r="E106" s="237">
        <v>2891</v>
      </c>
      <c r="F106" s="290"/>
      <c r="G106" s="290"/>
      <c r="H106" s="274">
        <v>1599319842.7312601</v>
      </c>
      <c r="I106" s="274"/>
      <c r="J106" s="187">
        <v>1365159912.53511</v>
      </c>
      <c r="K106" s="187">
        <v>1076586102.9400699</v>
      </c>
      <c r="L106" s="187">
        <v>724667323.23151898</v>
      </c>
    </row>
    <row r="107" spans="2:12" s="174" customFormat="1" ht="8.85" customHeight="1" x14ac:dyDescent="0.15">
      <c r="B107" s="239">
        <v>45292</v>
      </c>
      <c r="C107" s="238">
        <v>48214</v>
      </c>
      <c r="D107" s="187">
        <v>96</v>
      </c>
      <c r="E107" s="237">
        <v>2922</v>
      </c>
      <c r="F107" s="290"/>
      <c r="G107" s="290"/>
      <c r="H107" s="274">
        <v>1582940164.91553</v>
      </c>
      <c r="I107" s="274"/>
      <c r="J107" s="187">
        <v>1348886720.7283399</v>
      </c>
      <c r="K107" s="187">
        <v>1061047471.27228</v>
      </c>
      <c r="L107" s="187">
        <v>711182961.56265402</v>
      </c>
    </row>
    <row r="108" spans="2:12" s="174" customFormat="1" ht="8.85" customHeight="1" x14ac:dyDescent="0.15">
      <c r="B108" s="239">
        <v>45292</v>
      </c>
      <c r="C108" s="238">
        <v>48245</v>
      </c>
      <c r="D108" s="187">
        <v>97</v>
      </c>
      <c r="E108" s="237">
        <v>2953</v>
      </c>
      <c r="F108" s="290"/>
      <c r="G108" s="290"/>
      <c r="H108" s="274">
        <v>1565978869.2910299</v>
      </c>
      <c r="I108" s="274"/>
      <c r="J108" s="187">
        <v>1332170023.6619599</v>
      </c>
      <c r="K108" s="187">
        <v>1045232933.9016</v>
      </c>
      <c r="L108" s="187">
        <v>697615680.066239</v>
      </c>
    </row>
    <row r="109" spans="2:12" s="174" customFormat="1" ht="8.85" customHeight="1" x14ac:dyDescent="0.15">
      <c r="B109" s="239">
        <v>45292</v>
      </c>
      <c r="C109" s="238">
        <v>48274</v>
      </c>
      <c r="D109" s="187">
        <v>98</v>
      </c>
      <c r="E109" s="237">
        <v>2982</v>
      </c>
      <c r="F109" s="290"/>
      <c r="G109" s="290"/>
      <c r="H109" s="274">
        <v>1549362614.59518</v>
      </c>
      <c r="I109" s="274"/>
      <c r="J109" s="187">
        <v>1315943288.7892101</v>
      </c>
      <c r="K109" s="187">
        <v>1030044633.05106</v>
      </c>
      <c r="L109" s="187">
        <v>684754254.29739904</v>
      </c>
    </row>
    <row r="110" spans="2:12" s="174" customFormat="1" ht="8.85" customHeight="1" x14ac:dyDescent="0.15">
      <c r="B110" s="239">
        <v>45292</v>
      </c>
      <c r="C110" s="238">
        <v>48305</v>
      </c>
      <c r="D110" s="187">
        <v>99</v>
      </c>
      <c r="E110" s="237">
        <v>3013</v>
      </c>
      <c r="F110" s="290"/>
      <c r="G110" s="290"/>
      <c r="H110" s="274">
        <v>1533603554.67556</v>
      </c>
      <c r="I110" s="274"/>
      <c r="J110" s="187">
        <v>1300349175.6131499</v>
      </c>
      <c r="K110" s="187">
        <v>1015249886.50492</v>
      </c>
      <c r="L110" s="187">
        <v>672060335.98256099</v>
      </c>
    </row>
    <row r="111" spans="2:12" s="174" customFormat="1" ht="8.85" customHeight="1" x14ac:dyDescent="0.15">
      <c r="B111" s="239">
        <v>45292</v>
      </c>
      <c r="C111" s="238">
        <v>48335</v>
      </c>
      <c r="D111" s="187">
        <v>100</v>
      </c>
      <c r="E111" s="237">
        <v>3043</v>
      </c>
      <c r="F111" s="290"/>
      <c r="G111" s="290"/>
      <c r="H111" s="274">
        <v>1517592250.9956</v>
      </c>
      <c r="I111" s="274"/>
      <c r="J111" s="187">
        <v>1284661002.81303</v>
      </c>
      <c r="K111" s="187">
        <v>1000532663.23283</v>
      </c>
      <c r="L111" s="187">
        <v>659603072.08019805</v>
      </c>
    </row>
    <row r="112" spans="2:12" s="174" customFormat="1" ht="8.85" customHeight="1" x14ac:dyDescent="0.15">
      <c r="B112" s="239">
        <v>45292</v>
      </c>
      <c r="C112" s="238">
        <v>48366</v>
      </c>
      <c r="D112" s="187">
        <v>101</v>
      </c>
      <c r="E112" s="237">
        <v>3074</v>
      </c>
      <c r="F112" s="290"/>
      <c r="G112" s="290"/>
      <c r="H112" s="274">
        <v>1501941448.69455</v>
      </c>
      <c r="I112" s="274"/>
      <c r="J112" s="187">
        <v>1269255991.5264001</v>
      </c>
      <c r="K112" s="187">
        <v>986020729.29856396</v>
      </c>
      <c r="L112" s="187">
        <v>647282794.94807899</v>
      </c>
    </row>
    <row r="113" spans="2:12" s="174" customFormat="1" ht="8.85" customHeight="1" x14ac:dyDescent="0.15">
      <c r="B113" s="239">
        <v>45292</v>
      </c>
      <c r="C113" s="238">
        <v>48396</v>
      </c>
      <c r="D113" s="187">
        <v>102</v>
      </c>
      <c r="E113" s="237">
        <v>3104</v>
      </c>
      <c r="F113" s="290"/>
      <c r="G113" s="290"/>
      <c r="H113" s="274">
        <v>1485919383.8406601</v>
      </c>
      <c r="I113" s="274"/>
      <c r="J113" s="187">
        <v>1253654973.91732</v>
      </c>
      <c r="K113" s="187">
        <v>971504056.913908</v>
      </c>
      <c r="L113" s="187">
        <v>635138911.07316697</v>
      </c>
    </row>
    <row r="114" spans="2:12" s="174" customFormat="1" ht="8.85" customHeight="1" x14ac:dyDescent="0.15">
      <c r="B114" s="239">
        <v>45292</v>
      </c>
      <c r="C114" s="238">
        <v>48427</v>
      </c>
      <c r="D114" s="187">
        <v>103</v>
      </c>
      <c r="E114" s="237">
        <v>3135</v>
      </c>
      <c r="F114" s="290"/>
      <c r="G114" s="290"/>
      <c r="H114" s="274">
        <v>1470041418.5946901</v>
      </c>
      <c r="I114" s="274"/>
      <c r="J114" s="187">
        <v>1238155326.29883</v>
      </c>
      <c r="K114" s="187">
        <v>957052613.48016</v>
      </c>
      <c r="L114" s="187">
        <v>623040867.77274299</v>
      </c>
    </row>
    <row r="115" spans="2:12" s="174" customFormat="1" ht="8.85" customHeight="1" x14ac:dyDescent="0.15">
      <c r="B115" s="239">
        <v>45292</v>
      </c>
      <c r="C115" s="238">
        <v>48458</v>
      </c>
      <c r="D115" s="187">
        <v>104</v>
      </c>
      <c r="E115" s="237">
        <v>3166</v>
      </c>
      <c r="F115" s="290"/>
      <c r="G115" s="290"/>
      <c r="H115" s="274">
        <v>1454452508.22031</v>
      </c>
      <c r="I115" s="274"/>
      <c r="J115" s="187">
        <v>1222947695.5169499</v>
      </c>
      <c r="K115" s="187">
        <v>942893537.63651001</v>
      </c>
      <c r="L115" s="187">
        <v>611223438.82161796</v>
      </c>
    </row>
    <row r="116" spans="2:12" s="174" customFormat="1" ht="8.85" customHeight="1" x14ac:dyDescent="0.15">
      <c r="B116" s="239">
        <v>45292</v>
      </c>
      <c r="C116" s="238">
        <v>48488</v>
      </c>
      <c r="D116" s="187">
        <v>105</v>
      </c>
      <c r="E116" s="237">
        <v>3196</v>
      </c>
      <c r="F116" s="290"/>
      <c r="G116" s="290"/>
      <c r="H116" s="274">
        <v>1438746999.1377201</v>
      </c>
      <c r="I116" s="274"/>
      <c r="J116" s="187">
        <v>1207756349.2016001</v>
      </c>
      <c r="K116" s="187">
        <v>928889112.94004095</v>
      </c>
      <c r="L116" s="187">
        <v>599676868.43821394</v>
      </c>
    </row>
    <row r="117" spans="2:12" s="174" customFormat="1" ht="8.85" customHeight="1" x14ac:dyDescent="0.15">
      <c r="B117" s="239">
        <v>45292</v>
      </c>
      <c r="C117" s="238">
        <v>48519</v>
      </c>
      <c r="D117" s="187">
        <v>106</v>
      </c>
      <c r="E117" s="237">
        <v>3227</v>
      </c>
      <c r="F117" s="290"/>
      <c r="G117" s="290"/>
      <c r="H117" s="274">
        <v>1423473647.9100599</v>
      </c>
      <c r="I117" s="274"/>
      <c r="J117" s="187">
        <v>1192908434.1821001</v>
      </c>
      <c r="K117" s="187">
        <v>915136222.10348904</v>
      </c>
      <c r="L117" s="187">
        <v>588295856.17065895</v>
      </c>
    </row>
    <row r="118" spans="2:12" s="174" customFormat="1" ht="8.85" customHeight="1" x14ac:dyDescent="0.15">
      <c r="B118" s="239">
        <v>45292</v>
      </c>
      <c r="C118" s="238">
        <v>48549</v>
      </c>
      <c r="D118" s="187">
        <v>107</v>
      </c>
      <c r="E118" s="237">
        <v>3257</v>
      </c>
      <c r="F118" s="290"/>
      <c r="G118" s="290"/>
      <c r="H118" s="274">
        <v>1407857629.27017</v>
      </c>
      <c r="I118" s="274"/>
      <c r="J118" s="187">
        <v>1177885231.38432</v>
      </c>
      <c r="K118" s="187">
        <v>901387186.61677504</v>
      </c>
      <c r="L118" s="187">
        <v>577081972.32259297</v>
      </c>
    </row>
    <row r="119" spans="2:12" s="174" customFormat="1" ht="8.85" customHeight="1" x14ac:dyDescent="0.15">
      <c r="B119" s="239">
        <v>45292</v>
      </c>
      <c r="C119" s="238">
        <v>48580</v>
      </c>
      <c r="D119" s="187">
        <v>108</v>
      </c>
      <c r="E119" s="237">
        <v>3288</v>
      </c>
      <c r="F119" s="290"/>
      <c r="G119" s="290"/>
      <c r="H119" s="274">
        <v>1392475292.6154301</v>
      </c>
      <c r="I119" s="274"/>
      <c r="J119" s="187">
        <v>1163039634.25367</v>
      </c>
      <c r="K119" s="187">
        <v>887762940.44548094</v>
      </c>
      <c r="L119" s="187">
        <v>565952207.59408796</v>
      </c>
    </row>
    <row r="120" spans="2:12" s="174" customFormat="1" ht="8.85" customHeight="1" x14ac:dyDescent="0.15">
      <c r="B120" s="239">
        <v>45292</v>
      </c>
      <c r="C120" s="238">
        <v>48611</v>
      </c>
      <c r="D120" s="187">
        <v>109</v>
      </c>
      <c r="E120" s="237">
        <v>3319</v>
      </c>
      <c r="F120" s="290"/>
      <c r="G120" s="290"/>
      <c r="H120" s="274">
        <v>1377271305.8815701</v>
      </c>
      <c r="I120" s="274"/>
      <c r="J120" s="187">
        <v>1148389718.0729899</v>
      </c>
      <c r="K120" s="187">
        <v>874351148.60897195</v>
      </c>
      <c r="L120" s="187">
        <v>555041238.11661696</v>
      </c>
    </row>
    <row r="121" spans="2:12" s="174" customFormat="1" ht="8.85" customHeight="1" x14ac:dyDescent="0.15">
      <c r="B121" s="239">
        <v>45292</v>
      </c>
      <c r="C121" s="238">
        <v>48639</v>
      </c>
      <c r="D121" s="187">
        <v>110</v>
      </c>
      <c r="E121" s="237">
        <v>3347</v>
      </c>
      <c r="F121" s="290"/>
      <c r="G121" s="290"/>
      <c r="H121" s="274">
        <v>1362219317.5965199</v>
      </c>
      <c r="I121" s="274"/>
      <c r="J121" s="187">
        <v>1134098963.9774101</v>
      </c>
      <c r="K121" s="187">
        <v>861486863.22362006</v>
      </c>
      <c r="L121" s="187">
        <v>544782360.22190499</v>
      </c>
    </row>
    <row r="122" spans="2:12" s="174" customFormat="1" ht="8.85" customHeight="1" x14ac:dyDescent="0.15">
      <c r="B122" s="239">
        <v>45292</v>
      </c>
      <c r="C122" s="238">
        <v>48670</v>
      </c>
      <c r="D122" s="187">
        <v>111</v>
      </c>
      <c r="E122" s="237">
        <v>3378</v>
      </c>
      <c r="F122" s="290"/>
      <c r="G122" s="290"/>
      <c r="H122" s="274">
        <v>1347250754.54338</v>
      </c>
      <c r="I122" s="274"/>
      <c r="J122" s="187">
        <v>1119734691.15556</v>
      </c>
      <c r="K122" s="187">
        <v>848412252.86818302</v>
      </c>
      <c r="L122" s="187">
        <v>534241879.00914598</v>
      </c>
    </row>
    <row r="123" spans="2:12" s="174" customFormat="1" ht="8.85" customHeight="1" x14ac:dyDescent="0.15">
      <c r="B123" s="239">
        <v>45292</v>
      </c>
      <c r="C123" s="238">
        <v>48700</v>
      </c>
      <c r="D123" s="187">
        <v>112</v>
      </c>
      <c r="E123" s="237">
        <v>3408</v>
      </c>
      <c r="F123" s="290"/>
      <c r="G123" s="290"/>
      <c r="H123" s="274">
        <v>1332229211.9723899</v>
      </c>
      <c r="I123" s="274"/>
      <c r="J123" s="187">
        <v>1105432453.8754201</v>
      </c>
      <c r="K123" s="187">
        <v>835514086.69605601</v>
      </c>
      <c r="L123" s="187">
        <v>523963285.95370197</v>
      </c>
    </row>
    <row r="124" spans="2:12" s="174" customFormat="1" ht="8.85" customHeight="1" x14ac:dyDescent="0.15">
      <c r="B124" s="239">
        <v>45292</v>
      </c>
      <c r="C124" s="238">
        <v>48731</v>
      </c>
      <c r="D124" s="187">
        <v>113</v>
      </c>
      <c r="E124" s="237">
        <v>3439</v>
      </c>
      <c r="F124" s="290"/>
      <c r="G124" s="290"/>
      <c r="H124" s="274">
        <v>1317391613.2620499</v>
      </c>
      <c r="I124" s="274"/>
      <c r="J124" s="187">
        <v>1091266772.5834301</v>
      </c>
      <c r="K124" s="187">
        <v>822709648.195557</v>
      </c>
      <c r="L124" s="187">
        <v>513748173.25100702</v>
      </c>
    </row>
    <row r="125" spans="2:12" s="174" customFormat="1" ht="8.85" customHeight="1" x14ac:dyDescent="0.15">
      <c r="B125" s="239">
        <v>45292</v>
      </c>
      <c r="C125" s="238">
        <v>48761</v>
      </c>
      <c r="D125" s="187">
        <v>114</v>
      </c>
      <c r="E125" s="237">
        <v>3469</v>
      </c>
      <c r="F125" s="290"/>
      <c r="G125" s="290"/>
      <c r="H125" s="274">
        <v>1302625680.03721</v>
      </c>
      <c r="I125" s="274"/>
      <c r="J125" s="187">
        <v>1077264214.9053299</v>
      </c>
      <c r="K125" s="187">
        <v>810154147.07347798</v>
      </c>
      <c r="L125" s="187">
        <v>503833967.10691398</v>
      </c>
    </row>
    <row r="126" spans="2:12" s="174" customFormat="1" ht="8.85" customHeight="1" x14ac:dyDescent="0.15">
      <c r="B126" s="239">
        <v>45292</v>
      </c>
      <c r="C126" s="238">
        <v>48792</v>
      </c>
      <c r="D126" s="187">
        <v>115</v>
      </c>
      <c r="E126" s="237">
        <v>3500</v>
      </c>
      <c r="F126" s="290"/>
      <c r="G126" s="290"/>
      <c r="H126" s="274">
        <v>1287951943.6076801</v>
      </c>
      <c r="I126" s="274"/>
      <c r="J126" s="187">
        <v>1063322578.43477</v>
      </c>
      <c r="K126" s="187">
        <v>797635646.715451</v>
      </c>
      <c r="L126" s="187">
        <v>493947688.91152602</v>
      </c>
    </row>
    <row r="127" spans="2:12" s="174" customFormat="1" ht="8.85" customHeight="1" x14ac:dyDescent="0.15">
      <c r="B127" s="239">
        <v>45292</v>
      </c>
      <c r="C127" s="238">
        <v>48823</v>
      </c>
      <c r="D127" s="187">
        <v>116</v>
      </c>
      <c r="E127" s="237">
        <v>3531</v>
      </c>
      <c r="F127" s="290"/>
      <c r="G127" s="290"/>
      <c r="H127" s="274">
        <v>1273353416.1121399</v>
      </c>
      <c r="I127" s="274"/>
      <c r="J127" s="187">
        <v>1049487121.69575</v>
      </c>
      <c r="K127" s="187">
        <v>785255027.19553697</v>
      </c>
      <c r="L127" s="187">
        <v>484221142.66683799</v>
      </c>
    </row>
    <row r="128" spans="2:12" s="174" customFormat="1" ht="8.85" customHeight="1" x14ac:dyDescent="0.15">
      <c r="B128" s="239">
        <v>45292</v>
      </c>
      <c r="C128" s="238">
        <v>48853</v>
      </c>
      <c r="D128" s="187">
        <v>117</v>
      </c>
      <c r="E128" s="237">
        <v>3561</v>
      </c>
      <c r="F128" s="290"/>
      <c r="G128" s="290"/>
      <c r="H128" s="274">
        <v>1258780227.2601299</v>
      </c>
      <c r="I128" s="274"/>
      <c r="J128" s="187">
        <v>1035773102.3679301</v>
      </c>
      <c r="K128" s="187">
        <v>773086354.62437296</v>
      </c>
      <c r="L128" s="187">
        <v>474763271.77554601</v>
      </c>
    </row>
    <row r="129" spans="2:12" s="174" customFormat="1" ht="8.85" customHeight="1" x14ac:dyDescent="0.15">
      <c r="B129" s="239">
        <v>45292</v>
      </c>
      <c r="C129" s="238">
        <v>48884</v>
      </c>
      <c r="D129" s="187">
        <v>118</v>
      </c>
      <c r="E129" s="237">
        <v>3592</v>
      </c>
      <c r="F129" s="290"/>
      <c r="G129" s="290"/>
      <c r="H129" s="274">
        <v>1244305959.82073</v>
      </c>
      <c r="I129" s="274"/>
      <c r="J129" s="187">
        <v>1022126567.16346</v>
      </c>
      <c r="K129" s="187">
        <v>760960560.60082805</v>
      </c>
      <c r="L129" s="187">
        <v>465337309.36614501</v>
      </c>
    </row>
    <row r="130" spans="2:12" s="174" customFormat="1" ht="8.85" customHeight="1" x14ac:dyDescent="0.15">
      <c r="B130" s="239">
        <v>45292</v>
      </c>
      <c r="C130" s="238">
        <v>48914</v>
      </c>
      <c r="D130" s="187">
        <v>119</v>
      </c>
      <c r="E130" s="237">
        <v>3622</v>
      </c>
      <c r="F130" s="290"/>
      <c r="G130" s="290"/>
      <c r="H130" s="274">
        <v>1229110168.64289</v>
      </c>
      <c r="I130" s="274"/>
      <c r="J130" s="187">
        <v>1007986852.3417799</v>
      </c>
      <c r="K130" s="187">
        <v>748586699.70895803</v>
      </c>
      <c r="L130" s="187">
        <v>455894041.381558</v>
      </c>
    </row>
    <row r="131" spans="2:12" s="174" customFormat="1" ht="8.85" customHeight="1" x14ac:dyDescent="0.15">
      <c r="B131" s="239">
        <v>45292</v>
      </c>
      <c r="C131" s="238">
        <v>48945</v>
      </c>
      <c r="D131" s="187">
        <v>120</v>
      </c>
      <c r="E131" s="237">
        <v>3653</v>
      </c>
      <c r="F131" s="290"/>
      <c r="G131" s="290"/>
      <c r="H131" s="274">
        <v>1214603492.3804901</v>
      </c>
      <c r="I131" s="274"/>
      <c r="J131" s="187">
        <v>994400560.28262305</v>
      </c>
      <c r="K131" s="187">
        <v>736618619.69263196</v>
      </c>
      <c r="L131" s="187">
        <v>446705316.486238</v>
      </c>
    </row>
    <row r="132" spans="2:12" s="174" customFormat="1" ht="8.85" customHeight="1" x14ac:dyDescent="0.15">
      <c r="B132" s="239">
        <v>45292</v>
      </c>
      <c r="C132" s="238">
        <v>48976</v>
      </c>
      <c r="D132" s="187">
        <v>121</v>
      </c>
      <c r="E132" s="237">
        <v>3684</v>
      </c>
      <c r="F132" s="290"/>
      <c r="G132" s="290"/>
      <c r="H132" s="274">
        <v>1200238187.59622</v>
      </c>
      <c r="I132" s="274"/>
      <c r="J132" s="187">
        <v>980973000.36247694</v>
      </c>
      <c r="K132" s="187">
        <v>724823856.88836396</v>
      </c>
      <c r="L132" s="187">
        <v>437690910.47823399</v>
      </c>
    </row>
    <row r="133" spans="2:12" s="174" customFormat="1" ht="8.85" customHeight="1" x14ac:dyDescent="0.15">
      <c r="B133" s="239">
        <v>45292</v>
      </c>
      <c r="C133" s="238">
        <v>49004</v>
      </c>
      <c r="D133" s="187">
        <v>122</v>
      </c>
      <c r="E133" s="237">
        <v>3712</v>
      </c>
      <c r="F133" s="290"/>
      <c r="G133" s="290"/>
      <c r="H133" s="274">
        <v>1185914696.67659</v>
      </c>
      <c r="I133" s="274"/>
      <c r="J133" s="187">
        <v>967781215.02889204</v>
      </c>
      <c r="K133" s="187">
        <v>713433879.39470899</v>
      </c>
      <c r="L133" s="187">
        <v>429164498.41095001</v>
      </c>
    </row>
    <row r="134" spans="2:12" s="174" customFormat="1" ht="8.85" customHeight="1" x14ac:dyDescent="0.15">
      <c r="B134" s="239">
        <v>45292</v>
      </c>
      <c r="C134" s="238">
        <v>49035</v>
      </c>
      <c r="D134" s="187">
        <v>123</v>
      </c>
      <c r="E134" s="237">
        <v>3743</v>
      </c>
      <c r="F134" s="290"/>
      <c r="G134" s="290"/>
      <c r="H134" s="274">
        <v>1171646850.26281</v>
      </c>
      <c r="I134" s="274"/>
      <c r="J134" s="187">
        <v>954516071.77483404</v>
      </c>
      <c r="K134" s="187">
        <v>701865474.09316802</v>
      </c>
      <c r="L134" s="187">
        <v>420417280.38888401</v>
      </c>
    </row>
    <row r="135" spans="2:12" s="174" customFormat="1" ht="8.85" customHeight="1" x14ac:dyDescent="0.15">
      <c r="B135" s="239">
        <v>45292</v>
      </c>
      <c r="C135" s="238">
        <v>49065</v>
      </c>
      <c r="D135" s="187">
        <v>124</v>
      </c>
      <c r="E135" s="237">
        <v>3773</v>
      </c>
      <c r="F135" s="290"/>
      <c r="G135" s="290"/>
      <c r="H135" s="274">
        <v>1157453632.2709899</v>
      </c>
      <c r="I135" s="274"/>
      <c r="J135" s="187">
        <v>941405385.50432205</v>
      </c>
      <c r="K135" s="187">
        <v>690521300.44634998</v>
      </c>
      <c r="L135" s="187">
        <v>411926604.91464001</v>
      </c>
    </row>
    <row r="136" spans="2:12" s="174" customFormat="1" ht="8.85" customHeight="1" x14ac:dyDescent="0.15">
      <c r="B136" s="239">
        <v>45292</v>
      </c>
      <c r="C136" s="238">
        <v>49096</v>
      </c>
      <c r="D136" s="187">
        <v>125</v>
      </c>
      <c r="E136" s="237">
        <v>3804</v>
      </c>
      <c r="F136" s="290"/>
      <c r="G136" s="290"/>
      <c r="H136" s="274">
        <v>1142946666.3071201</v>
      </c>
      <c r="I136" s="274"/>
      <c r="J136" s="187">
        <v>928029583.11908197</v>
      </c>
      <c r="K136" s="187">
        <v>678978957.01356399</v>
      </c>
      <c r="L136" s="187">
        <v>403325515.01574701</v>
      </c>
    </row>
    <row r="137" spans="2:12" s="174" customFormat="1" ht="8.85" customHeight="1" x14ac:dyDescent="0.15">
      <c r="B137" s="239">
        <v>45292</v>
      </c>
      <c r="C137" s="238">
        <v>49126</v>
      </c>
      <c r="D137" s="187">
        <v>126</v>
      </c>
      <c r="E137" s="237">
        <v>3834</v>
      </c>
      <c r="F137" s="290"/>
      <c r="G137" s="290"/>
      <c r="H137" s="274">
        <v>1128964838.5755</v>
      </c>
      <c r="I137" s="274"/>
      <c r="J137" s="187">
        <v>915172226.66957402</v>
      </c>
      <c r="K137" s="187">
        <v>667924068.30690002</v>
      </c>
      <c r="L137" s="187">
        <v>395132324.20017898</v>
      </c>
    </row>
    <row r="138" spans="2:12" s="174" customFormat="1" ht="8.85" customHeight="1" x14ac:dyDescent="0.15">
      <c r="B138" s="239">
        <v>45292</v>
      </c>
      <c r="C138" s="238">
        <v>49157</v>
      </c>
      <c r="D138" s="187">
        <v>127</v>
      </c>
      <c r="E138" s="237">
        <v>3865</v>
      </c>
      <c r="F138" s="290"/>
      <c r="G138" s="290"/>
      <c r="H138" s="274">
        <v>1115082912.86007</v>
      </c>
      <c r="I138" s="274"/>
      <c r="J138" s="187">
        <v>902386014.13940299</v>
      </c>
      <c r="K138" s="187">
        <v>656917316.38046098</v>
      </c>
      <c r="L138" s="187">
        <v>386974898.78739601</v>
      </c>
    </row>
    <row r="139" spans="2:12" s="174" customFormat="1" ht="8.85" customHeight="1" x14ac:dyDescent="0.15">
      <c r="B139" s="239">
        <v>45292</v>
      </c>
      <c r="C139" s="238">
        <v>49188</v>
      </c>
      <c r="D139" s="187">
        <v>128</v>
      </c>
      <c r="E139" s="237">
        <v>3896</v>
      </c>
      <c r="F139" s="290"/>
      <c r="G139" s="290"/>
      <c r="H139" s="274">
        <v>1101109793.3032</v>
      </c>
      <c r="I139" s="274"/>
      <c r="J139" s="187">
        <v>889566867.81866801</v>
      </c>
      <c r="K139" s="187">
        <v>645938315.15462899</v>
      </c>
      <c r="L139" s="187">
        <v>378895765.10821003</v>
      </c>
    </row>
    <row r="140" spans="2:12" s="174" customFormat="1" ht="8.85" customHeight="1" x14ac:dyDescent="0.15">
      <c r="B140" s="239">
        <v>45292</v>
      </c>
      <c r="C140" s="238">
        <v>49218</v>
      </c>
      <c r="D140" s="187">
        <v>129</v>
      </c>
      <c r="E140" s="237">
        <v>3926</v>
      </c>
      <c r="F140" s="290"/>
      <c r="G140" s="290"/>
      <c r="H140" s="274">
        <v>1087483692.42697</v>
      </c>
      <c r="I140" s="274"/>
      <c r="J140" s="187">
        <v>877116513.036309</v>
      </c>
      <c r="K140" s="187">
        <v>635330203.17627704</v>
      </c>
      <c r="L140" s="187">
        <v>371145577.71619803</v>
      </c>
    </row>
    <row r="141" spans="2:12" s="174" customFormat="1" ht="8.85" customHeight="1" x14ac:dyDescent="0.15">
      <c r="B141" s="239">
        <v>45292</v>
      </c>
      <c r="C141" s="238">
        <v>49249</v>
      </c>
      <c r="D141" s="187">
        <v>130</v>
      </c>
      <c r="E141" s="237">
        <v>3957</v>
      </c>
      <c r="F141" s="290"/>
      <c r="G141" s="290"/>
      <c r="H141" s="274">
        <v>1073941530.2416201</v>
      </c>
      <c r="I141" s="274"/>
      <c r="J141" s="187">
        <v>864724871.54825103</v>
      </c>
      <c r="K141" s="187">
        <v>624761498.56965804</v>
      </c>
      <c r="L141" s="187">
        <v>363425725.28067499</v>
      </c>
    </row>
    <row r="142" spans="2:12" s="174" customFormat="1" ht="8.85" customHeight="1" x14ac:dyDescent="0.15">
      <c r="B142" s="239">
        <v>45292</v>
      </c>
      <c r="C142" s="238">
        <v>49279</v>
      </c>
      <c r="D142" s="187">
        <v>131</v>
      </c>
      <c r="E142" s="237">
        <v>3987</v>
      </c>
      <c r="F142" s="290"/>
      <c r="G142" s="290"/>
      <c r="H142" s="274">
        <v>1060342772.2546099</v>
      </c>
      <c r="I142" s="274"/>
      <c r="J142" s="187">
        <v>852373921.65037894</v>
      </c>
      <c r="K142" s="187">
        <v>614322226.73637199</v>
      </c>
      <c r="L142" s="187">
        <v>355888307.79127198</v>
      </c>
    </row>
    <row r="143" spans="2:12" s="174" customFormat="1" ht="8.85" customHeight="1" x14ac:dyDescent="0.15">
      <c r="B143" s="239">
        <v>45292</v>
      </c>
      <c r="C143" s="238">
        <v>49310</v>
      </c>
      <c r="D143" s="187">
        <v>132</v>
      </c>
      <c r="E143" s="237">
        <v>4018</v>
      </c>
      <c r="F143" s="290"/>
      <c r="G143" s="290"/>
      <c r="H143" s="274">
        <v>1046666845.9633</v>
      </c>
      <c r="I143" s="274"/>
      <c r="J143" s="187">
        <v>839953260.82670105</v>
      </c>
      <c r="K143" s="187">
        <v>603830836.79446495</v>
      </c>
      <c r="L143" s="187">
        <v>348328812.30289</v>
      </c>
    </row>
    <row r="144" spans="2:12" s="174" customFormat="1" ht="8.85" customHeight="1" x14ac:dyDescent="0.15">
      <c r="B144" s="239">
        <v>45292</v>
      </c>
      <c r="C144" s="238">
        <v>49341</v>
      </c>
      <c r="D144" s="187">
        <v>133</v>
      </c>
      <c r="E144" s="237">
        <v>4049</v>
      </c>
      <c r="F144" s="290"/>
      <c r="G144" s="290"/>
      <c r="H144" s="274">
        <v>1033359997.04105</v>
      </c>
      <c r="I144" s="274"/>
      <c r="J144" s="187">
        <v>827867964.06181896</v>
      </c>
      <c r="K144" s="187">
        <v>593629312.47548401</v>
      </c>
      <c r="L144" s="187">
        <v>340993474.46360999</v>
      </c>
    </row>
    <row r="145" spans="2:12" s="174" customFormat="1" ht="8.85" customHeight="1" x14ac:dyDescent="0.15">
      <c r="B145" s="239">
        <v>45292</v>
      </c>
      <c r="C145" s="238">
        <v>49369</v>
      </c>
      <c r="D145" s="187">
        <v>134</v>
      </c>
      <c r="E145" s="237">
        <v>4077</v>
      </c>
      <c r="F145" s="290"/>
      <c r="G145" s="290"/>
      <c r="H145" s="274">
        <v>1020122364.74771</v>
      </c>
      <c r="I145" s="274"/>
      <c r="J145" s="187">
        <v>816010644.01804495</v>
      </c>
      <c r="K145" s="187">
        <v>583782672.51891899</v>
      </c>
      <c r="L145" s="187">
        <v>334054204.34931999</v>
      </c>
    </row>
    <row r="146" spans="2:12" s="174" customFormat="1" ht="8.85" customHeight="1" x14ac:dyDescent="0.15">
      <c r="B146" s="239">
        <v>45292</v>
      </c>
      <c r="C146" s="238">
        <v>49400</v>
      </c>
      <c r="D146" s="187">
        <v>135</v>
      </c>
      <c r="E146" s="237">
        <v>4108</v>
      </c>
      <c r="F146" s="290"/>
      <c r="G146" s="290"/>
      <c r="H146" s="274">
        <v>1006969607.71451</v>
      </c>
      <c r="I146" s="274"/>
      <c r="J146" s="187">
        <v>804123393.39729595</v>
      </c>
      <c r="K146" s="187">
        <v>573815355.91763198</v>
      </c>
      <c r="L146" s="187">
        <v>326959926.84000498</v>
      </c>
    </row>
    <row r="147" spans="2:12" s="174" customFormat="1" ht="8.85" customHeight="1" x14ac:dyDescent="0.15">
      <c r="B147" s="239">
        <v>45292</v>
      </c>
      <c r="C147" s="238">
        <v>49430</v>
      </c>
      <c r="D147" s="187">
        <v>136</v>
      </c>
      <c r="E147" s="237">
        <v>4138</v>
      </c>
      <c r="F147" s="290"/>
      <c r="G147" s="290"/>
      <c r="H147" s="274">
        <v>993698959.752105</v>
      </c>
      <c r="I147" s="274"/>
      <c r="J147" s="187">
        <v>792223515.45137799</v>
      </c>
      <c r="K147" s="187">
        <v>563932294.92489302</v>
      </c>
      <c r="L147" s="187">
        <v>320011371.37397301</v>
      </c>
    </row>
    <row r="148" spans="2:12" s="174" customFormat="1" ht="8.85" customHeight="1" x14ac:dyDescent="0.15">
      <c r="B148" s="239">
        <v>45292</v>
      </c>
      <c r="C148" s="238">
        <v>49461</v>
      </c>
      <c r="D148" s="187">
        <v>137</v>
      </c>
      <c r="E148" s="237">
        <v>4169</v>
      </c>
      <c r="F148" s="290"/>
      <c r="G148" s="290"/>
      <c r="H148" s="274">
        <v>980207920.26102805</v>
      </c>
      <c r="I148" s="274"/>
      <c r="J148" s="187">
        <v>780142397.417436</v>
      </c>
      <c r="K148" s="187">
        <v>553920209.34526896</v>
      </c>
      <c r="L148" s="187">
        <v>312998513.24086499</v>
      </c>
    </row>
    <row r="149" spans="2:12" s="174" customFormat="1" ht="8.85" customHeight="1" x14ac:dyDescent="0.15">
      <c r="B149" s="239">
        <v>45292</v>
      </c>
      <c r="C149" s="238">
        <v>49491</v>
      </c>
      <c r="D149" s="187">
        <v>138</v>
      </c>
      <c r="E149" s="237">
        <v>4199</v>
      </c>
      <c r="F149" s="290"/>
      <c r="G149" s="290"/>
      <c r="H149" s="274">
        <v>967394752.52218604</v>
      </c>
      <c r="I149" s="274"/>
      <c r="J149" s="187">
        <v>768680671.57370198</v>
      </c>
      <c r="K149" s="187">
        <v>544438787.27716005</v>
      </c>
      <c r="L149" s="187">
        <v>306379854.575387</v>
      </c>
    </row>
    <row r="150" spans="2:12" s="174" customFormat="1" ht="8.85" customHeight="1" x14ac:dyDescent="0.15">
      <c r="B150" s="239">
        <v>45292</v>
      </c>
      <c r="C150" s="238">
        <v>49522</v>
      </c>
      <c r="D150" s="187">
        <v>139</v>
      </c>
      <c r="E150" s="237">
        <v>4230</v>
      </c>
      <c r="F150" s="290"/>
      <c r="G150" s="290"/>
      <c r="H150" s="274">
        <v>954690328.06452501</v>
      </c>
      <c r="I150" s="274"/>
      <c r="J150" s="187">
        <v>757299265.17461097</v>
      </c>
      <c r="K150" s="187">
        <v>535013481.05301398</v>
      </c>
      <c r="L150" s="187">
        <v>299800596.537054</v>
      </c>
    </row>
    <row r="151" spans="2:12" s="174" customFormat="1" ht="8.85" customHeight="1" x14ac:dyDescent="0.15">
      <c r="B151" s="239">
        <v>45292</v>
      </c>
      <c r="C151" s="238">
        <v>49553</v>
      </c>
      <c r="D151" s="187">
        <v>140</v>
      </c>
      <c r="E151" s="237">
        <v>4261</v>
      </c>
      <c r="F151" s="290"/>
      <c r="G151" s="290"/>
      <c r="H151" s="274">
        <v>941458075.50145602</v>
      </c>
      <c r="I151" s="274"/>
      <c r="J151" s="187">
        <v>745536270.33096099</v>
      </c>
      <c r="K151" s="187">
        <v>525363697.10785103</v>
      </c>
      <c r="L151" s="187">
        <v>293146319.84093601</v>
      </c>
    </row>
    <row r="152" spans="2:12" s="174" customFormat="1" ht="8.85" customHeight="1" x14ac:dyDescent="0.15">
      <c r="B152" s="239">
        <v>45292</v>
      </c>
      <c r="C152" s="238">
        <v>49583</v>
      </c>
      <c r="D152" s="187">
        <v>141</v>
      </c>
      <c r="E152" s="237">
        <v>4291</v>
      </c>
      <c r="F152" s="290"/>
      <c r="G152" s="290"/>
      <c r="H152" s="274">
        <v>929016480.79768705</v>
      </c>
      <c r="I152" s="274"/>
      <c r="J152" s="187">
        <v>734476272.87550998</v>
      </c>
      <c r="K152" s="187">
        <v>516296071.66587597</v>
      </c>
      <c r="L152" s="187">
        <v>286905775.62693501</v>
      </c>
    </row>
    <row r="153" spans="2:12" s="174" customFormat="1" ht="8.85" customHeight="1" x14ac:dyDescent="0.15">
      <c r="B153" s="239">
        <v>45292</v>
      </c>
      <c r="C153" s="238">
        <v>49614</v>
      </c>
      <c r="D153" s="187">
        <v>142</v>
      </c>
      <c r="E153" s="237">
        <v>4322</v>
      </c>
      <c r="F153" s="290"/>
      <c r="G153" s="290"/>
      <c r="H153" s="274">
        <v>916662628.20449698</v>
      </c>
      <c r="I153" s="274"/>
      <c r="J153" s="187">
        <v>723480211.56681001</v>
      </c>
      <c r="K153" s="187">
        <v>507273061.46945602</v>
      </c>
      <c r="L153" s="187">
        <v>280697723.09130901</v>
      </c>
    </row>
    <row r="154" spans="2:12" s="174" customFormat="1" ht="8.85" customHeight="1" x14ac:dyDescent="0.15">
      <c r="B154" s="239">
        <v>45292</v>
      </c>
      <c r="C154" s="238">
        <v>49644</v>
      </c>
      <c r="D154" s="187">
        <v>143</v>
      </c>
      <c r="E154" s="237">
        <v>4352</v>
      </c>
      <c r="F154" s="290"/>
      <c r="G154" s="290"/>
      <c r="H154" s="274">
        <v>904351854.80687594</v>
      </c>
      <c r="I154" s="274"/>
      <c r="J154" s="187">
        <v>712592299.89635599</v>
      </c>
      <c r="K154" s="187">
        <v>498409183.01068598</v>
      </c>
      <c r="L154" s="187">
        <v>274662398.87755197</v>
      </c>
    </row>
    <row r="155" spans="2:12" s="174" customFormat="1" ht="8.85" customHeight="1" x14ac:dyDescent="0.15">
      <c r="B155" s="239">
        <v>45292</v>
      </c>
      <c r="C155" s="238">
        <v>49675</v>
      </c>
      <c r="D155" s="187">
        <v>144</v>
      </c>
      <c r="E155" s="237">
        <v>4383</v>
      </c>
      <c r="F155" s="290"/>
      <c r="G155" s="290"/>
      <c r="H155" s="274">
        <v>892089051.87588</v>
      </c>
      <c r="I155" s="274"/>
      <c r="J155" s="187">
        <v>701737491.568416</v>
      </c>
      <c r="K155" s="187">
        <v>489568744.36111301</v>
      </c>
      <c r="L155" s="187">
        <v>268647916.17785197</v>
      </c>
    </row>
    <row r="156" spans="2:12" s="174" customFormat="1" ht="8.85" customHeight="1" x14ac:dyDescent="0.15">
      <c r="B156" s="239">
        <v>45292</v>
      </c>
      <c r="C156" s="238">
        <v>49706</v>
      </c>
      <c r="D156" s="187">
        <v>145</v>
      </c>
      <c r="E156" s="237">
        <v>4414</v>
      </c>
      <c r="F156" s="290"/>
      <c r="G156" s="290"/>
      <c r="H156" s="274">
        <v>879864679.34356105</v>
      </c>
      <c r="I156" s="274"/>
      <c r="J156" s="187">
        <v>690947633.41707897</v>
      </c>
      <c r="K156" s="187">
        <v>480815245.56057</v>
      </c>
      <c r="L156" s="187">
        <v>262726960.95541301</v>
      </c>
    </row>
    <row r="157" spans="2:12" s="174" customFormat="1" ht="8.85" customHeight="1" x14ac:dyDescent="0.15">
      <c r="B157" s="239">
        <v>45292</v>
      </c>
      <c r="C157" s="238">
        <v>49735</v>
      </c>
      <c r="D157" s="187">
        <v>146</v>
      </c>
      <c r="E157" s="237">
        <v>4443</v>
      </c>
      <c r="F157" s="290"/>
      <c r="G157" s="290"/>
      <c r="H157" s="274">
        <v>867687994.20840204</v>
      </c>
      <c r="I157" s="274"/>
      <c r="J157" s="187">
        <v>680304243.06737602</v>
      </c>
      <c r="K157" s="187">
        <v>472282352.06222099</v>
      </c>
      <c r="L157" s="187">
        <v>257041754.72518799</v>
      </c>
    </row>
    <row r="158" spans="2:12" s="174" customFormat="1" ht="8.85" customHeight="1" x14ac:dyDescent="0.15">
      <c r="B158" s="239">
        <v>45292</v>
      </c>
      <c r="C158" s="238">
        <v>49766</v>
      </c>
      <c r="D158" s="187">
        <v>147</v>
      </c>
      <c r="E158" s="237">
        <v>4474</v>
      </c>
      <c r="F158" s="290"/>
      <c r="G158" s="290"/>
      <c r="H158" s="274">
        <v>855599305.25033402</v>
      </c>
      <c r="I158" s="274"/>
      <c r="J158" s="187">
        <v>669688426.57607996</v>
      </c>
      <c r="K158" s="187">
        <v>463730247.436436</v>
      </c>
      <c r="L158" s="187">
        <v>251318236.555751</v>
      </c>
    </row>
    <row r="159" spans="2:12" s="174" customFormat="1" ht="8.85" customHeight="1" x14ac:dyDescent="0.15">
      <c r="B159" s="239">
        <v>45292</v>
      </c>
      <c r="C159" s="238">
        <v>49796</v>
      </c>
      <c r="D159" s="187">
        <v>148</v>
      </c>
      <c r="E159" s="237">
        <v>4504</v>
      </c>
      <c r="F159" s="290"/>
      <c r="G159" s="290"/>
      <c r="H159" s="274">
        <v>843580725.84711695</v>
      </c>
      <c r="I159" s="274"/>
      <c r="J159" s="187">
        <v>659197541.751436</v>
      </c>
      <c r="K159" s="187">
        <v>455342279.24566102</v>
      </c>
      <c r="L159" s="187">
        <v>245760815.80604699</v>
      </c>
    </row>
    <row r="160" spans="2:12" s="174" customFormat="1" ht="8.85" customHeight="1" x14ac:dyDescent="0.15">
      <c r="B160" s="239">
        <v>45292</v>
      </c>
      <c r="C160" s="238">
        <v>49827</v>
      </c>
      <c r="D160" s="187">
        <v>149</v>
      </c>
      <c r="E160" s="237">
        <v>4535</v>
      </c>
      <c r="F160" s="290"/>
      <c r="G160" s="290"/>
      <c r="H160" s="274">
        <v>831667462.57474899</v>
      </c>
      <c r="I160" s="274"/>
      <c r="J160" s="187">
        <v>648785926.61883295</v>
      </c>
      <c r="K160" s="187">
        <v>447010692.40273899</v>
      </c>
      <c r="L160" s="187">
        <v>240242143.425078</v>
      </c>
    </row>
    <row r="161" spans="2:12" s="174" customFormat="1" ht="8.85" customHeight="1" x14ac:dyDescent="0.15">
      <c r="B161" s="239">
        <v>45292</v>
      </c>
      <c r="C161" s="238">
        <v>49857</v>
      </c>
      <c r="D161" s="187">
        <v>150</v>
      </c>
      <c r="E161" s="237">
        <v>4565</v>
      </c>
      <c r="F161" s="290"/>
      <c r="G161" s="290"/>
      <c r="H161" s="274">
        <v>819932136.88276803</v>
      </c>
      <c r="I161" s="274"/>
      <c r="J161" s="187">
        <v>638581273.87158298</v>
      </c>
      <c r="K161" s="187">
        <v>438896822.86320001</v>
      </c>
      <c r="L161" s="187">
        <v>234914488.48196799</v>
      </c>
    </row>
    <row r="162" spans="2:12" s="174" customFormat="1" ht="8.85" customHeight="1" x14ac:dyDescent="0.15">
      <c r="B162" s="239">
        <v>45292</v>
      </c>
      <c r="C162" s="238">
        <v>49888</v>
      </c>
      <c r="D162" s="187">
        <v>151</v>
      </c>
      <c r="E162" s="237">
        <v>4596</v>
      </c>
      <c r="F162" s="290"/>
      <c r="G162" s="290"/>
      <c r="H162" s="274">
        <v>808355672.78981102</v>
      </c>
      <c r="I162" s="274"/>
      <c r="J162" s="187">
        <v>628497478.44008398</v>
      </c>
      <c r="K162" s="187">
        <v>430867652.60404003</v>
      </c>
      <c r="L162" s="187">
        <v>229640178.693836</v>
      </c>
    </row>
    <row r="163" spans="2:12" s="174" customFormat="1" ht="8.85" customHeight="1" x14ac:dyDescent="0.15">
      <c r="B163" s="239">
        <v>45292</v>
      </c>
      <c r="C163" s="238">
        <v>49919</v>
      </c>
      <c r="D163" s="187">
        <v>152</v>
      </c>
      <c r="E163" s="237">
        <v>4627</v>
      </c>
      <c r="F163" s="290"/>
      <c r="G163" s="290"/>
      <c r="H163" s="274">
        <v>796893100.95710504</v>
      </c>
      <c r="I163" s="274"/>
      <c r="J163" s="187">
        <v>618534452.92495596</v>
      </c>
      <c r="K163" s="187">
        <v>422959066.75645202</v>
      </c>
      <c r="L163" s="187">
        <v>224470329.574</v>
      </c>
    </row>
    <row r="164" spans="2:12" s="174" customFormat="1" ht="8.85" customHeight="1" x14ac:dyDescent="0.15">
      <c r="B164" s="239">
        <v>45292</v>
      </c>
      <c r="C164" s="238">
        <v>49949</v>
      </c>
      <c r="D164" s="187">
        <v>153</v>
      </c>
      <c r="E164" s="237">
        <v>4657</v>
      </c>
      <c r="F164" s="290"/>
      <c r="G164" s="290"/>
      <c r="H164" s="274">
        <v>785549307.37453306</v>
      </c>
      <c r="I164" s="274"/>
      <c r="J164" s="187">
        <v>608728784.88866901</v>
      </c>
      <c r="K164" s="187">
        <v>415229356.08679998</v>
      </c>
      <c r="L164" s="187">
        <v>219464731.687837</v>
      </c>
    </row>
    <row r="165" spans="2:12" s="174" customFormat="1" ht="8.85" customHeight="1" x14ac:dyDescent="0.15">
      <c r="B165" s="239">
        <v>45292</v>
      </c>
      <c r="C165" s="238">
        <v>49980</v>
      </c>
      <c r="D165" s="187">
        <v>154</v>
      </c>
      <c r="E165" s="237">
        <v>4688</v>
      </c>
      <c r="F165" s="290"/>
      <c r="G165" s="290"/>
      <c r="H165" s="274">
        <v>774331270.78013897</v>
      </c>
      <c r="I165" s="274"/>
      <c r="J165" s="187">
        <v>599018128.52269697</v>
      </c>
      <c r="K165" s="187">
        <v>407566303.07984197</v>
      </c>
      <c r="L165" s="187">
        <v>214502114.725844</v>
      </c>
    </row>
    <row r="166" spans="2:12" s="174" customFormat="1" ht="8.85" customHeight="1" x14ac:dyDescent="0.15">
      <c r="B166" s="239">
        <v>45292</v>
      </c>
      <c r="C166" s="238">
        <v>50010</v>
      </c>
      <c r="D166" s="187">
        <v>155</v>
      </c>
      <c r="E166" s="237">
        <v>4718</v>
      </c>
      <c r="F166" s="290"/>
      <c r="G166" s="290"/>
      <c r="H166" s="274">
        <v>763230392.635445</v>
      </c>
      <c r="I166" s="274"/>
      <c r="J166" s="187">
        <v>589461417.54739404</v>
      </c>
      <c r="K166" s="187">
        <v>400076880.79152101</v>
      </c>
      <c r="L166" s="187">
        <v>209697304.08495599</v>
      </c>
    </row>
    <row r="167" spans="2:12" s="174" customFormat="1" ht="8.85" customHeight="1" x14ac:dyDescent="0.15">
      <c r="B167" s="239">
        <v>45292</v>
      </c>
      <c r="C167" s="238">
        <v>50041</v>
      </c>
      <c r="D167" s="187">
        <v>156</v>
      </c>
      <c r="E167" s="237">
        <v>4749</v>
      </c>
      <c r="F167" s="290"/>
      <c r="G167" s="290"/>
      <c r="H167" s="274">
        <v>752222358.30953801</v>
      </c>
      <c r="I167" s="274"/>
      <c r="J167" s="187">
        <v>579974294.03307402</v>
      </c>
      <c r="K167" s="187">
        <v>392636716.51972699</v>
      </c>
      <c r="L167" s="187">
        <v>204925932.66320601</v>
      </c>
    </row>
    <row r="168" spans="2:12" s="174" customFormat="1" ht="8.85" customHeight="1" x14ac:dyDescent="0.15">
      <c r="B168" s="239">
        <v>45292</v>
      </c>
      <c r="C168" s="238">
        <v>50072</v>
      </c>
      <c r="D168" s="187">
        <v>157</v>
      </c>
      <c r="E168" s="237">
        <v>4780</v>
      </c>
      <c r="F168" s="290"/>
      <c r="G168" s="290"/>
      <c r="H168" s="274">
        <v>740778829.66445994</v>
      </c>
      <c r="I168" s="274"/>
      <c r="J168" s="187">
        <v>570182453.65151</v>
      </c>
      <c r="K168" s="187">
        <v>385026042.73930103</v>
      </c>
      <c r="L168" s="187">
        <v>200102602.207048</v>
      </c>
    </row>
    <row r="169" spans="2:12" s="174" customFormat="1" ht="8.85" customHeight="1" x14ac:dyDescent="0.15">
      <c r="B169" s="239">
        <v>45292</v>
      </c>
      <c r="C169" s="238">
        <v>50100</v>
      </c>
      <c r="D169" s="187">
        <v>158</v>
      </c>
      <c r="E169" s="237">
        <v>4808</v>
      </c>
      <c r="F169" s="290"/>
      <c r="G169" s="290"/>
      <c r="H169" s="274">
        <v>730038693.06094801</v>
      </c>
      <c r="I169" s="274"/>
      <c r="J169" s="187">
        <v>561054807.590168</v>
      </c>
      <c r="K169" s="187">
        <v>377992046.22782999</v>
      </c>
      <c r="L169" s="187">
        <v>195695258.53974199</v>
      </c>
    </row>
    <row r="170" spans="2:12" s="174" customFormat="1" ht="8.85" customHeight="1" x14ac:dyDescent="0.15">
      <c r="B170" s="239">
        <v>45292</v>
      </c>
      <c r="C170" s="238">
        <v>50131</v>
      </c>
      <c r="D170" s="187">
        <v>159</v>
      </c>
      <c r="E170" s="237">
        <v>4839</v>
      </c>
      <c r="F170" s="290"/>
      <c r="G170" s="290"/>
      <c r="H170" s="274">
        <v>719383781.09734404</v>
      </c>
      <c r="I170" s="274"/>
      <c r="J170" s="187">
        <v>551928512.78231704</v>
      </c>
      <c r="K170" s="187">
        <v>370897833.58046502</v>
      </c>
      <c r="L170" s="187">
        <v>191209100.34488299</v>
      </c>
    </row>
    <row r="171" spans="2:12" s="174" customFormat="1" ht="8.85" customHeight="1" x14ac:dyDescent="0.15">
      <c r="B171" s="239">
        <v>45292</v>
      </c>
      <c r="C171" s="238">
        <v>50161</v>
      </c>
      <c r="D171" s="187">
        <v>160</v>
      </c>
      <c r="E171" s="237">
        <v>4869</v>
      </c>
      <c r="F171" s="290"/>
      <c r="G171" s="290"/>
      <c r="H171" s="274">
        <v>708803759.37535203</v>
      </c>
      <c r="I171" s="274"/>
      <c r="J171" s="187">
        <v>542918650.49392998</v>
      </c>
      <c r="K171" s="187">
        <v>363945198.73193401</v>
      </c>
      <c r="L171" s="187">
        <v>186855695.22402099</v>
      </c>
    </row>
    <row r="172" spans="2:12" s="174" customFormat="1" ht="8.85" customHeight="1" x14ac:dyDescent="0.15">
      <c r="B172" s="239">
        <v>45292</v>
      </c>
      <c r="C172" s="238">
        <v>50192</v>
      </c>
      <c r="D172" s="187">
        <v>161</v>
      </c>
      <c r="E172" s="237">
        <v>4900</v>
      </c>
      <c r="F172" s="290"/>
      <c r="G172" s="290"/>
      <c r="H172" s="274">
        <v>698219888.31342697</v>
      </c>
      <c r="I172" s="274"/>
      <c r="J172" s="187">
        <v>533904698.64252001</v>
      </c>
      <c r="K172" s="187">
        <v>356992481.17075098</v>
      </c>
      <c r="L172" s="187">
        <v>182509734.697366</v>
      </c>
    </row>
    <row r="173" spans="2:12" s="174" customFormat="1" ht="8.85" customHeight="1" x14ac:dyDescent="0.15">
      <c r="B173" s="239">
        <v>45292</v>
      </c>
      <c r="C173" s="238">
        <v>50222</v>
      </c>
      <c r="D173" s="187">
        <v>162</v>
      </c>
      <c r="E173" s="237">
        <v>4930</v>
      </c>
      <c r="F173" s="290"/>
      <c r="G173" s="290"/>
      <c r="H173" s="274">
        <v>687762345.43289101</v>
      </c>
      <c r="I173" s="274"/>
      <c r="J173" s="187">
        <v>525044946.51836199</v>
      </c>
      <c r="K173" s="187">
        <v>350204382.423316</v>
      </c>
      <c r="L173" s="187">
        <v>178305452.73238701</v>
      </c>
    </row>
    <row r="174" spans="2:12" s="174" customFormat="1" ht="8.85" customHeight="1" x14ac:dyDescent="0.15">
      <c r="B174" s="239">
        <v>45292</v>
      </c>
      <c r="C174" s="238">
        <v>50253</v>
      </c>
      <c r="D174" s="187">
        <v>163</v>
      </c>
      <c r="E174" s="237">
        <v>4961</v>
      </c>
      <c r="F174" s="290"/>
      <c r="G174" s="290"/>
      <c r="H174" s="274">
        <v>677359332.38445103</v>
      </c>
      <c r="I174" s="274"/>
      <c r="J174" s="187">
        <v>516226132.61782098</v>
      </c>
      <c r="K174" s="187">
        <v>343446561.24892801</v>
      </c>
      <c r="L174" s="187">
        <v>174124082.04882199</v>
      </c>
    </row>
    <row r="175" spans="2:12" s="174" customFormat="1" ht="8.85" customHeight="1" x14ac:dyDescent="0.15">
      <c r="B175" s="239">
        <v>45292</v>
      </c>
      <c r="C175" s="238">
        <v>50284</v>
      </c>
      <c r="D175" s="187">
        <v>164</v>
      </c>
      <c r="E175" s="237">
        <v>4992</v>
      </c>
      <c r="F175" s="290"/>
      <c r="G175" s="290"/>
      <c r="H175" s="274">
        <v>667017147.08507895</v>
      </c>
      <c r="I175" s="274"/>
      <c r="J175" s="187">
        <v>507482002.21169299</v>
      </c>
      <c r="K175" s="187">
        <v>336770408.803711</v>
      </c>
      <c r="L175" s="187">
        <v>170016163.24218601</v>
      </c>
    </row>
    <row r="176" spans="2:12" s="174" customFormat="1" ht="8.85" customHeight="1" x14ac:dyDescent="0.15">
      <c r="B176" s="239">
        <v>45292</v>
      </c>
      <c r="C176" s="238">
        <v>50314</v>
      </c>
      <c r="D176" s="187">
        <v>165</v>
      </c>
      <c r="E176" s="237">
        <v>5022</v>
      </c>
      <c r="F176" s="290"/>
      <c r="G176" s="290"/>
      <c r="H176" s="274">
        <v>656760689.30999899</v>
      </c>
      <c r="I176" s="274"/>
      <c r="J176" s="187">
        <v>498858477.03119999</v>
      </c>
      <c r="K176" s="187">
        <v>330232949.33721602</v>
      </c>
      <c r="L176" s="187">
        <v>166032372.53771901</v>
      </c>
    </row>
    <row r="177" spans="2:12" s="174" customFormat="1" ht="8.85" customHeight="1" x14ac:dyDescent="0.15">
      <c r="B177" s="239">
        <v>45292</v>
      </c>
      <c r="C177" s="238">
        <v>50345</v>
      </c>
      <c r="D177" s="187">
        <v>166</v>
      </c>
      <c r="E177" s="237">
        <v>5053</v>
      </c>
      <c r="F177" s="290"/>
      <c r="G177" s="290"/>
      <c r="H177" s="274">
        <v>646576442.37533104</v>
      </c>
      <c r="I177" s="274"/>
      <c r="J177" s="187">
        <v>490289805.19568199</v>
      </c>
      <c r="K177" s="187">
        <v>323735259.13516402</v>
      </c>
      <c r="L177" s="187">
        <v>162076105.53597301</v>
      </c>
    </row>
    <row r="178" spans="2:12" s="174" customFormat="1" ht="8.85" customHeight="1" x14ac:dyDescent="0.15">
      <c r="B178" s="239">
        <v>45292</v>
      </c>
      <c r="C178" s="238">
        <v>50375</v>
      </c>
      <c r="D178" s="187">
        <v>167</v>
      </c>
      <c r="E178" s="237">
        <v>5083</v>
      </c>
      <c r="F178" s="290"/>
      <c r="G178" s="290"/>
      <c r="H178" s="274">
        <v>636402823.272596</v>
      </c>
      <c r="I178" s="274"/>
      <c r="J178" s="187">
        <v>481783190.789904</v>
      </c>
      <c r="K178" s="187">
        <v>317335420.80378801</v>
      </c>
      <c r="L178" s="187">
        <v>158220817.50244799</v>
      </c>
    </row>
    <row r="179" spans="2:12" s="174" customFormat="1" ht="8.85" customHeight="1" x14ac:dyDescent="0.15">
      <c r="B179" s="239">
        <v>45292</v>
      </c>
      <c r="C179" s="238">
        <v>50406</v>
      </c>
      <c r="D179" s="187">
        <v>168</v>
      </c>
      <c r="E179" s="237">
        <v>5114</v>
      </c>
      <c r="F179" s="290"/>
      <c r="G179" s="290"/>
      <c r="H179" s="274">
        <v>626315772.05261397</v>
      </c>
      <c r="I179" s="274"/>
      <c r="J179" s="187">
        <v>473342688.70352</v>
      </c>
      <c r="K179" s="187">
        <v>310983017.44481099</v>
      </c>
      <c r="L179" s="187">
        <v>154396825.36824101</v>
      </c>
    </row>
    <row r="180" spans="2:12" s="174" customFormat="1" ht="8.85" customHeight="1" x14ac:dyDescent="0.15">
      <c r="B180" s="239">
        <v>45292</v>
      </c>
      <c r="C180" s="238">
        <v>50437</v>
      </c>
      <c r="D180" s="187">
        <v>169</v>
      </c>
      <c r="E180" s="237">
        <v>5145</v>
      </c>
      <c r="F180" s="290"/>
      <c r="G180" s="290"/>
      <c r="H180" s="274">
        <v>616341447.06373894</v>
      </c>
      <c r="I180" s="274"/>
      <c r="J180" s="187">
        <v>465014481.291857</v>
      </c>
      <c r="K180" s="187">
        <v>304734461.76083302</v>
      </c>
      <c r="L180" s="187">
        <v>150653728.06748801</v>
      </c>
    </row>
    <row r="181" spans="2:12" s="174" customFormat="1" ht="8.85" customHeight="1" x14ac:dyDescent="0.15">
      <c r="B181" s="239">
        <v>45292</v>
      </c>
      <c r="C181" s="238">
        <v>50465</v>
      </c>
      <c r="D181" s="187">
        <v>170</v>
      </c>
      <c r="E181" s="237">
        <v>5173</v>
      </c>
      <c r="F181" s="290"/>
      <c r="G181" s="290"/>
      <c r="H181" s="274">
        <v>606459549.73714805</v>
      </c>
      <c r="I181" s="274"/>
      <c r="J181" s="187">
        <v>456857823.27273601</v>
      </c>
      <c r="K181" s="187">
        <v>298701411.64503098</v>
      </c>
      <c r="L181" s="187">
        <v>147106071.94707</v>
      </c>
    </row>
    <row r="182" spans="2:12" s="174" customFormat="1" ht="8.85" customHeight="1" x14ac:dyDescent="0.15">
      <c r="B182" s="239">
        <v>45292</v>
      </c>
      <c r="C182" s="238">
        <v>50496</v>
      </c>
      <c r="D182" s="187">
        <v>171</v>
      </c>
      <c r="E182" s="237">
        <v>5204</v>
      </c>
      <c r="F182" s="290"/>
      <c r="G182" s="290"/>
      <c r="H182" s="274">
        <v>596271058.48124003</v>
      </c>
      <c r="I182" s="274"/>
      <c r="J182" s="187">
        <v>448420786.83603299</v>
      </c>
      <c r="K182" s="187">
        <v>292439503.65521401</v>
      </c>
      <c r="L182" s="187">
        <v>143412161.54887599</v>
      </c>
    </row>
    <row r="183" spans="2:12" s="174" customFormat="1" ht="8.85" customHeight="1" x14ac:dyDescent="0.15">
      <c r="B183" s="239">
        <v>45292</v>
      </c>
      <c r="C183" s="238">
        <v>50526</v>
      </c>
      <c r="D183" s="187">
        <v>172</v>
      </c>
      <c r="E183" s="237">
        <v>5234</v>
      </c>
      <c r="F183" s="290"/>
      <c r="G183" s="290"/>
      <c r="H183" s="274">
        <v>586505212.93765402</v>
      </c>
      <c r="I183" s="274"/>
      <c r="J183" s="187">
        <v>440352476.40401298</v>
      </c>
      <c r="K183" s="187">
        <v>286470899.72405899</v>
      </c>
      <c r="L183" s="187">
        <v>139909285.61227199</v>
      </c>
    </row>
    <row r="184" spans="2:12" s="174" customFormat="1" ht="8.85" customHeight="1" x14ac:dyDescent="0.15">
      <c r="B184" s="239">
        <v>45292</v>
      </c>
      <c r="C184" s="238">
        <v>50557</v>
      </c>
      <c r="D184" s="187">
        <v>173</v>
      </c>
      <c r="E184" s="237">
        <v>5265</v>
      </c>
      <c r="F184" s="290"/>
      <c r="G184" s="290"/>
      <c r="H184" s="274">
        <v>576903857.55602705</v>
      </c>
      <c r="I184" s="274"/>
      <c r="J184" s="187">
        <v>432409063.58573401</v>
      </c>
      <c r="K184" s="187">
        <v>280587907.56342697</v>
      </c>
      <c r="L184" s="187">
        <v>136455673.39382401</v>
      </c>
    </row>
    <row r="185" spans="2:12" s="174" customFormat="1" ht="8.85" customHeight="1" x14ac:dyDescent="0.15">
      <c r="B185" s="239">
        <v>45292</v>
      </c>
      <c r="C185" s="238">
        <v>50587</v>
      </c>
      <c r="D185" s="187">
        <v>174</v>
      </c>
      <c r="E185" s="237">
        <v>5295</v>
      </c>
      <c r="F185" s="290"/>
      <c r="G185" s="290"/>
      <c r="H185" s="274">
        <v>567194835.08615601</v>
      </c>
      <c r="I185" s="274"/>
      <c r="J185" s="187">
        <v>424434006.72020799</v>
      </c>
      <c r="K185" s="187">
        <v>274735071.172943</v>
      </c>
      <c r="L185" s="187">
        <v>133061627.978441</v>
      </c>
    </row>
    <row r="186" spans="2:12" s="174" customFormat="1" ht="8.85" customHeight="1" x14ac:dyDescent="0.15">
      <c r="B186" s="239">
        <v>45292</v>
      </c>
      <c r="C186" s="238">
        <v>50618</v>
      </c>
      <c r="D186" s="187">
        <v>175</v>
      </c>
      <c r="E186" s="237">
        <v>5326</v>
      </c>
      <c r="F186" s="290"/>
      <c r="G186" s="290"/>
      <c r="H186" s="274">
        <v>557232537.54786098</v>
      </c>
      <c r="I186" s="274"/>
      <c r="J186" s="187">
        <v>416271954.83280897</v>
      </c>
      <c r="K186" s="187">
        <v>268766524.02686602</v>
      </c>
      <c r="L186" s="187">
        <v>129619554.41896901</v>
      </c>
    </row>
    <row r="187" spans="2:12" s="174" customFormat="1" ht="8.85" customHeight="1" x14ac:dyDescent="0.15">
      <c r="B187" s="239">
        <v>45292</v>
      </c>
      <c r="C187" s="238">
        <v>50649</v>
      </c>
      <c r="D187" s="187">
        <v>176</v>
      </c>
      <c r="E187" s="237">
        <v>5357</v>
      </c>
      <c r="F187" s="290"/>
      <c r="G187" s="290"/>
      <c r="H187" s="274">
        <v>547695080.07309997</v>
      </c>
      <c r="I187" s="274"/>
      <c r="J187" s="187">
        <v>408453200.79808801</v>
      </c>
      <c r="K187" s="187">
        <v>263047645.40806901</v>
      </c>
      <c r="L187" s="187">
        <v>126324150.927048</v>
      </c>
    </row>
    <row r="188" spans="2:12" s="174" customFormat="1" ht="8.85" customHeight="1" x14ac:dyDescent="0.15">
      <c r="B188" s="239">
        <v>45292</v>
      </c>
      <c r="C188" s="238">
        <v>50679</v>
      </c>
      <c r="D188" s="187">
        <v>177</v>
      </c>
      <c r="E188" s="237">
        <v>5387</v>
      </c>
      <c r="F188" s="290"/>
      <c r="G188" s="290"/>
      <c r="H188" s="274">
        <v>538367228.33317697</v>
      </c>
      <c r="I188" s="274"/>
      <c r="J188" s="187">
        <v>400837772.36196202</v>
      </c>
      <c r="K188" s="187">
        <v>257507879.26145899</v>
      </c>
      <c r="L188" s="187">
        <v>123156850.692829</v>
      </c>
    </row>
    <row r="189" spans="2:12" s="174" customFormat="1" ht="8.85" customHeight="1" x14ac:dyDescent="0.15">
      <c r="B189" s="239">
        <v>45292</v>
      </c>
      <c r="C189" s="238">
        <v>50710</v>
      </c>
      <c r="D189" s="187">
        <v>178</v>
      </c>
      <c r="E189" s="237">
        <v>5418</v>
      </c>
      <c r="F189" s="290"/>
      <c r="G189" s="290"/>
      <c r="H189" s="274">
        <v>529076500.93414801</v>
      </c>
      <c r="I189" s="274"/>
      <c r="J189" s="187">
        <v>393252304.30950701</v>
      </c>
      <c r="K189" s="187">
        <v>251992288.862122</v>
      </c>
      <c r="L189" s="187">
        <v>120008476.784004</v>
      </c>
    </row>
    <row r="190" spans="2:12" s="174" customFormat="1" ht="8.85" customHeight="1" x14ac:dyDescent="0.15">
      <c r="B190" s="239">
        <v>45292</v>
      </c>
      <c r="C190" s="238">
        <v>50740</v>
      </c>
      <c r="D190" s="187">
        <v>179</v>
      </c>
      <c r="E190" s="237">
        <v>5448</v>
      </c>
      <c r="F190" s="290"/>
      <c r="G190" s="290"/>
      <c r="H190" s="274">
        <v>519815891.70686603</v>
      </c>
      <c r="I190" s="274"/>
      <c r="J190" s="187">
        <v>385734884.18601501</v>
      </c>
      <c r="K190" s="187">
        <v>246566834.05906001</v>
      </c>
      <c r="L190" s="187">
        <v>116943318.721763</v>
      </c>
    </row>
    <row r="191" spans="2:12" s="174" customFormat="1" ht="8.85" customHeight="1" x14ac:dyDescent="0.15">
      <c r="B191" s="239">
        <v>45292</v>
      </c>
      <c r="C191" s="238">
        <v>50771</v>
      </c>
      <c r="D191" s="187">
        <v>180</v>
      </c>
      <c r="E191" s="237">
        <v>5479</v>
      </c>
      <c r="F191" s="290"/>
      <c r="G191" s="290"/>
      <c r="H191" s="274">
        <v>510580005.85166299</v>
      </c>
      <c r="I191" s="274"/>
      <c r="J191" s="187">
        <v>378238686.61608303</v>
      </c>
      <c r="K191" s="187">
        <v>241160281.53290001</v>
      </c>
      <c r="L191" s="187">
        <v>113894606.223093</v>
      </c>
    </row>
    <row r="192" spans="2:12" s="174" customFormat="1" ht="8.85" customHeight="1" x14ac:dyDescent="0.15">
      <c r="B192" s="239">
        <v>45292</v>
      </c>
      <c r="C192" s="238">
        <v>50802</v>
      </c>
      <c r="D192" s="187">
        <v>181</v>
      </c>
      <c r="E192" s="237">
        <v>5510</v>
      </c>
      <c r="F192" s="290"/>
      <c r="G192" s="290"/>
      <c r="H192" s="274">
        <v>501372474.11441398</v>
      </c>
      <c r="I192" s="274"/>
      <c r="J192" s="187">
        <v>370787776.78841102</v>
      </c>
      <c r="K192" s="187">
        <v>235808435.65598899</v>
      </c>
      <c r="L192" s="187">
        <v>110895348.991652</v>
      </c>
    </row>
    <row r="193" spans="2:12" s="174" customFormat="1" ht="8.85" customHeight="1" x14ac:dyDescent="0.15">
      <c r="B193" s="239">
        <v>45292</v>
      </c>
      <c r="C193" s="238">
        <v>50830</v>
      </c>
      <c r="D193" s="187">
        <v>182</v>
      </c>
      <c r="E193" s="237">
        <v>5538</v>
      </c>
      <c r="F193" s="290"/>
      <c r="G193" s="290"/>
      <c r="H193" s="274">
        <v>492214931.62725103</v>
      </c>
      <c r="I193" s="274"/>
      <c r="J193" s="187">
        <v>363457662.40867198</v>
      </c>
      <c r="K193" s="187">
        <v>230615701.76829499</v>
      </c>
      <c r="L193" s="187">
        <v>108038334.232945</v>
      </c>
    </row>
    <row r="194" spans="2:12" s="174" customFormat="1" ht="8.85" customHeight="1" x14ac:dyDescent="0.15">
      <c r="B194" s="239">
        <v>45292</v>
      </c>
      <c r="C194" s="238">
        <v>50861</v>
      </c>
      <c r="D194" s="187">
        <v>183</v>
      </c>
      <c r="E194" s="237">
        <v>5569</v>
      </c>
      <c r="F194" s="290"/>
      <c r="G194" s="290"/>
      <c r="H194" s="274">
        <v>483089590.43230098</v>
      </c>
      <c r="I194" s="274"/>
      <c r="J194" s="187">
        <v>356114373.83144599</v>
      </c>
      <c r="K194" s="187">
        <v>225381694.99936199</v>
      </c>
      <c r="L194" s="187">
        <v>105139102.71160901</v>
      </c>
    </row>
    <row r="195" spans="2:12" s="174" customFormat="1" ht="8.85" customHeight="1" x14ac:dyDescent="0.15">
      <c r="B195" s="239">
        <v>45292</v>
      </c>
      <c r="C195" s="238">
        <v>50891</v>
      </c>
      <c r="D195" s="187">
        <v>184</v>
      </c>
      <c r="E195" s="237">
        <v>5599</v>
      </c>
      <c r="F195" s="290"/>
      <c r="G195" s="290"/>
      <c r="H195" s="274">
        <v>473871575.57609701</v>
      </c>
      <c r="I195" s="274"/>
      <c r="J195" s="187">
        <v>348745846.05289</v>
      </c>
      <c r="K195" s="187">
        <v>220174971.07469401</v>
      </c>
      <c r="L195" s="187">
        <v>102289170.555521</v>
      </c>
    </row>
    <row r="196" spans="2:12" s="174" customFormat="1" ht="8.85" customHeight="1" x14ac:dyDescent="0.15">
      <c r="B196" s="239">
        <v>45292</v>
      </c>
      <c r="C196" s="238">
        <v>50922</v>
      </c>
      <c r="D196" s="187">
        <v>185</v>
      </c>
      <c r="E196" s="237">
        <v>5630</v>
      </c>
      <c r="F196" s="290"/>
      <c r="G196" s="290"/>
      <c r="H196" s="274">
        <v>464850112.05971301</v>
      </c>
      <c r="I196" s="274"/>
      <c r="J196" s="187">
        <v>341526260.89703202</v>
      </c>
      <c r="K196" s="187">
        <v>215068645.958202</v>
      </c>
      <c r="L196" s="187">
        <v>99493665.096206099</v>
      </c>
    </row>
    <row r="197" spans="2:12" s="174" customFormat="1" ht="8.85" customHeight="1" x14ac:dyDescent="0.15">
      <c r="B197" s="239">
        <v>45292</v>
      </c>
      <c r="C197" s="238">
        <v>50952</v>
      </c>
      <c r="D197" s="187">
        <v>186</v>
      </c>
      <c r="E197" s="237">
        <v>5660</v>
      </c>
      <c r="F197" s="290"/>
      <c r="G197" s="290"/>
      <c r="H197" s="274">
        <v>455934896.460325</v>
      </c>
      <c r="I197" s="274"/>
      <c r="J197" s="187">
        <v>334426402.75878102</v>
      </c>
      <c r="K197" s="187">
        <v>210079329.272935</v>
      </c>
      <c r="L197" s="187">
        <v>96787157.231780693</v>
      </c>
    </row>
    <row r="198" spans="2:12" s="174" customFormat="1" ht="8.85" customHeight="1" x14ac:dyDescent="0.15">
      <c r="B198" s="239">
        <v>45292</v>
      </c>
      <c r="C198" s="238">
        <v>50983</v>
      </c>
      <c r="D198" s="187">
        <v>187</v>
      </c>
      <c r="E198" s="237">
        <v>5691</v>
      </c>
      <c r="F198" s="290"/>
      <c r="G198" s="290"/>
      <c r="H198" s="274">
        <v>447093591.89247698</v>
      </c>
      <c r="I198" s="274"/>
      <c r="J198" s="187">
        <v>327385128.82872403</v>
      </c>
      <c r="K198" s="187">
        <v>205133129.53939</v>
      </c>
      <c r="L198" s="187">
        <v>94108063.613546401</v>
      </c>
    </row>
    <row r="199" spans="2:12" s="174" customFormat="1" ht="8.85" customHeight="1" x14ac:dyDescent="0.15">
      <c r="B199" s="239">
        <v>45292</v>
      </c>
      <c r="C199" s="238">
        <v>51014</v>
      </c>
      <c r="D199" s="187">
        <v>188</v>
      </c>
      <c r="E199" s="237">
        <v>5722</v>
      </c>
      <c r="F199" s="290"/>
      <c r="G199" s="290"/>
      <c r="H199" s="274">
        <v>438357714.32039899</v>
      </c>
      <c r="I199" s="274"/>
      <c r="J199" s="187">
        <v>320443846.09033698</v>
      </c>
      <c r="K199" s="187">
        <v>200273222.632489</v>
      </c>
      <c r="L199" s="187">
        <v>91489349.011840105</v>
      </c>
    </row>
    <row r="200" spans="2:12" s="174" customFormat="1" ht="8.85" customHeight="1" x14ac:dyDescent="0.15">
      <c r="B200" s="239">
        <v>45292</v>
      </c>
      <c r="C200" s="238">
        <v>51044</v>
      </c>
      <c r="D200" s="187">
        <v>189</v>
      </c>
      <c r="E200" s="237">
        <v>5752</v>
      </c>
      <c r="F200" s="290"/>
      <c r="G200" s="290"/>
      <c r="H200" s="274">
        <v>429767431.99329501</v>
      </c>
      <c r="I200" s="274"/>
      <c r="J200" s="187">
        <v>313648592.94862902</v>
      </c>
      <c r="K200" s="187">
        <v>195543804.88789999</v>
      </c>
      <c r="L200" s="187">
        <v>88962667.411556304</v>
      </c>
    </row>
    <row r="201" spans="2:12" s="174" customFormat="1" ht="8.85" customHeight="1" x14ac:dyDescent="0.15">
      <c r="B201" s="239">
        <v>45292</v>
      </c>
      <c r="C201" s="238">
        <v>51075</v>
      </c>
      <c r="D201" s="187">
        <v>190</v>
      </c>
      <c r="E201" s="237">
        <v>5783</v>
      </c>
      <c r="F201" s="290"/>
      <c r="G201" s="290"/>
      <c r="H201" s="274">
        <v>421264486.64091998</v>
      </c>
      <c r="I201" s="274"/>
      <c r="J201" s="187">
        <v>306921611.76029402</v>
      </c>
      <c r="K201" s="187">
        <v>190863235.149214</v>
      </c>
      <c r="L201" s="187">
        <v>86465455.788174093</v>
      </c>
    </row>
    <row r="202" spans="2:12" s="174" customFormat="1" ht="8.85" customHeight="1" x14ac:dyDescent="0.15">
      <c r="B202" s="239">
        <v>45292</v>
      </c>
      <c r="C202" s="238">
        <v>51105</v>
      </c>
      <c r="D202" s="187">
        <v>191</v>
      </c>
      <c r="E202" s="237">
        <v>5813</v>
      </c>
      <c r="F202" s="290"/>
      <c r="G202" s="290"/>
      <c r="H202" s="274">
        <v>412236585.14083701</v>
      </c>
      <c r="I202" s="274"/>
      <c r="J202" s="187">
        <v>299851146.39618802</v>
      </c>
      <c r="K202" s="187">
        <v>186007429.69545099</v>
      </c>
      <c r="L202" s="187">
        <v>83920242.334984094</v>
      </c>
    </row>
    <row r="203" spans="2:12" s="174" customFormat="1" ht="8.85" customHeight="1" x14ac:dyDescent="0.15">
      <c r="B203" s="239">
        <v>45292</v>
      </c>
      <c r="C203" s="238">
        <v>51136</v>
      </c>
      <c r="D203" s="187">
        <v>192</v>
      </c>
      <c r="E203" s="237">
        <v>5844</v>
      </c>
      <c r="F203" s="290"/>
      <c r="G203" s="290"/>
      <c r="H203" s="274">
        <v>403928042.36831897</v>
      </c>
      <c r="I203" s="274"/>
      <c r="J203" s="187">
        <v>293309389.18824703</v>
      </c>
      <c r="K203" s="187">
        <v>181486630.00989199</v>
      </c>
      <c r="L203" s="187">
        <v>81533801.867076293</v>
      </c>
    </row>
    <row r="204" spans="2:12" s="174" customFormat="1" ht="8.85" customHeight="1" x14ac:dyDescent="0.15">
      <c r="B204" s="239">
        <v>45292</v>
      </c>
      <c r="C204" s="238">
        <v>51167</v>
      </c>
      <c r="D204" s="187">
        <v>193</v>
      </c>
      <c r="E204" s="237">
        <v>5875</v>
      </c>
      <c r="F204" s="290"/>
      <c r="G204" s="290"/>
      <c r="H204" s="274">
        <v>395672308.40087497</v>
      </c>
      <c r="I204" s="274"/>
      <c r="J204" s="187">
        <v>286827241.70514899</v>
      </c>
      <c r="K204" s="187">
        <v>177024411.90355501</v>
      </c>
      <c r="L204" s="187">
        <v>79192278.239512801</v>
      </c>
    </row>
    <row r="205" spans="2:12" s="174" customFormat="1" ht="8.85" customHeight="1" x14ac:dyDescent="0.15">
      <c r="B205" s="239">
        <v>45292</v>
      </c>
      <c r="C205" s="238">
        <v>51196</v>
      </c>
      <c r="D205" s="187">
        <v>194</v>
      </c>
      <c r="E205" s="237">
        <v>5904</v>
      </c>
      <c r="F205" s="290"/>
      <c r="G205" s="290"/>
      <c r="H205" s="274">
        <v>387482436.27687401</v>
      </c>
      <c r="I205" s="274"/>
      <c r="J205" s="187">
        <v>280444613.65458697</v>
      </c>
      <c r="K205" s="187">
        <v>172673347.58432201</v>
      </c>
      <c r="L205" s="187">
        <v>76939707.8420223</v>
      </c>
    </row>
    <row r="206" spans="2:12" s="174" customFormat="1" ht="8.85" customHeight="1" x14ac:dyDescent="0.15">
      <c r="B206" s="239">
        <v>45292</v>
      </c>
      <c r="C206" s="238">
        <v>51227</v>
      </c>
      <c r="D206" s="187">
        <v>195</v>
      </c>
      <c r="E206" s="237">
        <v>5935</v>
      </c>
      <c r="F206" s="290"/>
      <c r="G206" s="290"/>
      <c r="H206" s="274">
        <v>379368170.01840597</v>
      </c>
      <c r="I206" s="274"/>
      <c r="J206" s="187">
        <v>274106131.35462701</v>
      </c>
      <c r="K206" s="187">
        <v>168341444.161237</v>
      </c>
      <c r="L206" s="187">
        <v>74691794.269583896</v>
      </c>
    </row>
    <row r="207" spans="2:12" s="174" customFormat="1" ht="8.85" customHeight="1" x14ac:dyDescent="0.15">
      <c r="B207" s="239">
        <v>45292</v>
      </c>
      <c r="C207" s="238">
        <v>51257</v>
      </c>
      <c r="D207" s="187">
        <v>196</v>
      </c>
      <c r="E207" s="237">
        <v>5965</v>
      </c>
      <c r="F207" s="290"/>
      <c r="G207" s="290"/>
      <c r="H207" s="274">
        <v>371322183.48487097</v>
      </c>
      <c r="I207" s="274"/>
      <c r="J207" s="187">
        <v>267852260.868871</v>
      </c>
      <c r="K207" s="187">
        <v>164095768.51086801</v>
      </c>
      <c r="L207" s="187">
        <v>72509566.615288794</v>
      </c>
    </row>
    <row r="208" spans="2:12" s="174" customFormat="1" ht="8.85" customHeight="1" x14ac:dyDescent="0.15">
      <c r="B208" s="239">
        <v>45292</v>
      </c>
      <c r="C208" s="238">
        <v>51288</v>
      </c>
      <c r="D208" s="187">
        <v>197</v>
      </c>
      <c r="E208" s="237">
        <v>5996</v>
      </c>
      <c r="F208" s="290"/>
      <c r="G208" s="290"/>
      <c r="H208" s="274">
        <v>363379250.76795202</v>
      </c>
      <c r="I208" s="274"/>
      <c r="J208" s="187">
        <v>261678068.25490901</v>
      </c>
      <c r="K208" s="187">
        <v>159905530.18244699</v>
      </c>
      <c r="L208" s="187">
        <v>70358736.280957699</v>
      </c>
    </row>
    <row r="209" spans="2:12" s="174" customFormat="1" ht="8.85" customHeight="1" x14ac:dyDescent="0.15">
      <c r="B209" s="239">
        <v>45292</v>
      </c>
      <c r="C209" s="238">
        <v>51318</v>
      </c>
      <c r="D209" s="187">
        <v>198</v>
      </c>
      <c r="E209" s="237">
        <v>6026</v>
      </c>
      <c r="F209" s="290"/>
      <c r="G209" s="290"/>
      <c r="H209" s="274">
        <v>355443726.62987</v>
      </c>
      <c r="I209" s="274"/>
      <c r="J209" s="187">
        <v>255543367.73220801</v>
      </c>
      <c r="K209" s="187">
        <v>155772410.27212501</v>
      </c>
      <c r="L209" s="187">
        <v>68259196.231319696</v>
      </c>
    </row>
    <row r="210" spans="2:12" s="174" customFormat="1" ht="8.85" customHeight="1" x14ac:dyDescent="0.15">
      <c r="B210" s="239">
        <v>45292</v>
      </c>
      <c r="C210" s="238">
        <v>51349</v>
      </c>
      <c r="D210" s="187">
        <v>199</v>
      </c>
      <c r="E210" s="237">
        <v>6057</v>
      </c>
      <c r="F210" s="290"/>
      <c r="G210" s="290"/>
      <c r="H210" s="274">
        <v>347722693.90698802</v>
      </c>
      <c r="I210" s="274"/>
      <c r="J210" s="187">
        <v>249568388.63978401</v>
      </c>
      <c r="K210" s="187">
        <v>151743324.17033201</v>
      </c>
      <c r="L210" s="187">
        <v>66212020.909781702</v>
      </c>
    </row>
    <row r="211" spans="2:12" s="174" customFormat="1" ht="8.85" customHeight="1" x14ac:dyDescent="0.15">
      <c r="B211" s="239">
        <v>45292</v>
      </c>
      <c r="C211" s="238">
        <v>51380</v>
      </c>
      <c r="D211" s="187">
        <v>200</v>
      </c>
      <c r="E211" s="237">
        <v>6088</v>
      </c>
      <c r="F211" s="290"/>
      <c r="G211" s="290"/>
      <c r="H211" s="274">
        <v>340091529.24998599</v>
      </c>
      <c r="I211" s="274"/>
      <c r="J211" s="187">
        <v>243677333.37992501</v>
      </c>
      <c r="K211" s="187">
        <v>147784621.987131</v>
      </c>
      <c r="L211" s="187">
        <v>64211544.231727399</v>
      </c>
    </row>
    <row r="212" spans="2:12" s="174" customFormat="1" ht="8.85" customHeight="1" x14ac:dyDescent="0.15">
      <c r="B212" s="239">
        <v>45292</v>
      </c>
      <c r="C212" s="238">
        <v>51410</v>
      </c>
      <c r="D212" s="187">
        <v>201</v>
      </c>
      <c r="E212" s="237">
        <v>6118</v>
      </c>
      <c r="F212" s="290"/>
      <c r="G212" s="290"/>
      <c r="H212" s="274">
        <v>332607617.69602501</v>
      </c>
      <c r="I212" s="274"/>
      <c r="J212" s="187">
        <v>237923900.187493</v>
      </c>
      <c r="K212" s="187">
        <v>143940149.48762101</v>
      </c>
      <c r="L212" s="187">
        <v>62284775.329695597</v>
      </c>
    </row>
    <row r="213" spans="2:12" s="174" customFormat="1" ht="8.85" customHeight="1" x14ac:dyDescent="0.15">
      <c r="B213" s="239">
        <v>45292</v>
      </c>
      <c r="C213" s="238">
        <v>51441</v>
      </c>
      <c r="D213" s="187">
        <v>202</v>
      </c>
      <c r="E213" s="237">
        <v>6149</v>
      </c>
      <c r="F213" s="290"/>
      <c r="G213" s="290"/>
      <c r="H213" s="274">
        <v>325245046.65989</v>
      </c>
      <c r="I213" s="274"/>
      <c r="J213" s="187">
        <v>232262635.148974</v>
      </c>
      <c r="K213" s="187">
        <v>140157815.79093</v>
      </c>
      <c r="L213" s="187">
        <v>60391232.532964103</v>
      </c>
    </row>
    <row r="214" spans="2:12" s="174" customFormat="1" ht="8.85" customHeight="1" x14ac:dyDescent="0.15">
      <c r="B214" s="239">
        <v>45292</v>
      </c>
      <c r="C214" s="238">
        <v>51471</v>
      </c>
      <c r="D214" s="187">
        <v>203</v>
      </c>
      <c r="E214" s="237">
        <v>6179</v>
      </c>
      <c r="F214" s="290"/>
      <c r="G214" s="290"/>
      <c r="H214" s="274">
        <v>317960130.60873002</v>
      </c>
      <c r="I214" s="274"/>
      <c r="J214" s="187">
        <v>226687662.869984</v>
      </c>
      <c r="K214" s="187">
        <v>136456938.72165099</v>
      </c>
      <c r="L214" s="187">
        <v>58555579.039289601</v>
      </c>
    </row>
    <row r="215" spans="2:12" s="174" customFormat="1" ht="8.85" customHeight="1" x14ac:dyDescent="0.15">
      <c r="B215" s="239">
        <v>45292</v>
      </c>
      <c r="C215" s="238">
        <v>51502</v>
      </c>
      <c r="D215" s="187">
        <v>204</v>
      </c>
      <c r="E215" s="237">
        <v>6210</v>
      </c>
      <c r="F215" s="290"/>
      <c r="G215" s="290"/>
      <c r="H215" s="274">
        <v>310751158.061827</v>
      </c>
      <c r="I215" s="274"/>
      <c r="J215" s="187">
        <v>221172309.59121501</v>
      </c>
      <c r="K215" s="187">
        <v>132798321.27747101</v>
      </c>
      <c r="L215" s="187">
        <v>56744250.038768299</v>
      </c>
    </row>
    <row r="216" spans="2:12" s="174" customFormat="1" ht="8.85" customHeight="1" x14ac:dyDescent="0.15">
      <c r="B216" s="239">
        <v>45292</v>
      </c>
      <c r="C216" s="238">
        <v>51533</v>
      </c>
      <c r="D216" s="187">
        <v>205</v>
      </c>
      <c r="E216" s="237">
        <v>6241</v>
      </c>
      <c r="F216" s="290"/>
      <c r="G216" s="290"/>
      <c r="H216" s="274">
        <v>303598698.38131398</v>
      </c>
      <c r="I216" s="274"/>
      <c r="J216" s="187">
        <v>215715167.037177</v>
      </c>
      <c r="K216" s="187">
        <v>129192293.010703</v>
      </c>
      <c r="L216" s="187">
        <v>54969590.482013799</v>
      </c>
    </row>
    <row r="217" spans="2:12" s="174" customFormat="1" ht="8.85" customHeight="1" x14ac:dyDescent="0.15">
      <c r="B217" s="239">
        <v>45292</v>
      </c>
      <c r="C217" s="238">
        <v>51561</v>
      </c>
      <c r="D217" s="187">
        <v>206</v>
      </c>
      <c r="E217" s="237">
        <v>6269</v>
      </c>
      <c r="F217" s="290"/>
      <c r="G217" s="290"/>
      <c r="H217" s="274">
        <v>296517134.38927901</v>
      </c>
      <c r="I217" s="274"/>
      <c r="J217" s="187">
        <v>210360741.85254401</v>
      </c>
      <c r="K217" s="187">
        <v>125696080.263063</v>
      </c>
      <c r="L217" s="187">
        <v>53277353.186079897</v>
      </c>
    </row>
    <row r="218" spans="2:12" s="174" customFormat="1" ht="8.85" customHeight="1" x14ac:dyDescent="0.15">
      <c r="B218" s="239">
        <v>45292</v>
      </c>
      <c r="C218" s="238">
        <v>51592</v>
      </c>
      <c r="D218" s="187">
        <v>207</v>
      </c>
      <c r="E218" s="237">
        <v>6300</v>
      </c>
      <c r="F218" s="290"/>
      <c r="G218" s="290"/>
      <c r="H218" s="274">
        <v>289550726.61160201</v>
      </c>
      <c r="I218" s="274"/>
      <c r="J218" s="187">
        <v>205070097.32353801</v>
      </c>
      <c r="K218" s="187">
        <v>122223149.733338</v>
      </c>
      <c r="L218" s="187">
        <v>51585898.258447401</v>
      </c>
    </row>
    <row r="219" spans="2:12" s="174" customFormat="1" ht="8.85" customHeight="1" x14ac:dyDescent="0.15">
      <c r="B219" s="239">
        <v>45292</v>
      </c>
      <c r="C219" s="238">
        <v>51622</v>
      </c>
      <c r="D219" s="187">
        <v>208</v>
      </c>
      <c r="E219" s="237">
        <v>6330</v>
      </c>
      <c r="F219" s="290"/>
      <c r="G219" s="290"/>
      <c r="H219" s="274">
        <v>282670748.81695598</v>
      </c>
      <c r="I219" s="274"/>
      <c r="J219" s="187">
        <v>199868847.48658699</v>
      </c>
      <c r="K219" s="187">
        <v>118829975.998247</v>
      </c>
      <c r="L219" s="187">
        <v>49948174.311212301</v>
      </c>
    </row>
    <row r="220" spans="2:12" s="174" customFormat="1" ht="8.85" customHeight="1" x14ac:dyDescent="0.15">
      <c r="B220" s="239">
        <v>45292</v>
      </c>
      <c r="C220" s="238">
        <v>51653</v>
      </c>
      <c r="D220" s="187">
        <v>209</v>
      </c>
      <c r="E220" s="237">
        <v>6361</v>
      </c>
      <c r="F220" s="290"/>
      <c r="G220" s="290"/>
      <c r="H220" s="274">
        <v>275947543.407318</v>
      </c>
      <c r="I220" s="274"/>
      <c r="J220" s="187">
        <v>194784121.06713399</v>
      </c>
      <c r="K220" s="187">
        <v>115512383.198443</v>
      </c>
      <c r="L220" s="187">
        <v>48348028.890065402</v>
      </c>
    </row>
    <row r="221" spans="2:12" s="174" customFormat="1" ht="8.85" customHeight="1" x14ac:dyDescent="0.15">
      <c r="B221" s="239">
        <v>45292</v>
      </c>
      <c r="C221" s="238">
        <v>51683</v>
      </c>
      <c r="D221" s="187">
        <v>210</v>
      </c>
      <c r="E221" s="237">
        <v>6391</v>
      </c>
      <c r="F221" s="290"/>
      <c r="G221" s="290"/>
      <c r="H221" s="274">
        <v>269512458.16173202</v>
      </c>
      <c r="I221" s="274"/>
      <c r="J221" s="187">
        <v>189929499.321376</v>
      </c>
      <c r="K221" s="187">
        <v>112356236.813033</v>
      </c>
      <c r="L221" s="187">
        <v>46834242.151676901</v>
      </c>
    </row>
    <row r="222" spans="2:12" s="174" customFormat="1" ht="8.85" customHeight="1" x14ac:dyDescent="0.15">
      <c r="B222" s="239">
        <v>45292</v>
      </c>
      <c r="C222" s="238">
        <v>51714</v>
      </c>
      <c r="D222" s="187">
        <v>211</v>
      </c>
      <c r="E222" s="237">
        <v>6422</v>
      </c>
      <c r="F222" s="290"/>
      <c r="G222" s="290"/>
      <c r="H222" s="274">
        <v>263263129.170508</v>
      </c>
      <c r="I222" s="274"/>
      <c r="J222" s="187">
        <v>185210837.82472801</v>
      </c>
      <c r="K222" s="187">
        <v>109286181.19909699</v>
      </c>
      <c r="L222" s="187">
        <v>45361580.973387398</v>
      </c>
    </row>
    <row r="223" spans="2:12" s="174" customFormat="1" ht="8.85" customHeight="1" x14ac:dyDescent="0.15">
      <c r="B223" s="239">
        <v>45292</v>
      </c>
      <c r="C223" s="238">
        <v>51745</v>
      </c>
      <c r="D223" s="187">
        <v>212</v>
      </c>
      <c r="E223" s="237">
        <v>6453</v>
      </c>
      <c r="F223" s="290"/>
      <c r="G223" s="290"/>
      <c r="H223" s="274">
        <v>257171957.330452</v>
      </c>
      <c r="I223" s="274"/>
      <c r="J223" s="187">
        <v>180618714.341454</v>
      </c>
      <c r="K223" s="187">
        <v>106305490.03438</v>
      </c>
      <c r="L223" s="187">
        <v>43937490.171445899</v>
      </c>
    </row>
    <row r="224" spans="2:12" s="174" customFormat="1" ht="8.85" customHeight="1" x14ac:dyDescent="0.15">
      <c r="B224" s="239">
        <v>45292</v>
      </c>
      <c r="C224" s="238">
        <v>51775</v>
      </c>
      <c r="D224" s="187">
        <v>213</v>
      </c>
      <c r="E224" s="237">
        <v>6483</v>
      </c>
      <c r="F224" s="290"/>
      <c r="G224" s="290"/>
      <c r="H224" s="274">
        <v>251212281.56025001</v>
      </c>
      <c r="I224" s="274"/>
      <c r="J224" s="187">
        <v>176143476.87577799</v>
      </c>
      <c r="K224" s="187">
        <v>103416367.487183</v>
      </c>
      <c r="L224" s="187">
        <v>42568163.494650103</v>
      </c>
    </row>
    <row r="225" spans="2:12" s="174" customFormat="1" ht="8.85" customHeight="1" x14ac:dyDescent="0.15">
      <c r="B225" s="239">
        <v>45292</v>
      </c>
      <c r="C225" s="238">
        <v>51806</v>
      </c>
      <c r="D225" s="187">
        <v>214</v>
      </c>
      <c r="E225" s="237">
        <v>6514</v>
      </c>
      <c r="F225" s="290"/>
      <c r="G225" s="290"/>
      <c r="H225" s="274">
        <v>245310772.929492</v>
      </c>
      <c r="I225" s="274"/>
      <c r="J225" s="187">
        <v>171713759.43781</v>
      </c>
      <c r="K225" s="187">
        <v>100559221.836787</v>
      </c>
      <c r="L225" s="187">
        <v>41216789.326569103</v>
      </c>
    </row>
    <row r="226" spans="2:12" s="174" customFormat="1" ht="8.85" customHeight="1" x14ac:dyDescent="0.15">
      <c r="B226" s="239">
        <v>45292</v>
      </c>
      <c r="C226" s="238">
        <v>51836</v>
      </c>
      <c r="D226" s="187">
        <v>215</v>
      </c>
      <c r="E226" s="237">
        <v>6544</v>
      </c>
      <c r="F226" s="290"/>
      <c r="G226" s="290"/>
      <c r="H226" s="274">
        <v>239603949.33706501</v>
      </c>
      <c r="I226" s="274"/>
      <c r="J226" s="187">
        <v>167443775.66290799</v>
      </c>
      <c r="K226" s="187">
        <v>97817280.155362397</v>
      </c>
      <c r="L226" s="187">
        <v>39928585.095178902</v>
      </c>
    </row>
    <row r="227" spans="2:12" s="174" customFormat="1" ht="8.85" customHeight="1" x14ac:dyDescent="0.15">
      <c r="B227" s="239">
        <v>45292</v>
      </c>
      <c r="C227" s="238">
        <v>51867</v>
      </c>
      <c r="D227" s="187">
        <v>216</v>
      </c>
      <c r="E227" s="237">
        <v>6575</v>
      </c>
      <c r="F227" s="290"/>
      <c r="G227" s="290"/>
      <c r="H227" s="274">
        <v>234066388.930062</v>
      </c>
      <c r="I227" s="274"/>
      <c r="J227" s="187">
        <v>163296497.68341401</v>
      </c>
      <c r="K227" s="187">
        <v>95151916.010405302</v>
      </c>
      <c r="L227" s="187">
        <v>38676084.044439197</v>
      </c>
    </row>
    <row r="228" spans="2:12" s="174" customFormat="1" ht="8.85" customHeight="1" x14ac:dyDescent="0.15">
      <c r="B228" s="239">
        <v>45292</v>
      </c>
      <c r="C228" s="238">
        <v>51898</v>
      </c>
      <c r="D228" s="187">
        <v>217</v>
      </c>
      <c r="E228" s="237">
        <v>6606</v>
      </c>
      <c r="F228" s="290"/>
      <c r="G228" s="290"/>
      <c r="H228" s="274">
        <v>228658910.91251099</v>
      </c>
      <c r="I228" s="274"/>
      <c r="J228" s="187">
        <v>159253404.306768</v>
      </c>
      <c r="K228" s="187">
        <v>92560029.700214505</v>
      </c>
      <c r="L228" s="187">
        <v>37463216.522294201</v>
      </c>
    </row>
    <row r="229" spans="2:12" s="174" customFormat="1" ht="8.85" customHeight="1" x14ac:dyDescent="0.15">
      <c r="B229" s="239">
        <v>45292</v>
      </c>
      <c r="C229" s="238">
        <v>51926</v>
      </c>
      <c r="D229" s="187">
        <v>218</v>
      </c>
      <c r="E229" s="237">
        <v>6634</v>
      </c>
      <c r="F229" s="290"/>
      <c r="G229" s="290"/>
      <c r="H229" s="274">
        <v>223374117.91481099</v>
      </c>
      <c r="I229" s="274"/>
      <c r="J229" s="187">
        <v>155334372.649288</v>
      </c>
      <c r="K229" s="187">
        <v>90074828.590105802</v>
      </c>
      <c r="L229" s="187">
        <v>36317841.809360899</v>
      </c>
    </row>
    <row r="230" spans="2:12" s="174" customFormat="1" ht="8.85" customHeight="1" x14ac:dyDescent="0.15">
      <c r="B230" s="239">
        <v>45292</v>
      </c>
      <c r="C230" s="238">
        <v>51957</v>
      </c>
      <c r="D230" s="187">
        <v>219</v>
      </c>
      <c r="E230" s="237">
        <v>6665</v>
      </c>
      <c r="F230" s="290"/>
      <c r="G230" s="290"/>
      <c r="H230" s="274">
        <v>218216657.81458399</v>
      </c>
      <c r="I230" s="274"/>
      <c r="J230" s="187">
        <v>151490499.01540399</v>
      </c>
      <c r="K230" s="187">
        <v>87622444.626397595</v>
      </c>
      <c r="L230" s="187">
        <v>35179411.7767094</v>
      </c>
    </row>
    <row r="231" spans="2:12" s="174" customFormat="1" ht="8.85" customHeight="1" x14ac:dyDescent="0.15">
      <c r="B231" s="239">
        <v>45292</v>
      </c>
      <c r="C231" s="238">
        <v>51987</v>
      </c>
      <c r="D231" s="187">
        <v>220</v>
      </c>
      <c r="E231" s="237">
        <v>6695</v>
      </c>
      <c r="F231" s="290"/>
      <c r="G231" s="290"/>
      <c r="H231" s="274">
        <v>213123902.48375699</v>
      </c>
      <c r="I231" s="274"/>
      <c r="J231" s="187">
        <v>147712148.99820101</v>
      </c>
      <c r="K231" s="187">
        <v>85226755.051801696</v>
      </c>
      <c r="L231" s="187">
        <v>34077305.258719303</v>
      </c>
    </row>
    <row r="232" spans="2:12" s="174" customFormat="1" ht="8.85" customHeight="1" x14ac:dyDescent="0.15">
      <c r="B232" s="239">
        <v>45292</v>
      </c>
      <c r="C232" s="238">
        <v>52018</v>
      </c>
      <c r="D232" s="187">
        <v>221</v>
      </c>
      <c r="E232" s="237">
        <v>6726</v>
      </c>
      <c r="F232" s="290"/>
      <c r="G232" s="290"/>
      <c r="H232" s="274">
        <v>208104332.970559</v>
      </c>
      <c r="I232" s="274"/>
      <c r="J232" s="187">
        <v>143988550.085879</v>
      </c>
      <c r="K232" s="187">
        <v>82867032.749538496</v>
      </c>
      <c r="L232" s="187">
        <v>32993447.615850002</v>
      </c>
    </row>
    <row r="233" spans="2:12" s="174" customFormat="1" ht="8.85" customHeight="1" x14ac:dyDescent="0.15">
      <c r="B233" s="239">
        <v>45292</v>
      </c>
      <c r="C233" s="238">
        <v>52048</v>
      </c>
      <c r="D233" s="187">
        <v>222</v>
      </c>
      <c r="E233" s="237">
        <v>6756</v>
      </c>
      <c r="F233" s="290"/>
      <c r="G233" s="290"/>
      <c r="H233" s="274">
        <v>203178047.38850501</v>
      </c>
      <c r="I233" s="274"/>
      <c r="J233" s="187">
        <v>140349276.563086</v>
      </c>
      <c r="K233" s="187">
        <v>80573786.850360096</v>
      </c>
      <c r="L233" s="187">
        <v>31948889.6766892</v>
      </c>
    </row>
    <row r="234" spans="2:12" s="174" customFormat="1" ht="8.85" customHeight="1" x14ac:dyDescent="0.15">
      <c r="B234" s="239">
        <v>45292</v>
      </c>
      <c r="C234" s="238">
        <v>52079</v>
      </c>
      <c r="D234" s="187">
        <v>223</v>
      </c>
      <c r="E234" s="237">
        <v>6787</v>
      </c>
      <c r="F234" s="290"/>
      <c r="G234" s="290"/>
      <c r="H234" s="274">
        <v>198327803.66782901</v>
      </c>
      <c r="I234" s="274"/>
      <c r="J234" s="187">
        <v>136766514.033804</v>
      </c>
      <c r="K234" s="187">
        <v>78317256.847849697</v>
      </c>
      <c r="L234" s="187">
        <v>30922605.600629002</v>
      </c>
    </row>
    <row r="235" spans="2:12" s="174" customFormat="1" ht="8.85" customHeight="1" x14ac:dyDescent="0.15">
      <c r="B235" s="239">
        <v>45292</v>
      </c>
      <c r="C235" s="238">
        <v>52110</v>
      </c>
      <c r="D235" s="187">
        <v>224</v>
      </c>
      <c r="E235" s="237">
        <v>6818</v>
      </c>
      <c r="F235" s="290"/>
      <c r="G235" s="290"/>
      <c r="H235" s="274">
        <v>193539088.68255401</v>
      </c>
      <c r="I235" s="274"/>
      <c r="J235" s="187">
        <v>133237859.173188</v>
      </c>
      <c r="K235" s="187">
        <v>76102588.475010306</v>
      </c>
      <c r="L235" s="187">
        <v>29920900.653448801</v>
      </c>
    </row>
    <row r="236" spans="2:12" s="174" customFormat="1" ht="8.85" customHeight="1" x14ac:dyDescent="0.15">
      <c r="B236" s="239">
        <v>45292</v>
      </c>
      <c r="C236" s="238">
        <v>52140</v>
      </c>
      <c r="D236" s="187">
        <v>225</v>
      </c>
      <c r="E236" s="237">
        <v>6848</v>
      </c>
      <c r="F236" s="290"/>
      <c r="G236" s="290"/>
      <c r="H236" s="274">
        <v>188852098.906308</v>
      </c>
      <c r="I236" s="274"/>
      <c r="J236" s="187">
        <v>129797799.714839</v>
      </c>
      <c r="K236" s="187">
        <v>73955228.038368106</v>
      </c>
      <c r="L236" s="187">
        <v>28957442.155122198</v>
      </c>
    </row>
    <row r="237" spans="2:12" s="174" customFormat="1" ht="8.85" customHeight="1" x14ac:dyDescent="0.15">
      <c r="B237" s="239">
        <v>45292</v>
      </c>
      <c r="C237" s="238">
        <v>52171</v>
      </c>
      <c r="D237" s="187">
        <v>226</v>
      </c>
      <c r="E237" s="237">
        <v>6879</v>
      </c>
      <c r="F237" s="290"/>
      <c r="G237" s="290"/>
      <c r="H237" s="274">
        <v>184236009.89054301</v>
      </c>
      <c r="I237" s="274"/>
      <c r="J237" s="187">
        <v>126410402.13771901</v>
      </c>
      <c r="K237" s="187">
        <v>71842006.899728805</v>
      </c>
      <c r="L237" s="187">
        <v>28010856.737424899</v>
      </c>
    </row>
    <row r="238" spans="2:12" s="174" customFormat="1" ht="8.85" customHeight="1" x14ac:dyDescent="0.15">
      <c r="B238" s="239">
        <v>45292</v>
      </c>
      <c r="C238" s="238">
        <v>52201</v>
      </c>
      <c r="D238" s="187">
        <v>227</v>
      </c>
      <c r="E238" s="237">
        <v>6909</v>
      </c>
      <c r="F238" s="290"/>
      <c r="G238" s="290"/>
      <c r="H238" s="274">
        <v>179676631.60609901</v>
      </c>
      <c r="I238" s="274"/>
      <c r="J238" s="187">
        <v>123079706.31375501</v>
      </c>
      <c r="K238" s="187">
        <v>69776930.603756204</v>
      </c>
      <c r="L238" s="187">
        <v>27094171.873639099</v>
      </c>
    </row>
    <row r="239" spans="2:12" s="174" customFormat="1" ht="8.85" customHeight="1" x14ac:dyDescent="0.15">
      <c r="B239" s="239">
        <v>45292</v>
      </c>
      <c r="C239" s="238">
        <v>52232</v>
      </c>
      <c r="D239" s="187">
        <v>228</v>
      </c>
      <c r="E239" s="237">
        <v>6940</v>
      </c>
      <c r="F239" s="290"/>
      <c r="G239" s="290"/>
      <c r="H239" s="274">
        <v>175172643.665124</v>
      </c>
      <c r="I239" s="274"/>
      <c r="J239" s="187">
        <v>119790924.693955</v>
      </c>
      <c r="K239" s="187">
        <v>67739723.627387404</v>
      </c>
      <c r="L239" s="187">
        <v>26191722.451880299</v>
      </c>
    </row>
    <row r="240" spans="2:12" s="174" customFormat="1" ht="8.85" customHeight="1" x14ac:dyDescent="0.15">
      <c r="B240" s="239">
        <v>45292</v>
      </c>
      <c r="C240" s="238">
        <v>52263</v>
      </c>
      <c r="D240" s="187">
        <v>229</v>
      </c>
      <c r="E240" s="237">
        <v>6971</v>
      </c>
      <c r="F240" s="290"/>
      <c r="G240" s="290"/>
      <c r="H240" s="274">
        <v>170705353.933768</v>
      </c>
      <c r="I240" s="274"/>
      <c r="J240" s="187">
        <v>116537998.36903401</v>
      </c>
      <c r="K240" s="187">
        <v>65732651.406771503</v>
      </c>
      <c r="L240" s="187">
        <v>25308034.017742701</v>
      </c>
    </row>
    <row r="241" spans="2:12" s="174" customFormat="1" ht="8.85" customHeight="1" x14ac:dyDescent="0.15">
      <c r="B241" s="239">
        <v>45292</v>
      </c>
      <c r="C241" s="238">
        <v>52291</v>
      </c>
      <c r="D241" s="187">
        <v>230</v>
      </c>
      <c r="E241" s="237">
        <v>6999</v>
      </c>
      <c r="F241" s="290"/>
      <c r="G241" s="290"/>
      <c r="H241" s="274">
        <v>166296479.982988</v>
      </c>
      <c r="I241" s="274"/>
      <c r="J241" s="187">
        <v>113354193.588706</v>
      </c>
      <c r="K241" s="187">
        <v>63789956.175924599</v>
      </c>
      <c r="L241" s="187">
        <v>24466090.289866801</v>
      </c>
    </row>
    <row r="242" spans="2:12" s="174" customFormat="1" ht="8.85" customHeight="1" x14ac:dyDescent="0.15">
      <c r="B242" s="239">
        <v>45292</v>
      </c>
      <c r="C242" s="238">
        <v>52322</v>
      </c>
      <c r="D242" s="187">
        <v>231</v>
      </c>
      <c r="E242" s="237">
        <v>7030</v>
      </c>
      <c r="F242" s="290"/>
      <c r="G242" s="290"/>
      <c r="H242" s="274">
        <v>161960181.93181199</v>
      </c>
      <c r="I242" s="274"/>
      <c r="J242" s="187">
        <v>110211159.149128</v>
      </c>
      <c r="K242" s="187">
        <v>61863484.050333001</v>
      </c>
      <c r="L242" s="187">
        <v>23626710.779498201</v>
      </c>
    </row>
    <row r="243" spans="2:12" s="174" customFormat="1" ht="8.85" customHeight="1" x14ac:dyDescent="0.15">
      <c r="B243" s="239">
        <v>45292</v>
      </c>
      <c r="C243" s="238">
        <v>52352</v>
      </c>
      <c r="D243" s="187">
        <v>232</v>
      </c>
      <c r="E243" s="237">
        <v>7060</v>
      </c>
      <c r="F243" s="290"/>
      <c r="G243" s="290"/>
      <c r="H243" s="274">
        <v>157584309.541931</v>
      </c>
      <c r="I243" s="274"/>
      <c r="J243" s="187">
        <v>107057438.41898599</v>
      </c>
      <c r="K243" s="187">
        <v>59945338.929756701</v>
      </c>
      <c r="L243" s="187">
        <v>22800291.181816999</v>
      </c>
    </row>
    <row r="244" spans="2:12" s="174" customFormat="1" ht="8.85" customHeight="1" x14ac:dyDescent="0.15">
      <c r="B244" s="239">
        <v>45292</v>
      </c>
      <c r="C244" s="238">
        <v>52383</v>
      </c>
      <c r="D244" s="187">
        <v>233</v>
      </c>
      <c r="E244" s="237">
        <v>7091</v>
      </c>
      <c r="F244" s="290"/>
      <c r="G244" s="290"/>
      <c r="H244" s="274">
        <v>153338349.23238501</v>
      </c>
      <c r="I244" s="274"/>
      <c r="J244" s="187">
        <v>103996191.99768899</v>
      </c>
      <c r="K244" s="187">
        <v>58083142.118383601</v>
      </c>
      <c r="L244" s="187">
        <v>21998430.423955001</v>
      </c>
    </row>
    <row r="245" spans="2:12" s="174" customFormat="1" ht="8.85" customHeight="1" x14ac:dyDescent="0.15">
      <c r="B245" s="239">
        <v>45292</v>
      </c>
      <c r="C245" s="238">
        <v>52413</v>
      </c>
      <c r="D245" s="187">
        <v>234</v>
      </c>
      <c r="E245" s="237">
        <v>7121</v>
      </c>
      <c r="F245" s="290"/>
      <c r="G245" s="290"/>
      <c r="H245" s="274">
        <v>149158574.10158101</v>
      </c>
      <c r="I245" s="274"/>
      <c r="J245" s="187">
        <v>100995363.58537801</v>
      </c>
      <c r="K245" s="187">
        <v>56268309.743213803</v>
      </c>
      <c r="L245" s="187">
        <v>21223721.877186101</v>
      </c>
    </row>
    <row r="246" spans="2:12" s="174" customFormat="1" ht="8.85" customHeight="1" x14ac:dyDescent="0.15">
      <c r="B246" s="239">
        <v>45292</v>
      </c>
      <c r="C246" s="238">
        <v>52444</v>
      </c>
      <c r="D246" s="187">
        <v>235</v>
      </c>
      <c r="E246" s="237">
        <v>7152</v>
      </c>
      <c r="F246" s="290"/>
      <c r="G246" s="290"/>
      <c r="H246" s="274">
        <v>145031065.350429</v>
      </c>
      <c r="I246" s="274"/>
      <c r="J246" s="187">
        <v>98034069.308033496</v>
      </c>
      <c r="K246" s="187">
        <v>54479555.507188499</v>
      </c>
      <c r="L246" s="187">
        <v>20461989.2195829</v>
      </c>
    </row>
    <row r="247" spans="2:12" s="174" customFormat="1" ht="8.85" customHeight="1" x14ac:dyDescent="0.15">
      <c r="B247" s="239">
        <v>45292</v>
      </c>
      <c r="C247" s="238">
        <v>52475</v>
      </c>
      <c r="D247" s="187">
        <v>236</v>
      </c>
      <c r="E247" s="237">
        <v>7183</v>
      </c>
      <c r="F247" s="290"/>
      <c r="G247" s="290"/>
      <c r="H247" s="274">
        <v>140951820.66960999</v>
      </c>
      <c r="I247" s="274"/>
      <c r="J247" s="187">
        <v>95115098.521123603</v>
      </c>
      <c r="K247" s="187">
        <v>52722995.894709803</v>
      </c>
      <c r="L247" s="187">
        <v>19718369.287795801</v>
      </c>
    </row>
    <row r="248" spans="2:12" s="174" customFormat="1" ht="8.85" customHeight="1" x14ac:dyDescent="0.15">
      <c r="B248" s="239">
        <v>45292</v>
      </c>
      <c r="C248" s="238">
        <v>52505</v>
      </c>
      <c r="D248" s="187">
        <v>237</v>
      </c>
      <c r="E248" s="237">
        <v>7213</v>
      </c>
      <c r="F248" s="290"/>
      <c r="G248" s="290"/>
      <c r="H248" s="274">
        <v>136938896.098506</v>
      </c>
      <c r="I248" s="274"/>
      <c r="J248" s="187">
        <v>92255476.224730194</v>
      </c>
      <c r="K248" s="187">
        <v>51012022.266398601</v>
      </c>
      <c r="L248" s="187">
        <v>19000259.811169501</v>
      </c>
    </row>
    <row r="249" spans="2:12" s="174" customFormat="1" ht="8.85" customHeight="1" x14ac:dyDescent="0.15">
      <c r="B249" s="239">
        <v>45292</v>
      </c>
      <c r="C249" s="238">
        <v>52536</v>
      </c>
      <c r="D249" s="187">
        <v>238</v>
      </c>
      <c r="E249" s="237">
        <v>7244</v>
      </c>
      <c r="F249" s="290"/>
      <c r="G249" s="290"/>
      <c r="H249" s="274">
        <v>132964346.128628</v>
      </c>
      <c r="I249" s="274"/>
      <c r="J249" s="187">
        <v>89425898.772917897</v>
      </c>
      <c r="K249" s="187">
        <v>49321672.161772899</v>
      </c>
      <c r="L249" s="187">
        <v>18292851.579216801</v>
      </c>
    </row>
    <row r="250" spans="2:12" s="174" customFormat="1" ht="8.85" customHeight="1" x14ac:dyDescent="0.15">
      <c r="B250" s="239">
        <v>45292</v>
      </c>
      <c r="C250" s="238">
        <v>52566</v>
      </c>
      <c r="D250" s="187">
        <v>239</v>
      </c>
      <c r="E250" s="237">
        <v>7274</v>
      </c>
      <c r="F250" s="290"/>
      <c r="G250" s="290"/>
      <c r="H250" s="274">
        <v>129001603.779815</v>
      </c>
      <c r="I250" s="274"/>
      <c r="J250" s="187">
        <v>86618325.050490603</v>
      </c>
      <c r="K250" s="187">
        <v>47655609.367895901</v>
      </c>
      <c r="L250" s="187">
        <v>17602474.717881899</v>
      </c>
    </row>
    <row r="251" spans="2:12" s="174" customFormat="1" ht="8.85" customHeight="1" x14ac:dyDescent="0.15">
      <c r="B251" s="239">
        <v>45292</v>
      </c>
      <c r="C251" s="238">
        <v>52597</v>
      </c>
      <c r="D251" s="187">
        <v>240</v>
      </c>
      <c r="E251" s="237">
        <v>7305</v>
      </c>
      <c r="F251" s="290"/>
      <c r="G251" s="290"/>
      <c r="H251" s="274">
        <v>124829417.750659</v>
      </c>
      <c r="I251" s="274"/>
      <c r="J251" s="187">
        <v>83674744.658888698</v>
      </c>
      <c r="K251" s="187">
        <v>45919033.0629154</v>
      </c>
      <c r="L251" s="187">
        <v>16889199.119389299</v>
      </c>
    </row>
    <row r="252" spans="2:12" s="174" customFormat="1" ht="8.85" customHeight="1" x14ac:dyDescent="0.15">
      <c r="B252" s="239">
        <v>45292</v>
      </c>
      <c r="C252" s="238">
        <v>52628</v>
      </c>
      <c r="D252" s="187">
        <v>241</v>
      </c>
      <c r="E252" s="237">
        <v>7336</v>
      </c>
      <c r="F252" s="290"/>
      <c r="G252" s="290"/>
      <c r="H252" s="274">
        <v>120909878.45274299</v>
      </c>
      <c r="I252" s="274"/>
      <c r="J252" s="187">
        <v>80909965.235292807</v>
      </c>
      <c r="K252" s="187">
        <v>44288854.3323332</v>
      </c>
      <c r="L252" s="187">
        <v>16220617.647644</v>
      </c>
    </row>
    <row r="253" spans="2:12" s="174" customFormat="1" ht="8.85" customHeight="1" x14ac:dyDescent="0.15">
      <c r="B253" s="239">
        <v>45292</v>
      </c>
      <c r="C253" s="238">
        <v>52657</v>
      </c>
      <c r="D253" s="187">
        <v>242</v>
      </c>
      <c r="E253" s="237">
        <v>7365</v>
      </c>
      <c r="F253" s="290"/>
      <c r="G253" s="290"/>
      <c r="H253" s="274">
        <v>117012276.454376</v>
      </c>
      <c r="I253" s="274"/>
      <c r="J253" s="187">
        <v>78177539.963361695</v>
      </c>
      <c r="K253" s="187">
        <v>42691348.528715298</v>
      </c>
      <c r="L253" s="187">
        <v>15573576.5511309</v>
      </c>
    </row>
    <row r="254" spans="2:12" s="174" customFormat="1" ht="8.85" customHeight="1" x14ac:dyDescent="0.15">
      <c r="B254" s="239">
        <v>45292</v>
      </c>
      <c r="C254" s="238">
        <v>52688</v>
      </c>
      <c r="D254" s="187">
        <v>243</v>
      </c>
      <c r="E254" s="237">
        <v>7396</v>
      </c>
      <c r="F254" s="290"/>
      <c r="G254" s="290"/>
      <c r="H254" s="274">
        <v>113126858.17718799</v>
      </c>
      <c r="I254" s="274"/>
      <c r="J254" s="187">
        <v>75453445.569502205</v>
      </c>
      <c r="K254" s="187">
        <v>41098979.9078895</v>
      </c>
      <c r="L254" s="187">
        <v>14929186.751631901</v>
      </c>
    </row>
    <row r="255" spans="2:12" s="174" customFormat="1" ht="8.85" customHeight="1" x14ac:dyDescent="0.15">
      <c r="B255" s="239">
        <v>45292</v>
      </c>
      <c r="C255" s="238">
        <v>52718</v>
      </c>
      <c r="D255" s="187">
        <v>244</v>
      </c>
      <c r="E255" s="237">
        <v>7426</v>
      </c>
      <c r="F255" s="290"/>
      <c r="G255" s="290"/>
      <c r="H255" s="274">
        <v>109192648.459664</v>
      </c>
      <c r="I255" s="274"/>
      <c r="J255" s="187">
        <v>72709860.431195796</v>
      </c>
      <c r="K255" s="187">
        <v>39507090.242960297</v>
      </c>
      <c r="L255" s="187">
        <v>14292106.242787801</v>
      </c>
    </row>
    <row r="256" spans="2:12" s="174" customFormat="1" ht="8.85" customHeight="1" x14ac:dyDescent="0.15">
      <c r="B256" s="239">
        <v>45292</v>
      </c>
      <c r="C256" s="238">
        <v>52749</v>
      </c>
      <c r="D256" s="187">
        <v>245</v>
      </c>
      <c r="E256" s="237">
        <v>7457</v>
      </c>
      <c r="F256" s="290"/>
      <c r="G256" s="290"/>
      <c r="H256" s="274">
        <v>105373546.35384201</v>
      </c>
      <c r="I256" s="274"/>
      <c r="J256" s="187">
        <v>70047765.607720003</v>
      </c>
      <c r="K256" s="187">
        <v>37963838.127220303</v>
      </c>
      <c r="L256" s="187">
        <v>13675648.3203598</v>
      </c>
    </row>
    <row r="257" spans="2:12" s="174" customFormat="1" ht="8.85" customHeight="1" x14ac:dyDescent="0.15">
      <c r="B257" s="239">
        <v>45292</v>
      </c>
      <c r="C257" s="238">
        <v>52779</v>
      </c>
      <c r="D257" s="187">
        <v>246</v>
      </c>
      <c r="E257" s="237">
        <v>7487</v>
      </c>
      <c r="F257" s="290"/>
      <c r="G257" s="290"/>
      <c r="H257" s="274">
        <v>101600598.257782</v>
      </c>
      <c r="I257" s="274"/>
      <c r="J257" s="187">
        <v>67428813.189738303</v>
      </c>
      <c r="K257" s="187">
        <v>36454496.9280065</v>
      </c>
      <c r="L257" s="187">
        <v>13078110.5424853</v>
      </c>
    </row>
    <row r="258" spans="2:12" s="174" customFormat="1" ht="8.85" customHeight="1" x14ac:dyDescent="0.15">
      <c r="B258" s="239">
        <v>45292</v>
      </c>
      <c r="C258" s="238">
        <v>52810</v>
      </c>
      <c r="D258" s="187">
        <v>247</v>
      </c>
      <c r="E258" s="237">
        <v>7518</v>
      </c>
      <c r="F258" s="290"/>
      <c r="G258" s="290"/>
      <c r="H258" s="274">
        <v>97912168.572731003</v>
      </c>
      <c r="I258" s="274"/>
      <c r="J258" s="187">
        <v>64870717.144373499</v>
      </c>
      <c r="K258" s="187">
        <v>34982302.068217598</v>
      </c>
      <c r="L258" s="187">
        <v>12496802.310402401</v>
      </c>
    </row>
    <row r="259" spans="2:12" s="174" customFormat="1" ht="8.85" customHeight="1" x14ac:dyDescent="0.15">
      <c r="B259" s="239">
        <v>45292</v>
      </c>
      <c r="C259" s="238">
        <v>52841</v>
      </c>
      <c r="D259" s="187">
        <v>248</v>
      </c>
      <c r="E259" s="237">
        <v>7549</v>
      </c>
      <c r="F259" s="290"/>
      <c r="G259" s="290"/>
      <c r="H259" s="274">
        <v>94293670.198860005</v>
      </c>
      <c r="I259" s="274"/>
      <c r="J259" s="187">
        <v>62367358.269216001</v>
      </c>
      <c r="K259" s="187">
        <v>33546802.211002</v>
      </c>
      <c r="L259" s="187">
        <v>11933236.8851586</v>
      </c>
    </row>
    <row r="260" spans="2:12" s="174" customFormat="1" ht="8.85" customHeight="1" x14ac:dyDescent="0.15">
      <c r="B260" s="239">
        <v>45292</v>
      </c>
      <c r="C260" s="238">
        <v>52871</v>
      </c>
      <c r="D260" s="187">
        <v>249</v>
      </c>
      <c r="E260" s="237">
        <v>7579</v>
      </c>
      <c r="F260" s="290"/>
      <c r="G260" s="290"/>
      <c r="H260" s="274">
        <v>90772429.504500002</v>
      </c>
      <c r="I260" s="274"/>
      <c r="J260" s="187">
        <v>59939805.368529297</v>
      </c>
      <c r="K260" s="187">
        <v>32161691.001659598</v>
      </c>
      <c r="L260" s="187">
        <v>11393629.482675301</v>
      </c>
    </row>
    <row r="261" spans="2:12" s="174" customFormat="1" ht="8.85" customHeight="1" x14ac:dyDescent="0.15">
      <c r="B261" s="239">
        <v>45292</v>
      </c>
      <c r="C261" s="238">
        <v>52902</v>
      </c>
      <c r="D261" s="187">
        <v>250</v>
      </c>
      <c r="E261" s="237">
        <v>7610</v>
      </c>
      <c r="F261" s="290"/>
      <c r="G261" s="290"/>
      <c r="H261" s="274">
        <v>87317701.291321993</v>
      </c>
      <c r="I261" s="274"/>
      <c r="J261" s="187">
        <v>57560749.743373699</v>
      </c>
      <c r="K261" s="187">
        <v>30806622.132128101</v>
      </c>
      <c r="L261" s="187">
        <v>10867356.6048466</v>
      </c>
    </row>
    <row r="262" spans="2:12" s="174" customFormat="1" ht="8.85" customHeight="1" x14ac:dyDescent="0.15">
      <c r="B262" s="239">
        <v>45292</v>
      </c>
      <c r="C262" s="238">
        <v>52932</v>
      </c>
      <c r="D262" s="187">
        <v>251</v>
      </c>
      <c r="E262" s="237">
        <v>7640</v>
      </c>
      <c r="F262" s="290"/>
      <c r="G262" s="290"/>
      <c r="H262" s="274">
        <v>83921911.348462999</v>
      </c>
      <c r="I262" s="274"/>
      <c r="J262" s="187">
        <v>55231402.939334601</v>
      </c>
      <c r="K262" s="187">
        <v>29487196.356083199</v>
      </c>
      <c r="L262" s="187">
        <v>10359275.9504453</v>
      </c>
    </row>
    <row r="263" spans="2:12" s="174" customFormat="1" ht="8.85" customHeight="1" x14ac:dyDescent="0.15">
      <c r="B263" s="239">
        <v>45292</v>
      </c>
      <c r="C263" s="238">
        <v>52963</v>
      </c>
      <c r="D263" s="187">
        <v>252</v>
      </c>
      <c r="E263" s="237">
        <v>7671</v>
      </c>
      <c r="F263" s="290"/>
      <c r="G263" s="290"/>
      <c r="H263" s="274">
        <v>80649495.786714002</v>
      </c>
      <c r="I263" s="274"/>
      <c r="J263" s="187">
        <v>52987709.180435397</v>
      </c>
      <c r="K263" s="187">
        <v>28217377.2050316</v>
      </c>
      <c r="L263" s="187">
        <v>9871182.5511095505</v>
      </c>
    </row>
    <row r="264" spans="2:12" s="174" customFormat="1" ht="8.85" customHeight="1" x14ac:dyDescent="0.15">
      <c r="B264" s="239">
        <v>45292</v>
      </c>
      <c r="C264" s="238">
        <v>52994</v>
      </c>
      <c r="D264" s="187">
        <v>253</v>
      </c>
      <c r="E264" s="237">
        <v>7702</v>
      </c>
      <c r="F264" s="290"/>
      <c r="G264" s="290"/>
      <c r="H264" s="274">
        <v>77406735.636060998</v>
      </c>
      <c r="I264" s="274"/>
      <c r="J264" s="187">
        <v>50770918.403517902</v>
      </c>
      <c r="K264" s="187">
        <v>26968116.281267099</v>
      </c>
      <c r="L264" s="187">
        <v>9394199.3398168907</v>
      </c>
    </row>
    <row r="265" spans="2:12" s="174" customFormat="1" ht="8.85" customHeight="1" x14ac:dyDescent="0.15">
      <c r="B265" s="239">
        <v>45292</v>
      </c>
      <c r="C265" s="238">
        <v>53022</v>
      </c>
      <c r="D265" s="187">
        <v>254</v>
      </c>
      <c r="E265" s="237">
        <v>7730</v>
      </c>
      <c r="F265" s="290"/>
      <c r="G265" s="290"/>
      <c r="H265" s="274">
        <v>74183278.585658997</v>
      </c>
      <c r="I265" s="274"/>
      <c r="J265" s="187">
        <v>48582114.468764402</v>
      </c>
      <c r="K265" s="187">
        <v>25746198.998977602</v>
      </c>
      <c r="L265" s="187">
        <v>8934233.3663100209</v>
      </c>
    </row>
    <row r="266" spans="2:12" s="174" customFormat="1" ht="8.85" customHeight="1" x14ac:dyDescent="0.15">
      <c r="B266" s="239">
        <v>45292</v>
      </c>
      <c r="C266" s="238">
        <v>53053</v>
      </c>
      <c r="D266" s="187">
        <v>255</v>
      </c>
      <c r="E266" s="237">
        <v>7761</v>
      </c>
      <c r="F266" s="290"/>
      <c r="G266" s="290"/>
      <c r="H266" s="274">
        <v>70982581.216389</v>
      </c>
      <c r="I266" s="274"/>
      <c r="J266" s="187">
        <v>46407156.271784402</v>
      </c>
      <c r="K266" s="187">
        <v>24531028.569775101</v>
      </c>
      <c r="L266" s="187">
        <v>8476499.6494583506</v>
      </c>
    </row>
    <row r="267" spans="2:12" s="174" customFormat="1" ht="8.85" customHeight="1" x14ac:dyDescent="0.15">
      <c r="B267" s="239">
        <v>45292</v>
      </c>
      <c r="C267" s="238">
        <v>53083</v>
      </c>
      <c r="D267" s="187">
        <v>256</v>
      </c>
      <c r="E267" s="237">
        <v>7791</v>
      </c>
      <c r="F267" s="290"/>
      <c r="G267" s="290"/>
      <c r="H267" s="274">
        <v>67817164.438151002</v>
      </c>
      <c r="I267" s="274"/>
      <c r="J267" s="187">
        <v>44264886.618568301</v>
      </c>
      <c r="K267" s="187">
        <v>23341025.070448902</v>
      </c>
      <c r="L267" s="187">
        <v>8032242.2588983597</v>
      </c>
    </row>
    <row r="268" spans="2:12" s="174" customFormat="1" ht="8.85" customHeight="1" x14ac:dyDescent="0.15">
      <c r="B268" s="239">
        <v>45292</v>
      </c>
      <c r="C268" s="238">
        <v>53114</v>
      </c>
      <c r="D268" s="187">
        <v>257</v>
      </c>
      <c r="E268" s="237">
        <v>7822</v>
      </c>
      <c r="F268" s="290"/>
      <c r="G268" s="290"/>
      <c r="H268" s="274">
        <v>64722391.880249999</v>
      </c>
      <c r="I268" s="274"/>
      <c r="J268" s="187">
        <v>42173249.645408399</v>
      </c>
      <c r="K268" s="187">
        <v>22181541.7303649</v>
      </c>
      <c r="L268" s="187">
        <v>7600903.5502760997</v>
      </c>
    </row>
    <row r="269" spans="2:12" s="174" customFormat="1" ht="8.85" customHeight="1" x14ac:dyDescent="0.15">
      <c r="B269" s="239">
        <v>45292</v>
      </c>
      <c r="C269" s="238">
        <v>53144</v>
      </c>
      <c r="D269" s="187">
        <v>258</v>
      </c>
      <c r="E269" s="237">
        <v>7852</v>
      </c>
      <c r="F269" s="290"/>
      <c r="G269" s="290"/>
      <c r="H269" s="274">
        <v>61673858.233323999</v>
      </c>
      <c r="I269" s="274"/>
      <c r="J269" s="187">
        <v>40120855.649533503</v>
      </c>
      <c r="K269" s="187">
        <v>21050121.926123001</v>
      </c>
      <c r="L269" s="187">
        <v>7183633.9174564397</v>
      </c>
    </row>
    <row r="270" spans="2:12" s="174" customFormat="1" ht="8.85" customHeight="1" x14ac:dyDescent="0.15">
      <c r="B270" s="239">
        <v>45292</v>
      </c>
      <c r="C270" s="238">
        <v>53175</v>
      </c>
      <c r="D270" s="187">
        <v>259</v>
      </c>
      <c r="E270" s="237">
        <v>7883</v>
      </c>
      <c r="F270" s="290"/>
      <c r="G270" s="290"/>
      <c r="H270" s="274">
        <v>58660441.016817003</v>
      </c>
      <c r="I270" s="274"/>
      <c r="J270" s="187">
        <v>38095806.416107401</v>
      </c>
      <c r="K270" s="187">
        <v>19936811.064982899</v>
      </c>
      <c r="L270" s="187">
        <v>6774884.4024778698</v>
      </c>
    </row>
    <row r="271" spans="2:12" s="174" customFormat="1" ht="8.85" customHeight="1" x14ac:dyDescent="0.15">
      <c r="B271" s="239">
        <v>45292</v>
      </c>
      <c r="C271" s="238">
        <v>53206</v>
      </c>
      <c r="D271" s="187">
        <v>260</v>
      </c>
      <c r="E271" s="237">
        <v>7914</v>
      </c>
      <c r="F271" s="290"/>
      <c r="G271" s="290"/>
      <c r="H271" s="274">
        <v>55685227.442235</v>
      </c>
      <c r="I271" s="274"/>
      <c r="J271" s="187">
        <v>36102279.517157704</v>
      </c>
      <c r="K271" s="187">
        <v>18845481.5497499</v>
      </c>
      <c r="L271" s="187">
        <v>6376906.5839442099</v>
      </c>
    </row>
    <row r="272" spans="2:12" s="174" customFormat="1" ht="8.85" customHeight="1" x14ac:dyDescent="0.15">
      <c r="B272" s="239">
        <v>45292</v>
      </c>
      <c r="C272" s="238">
        <v>53236</v>
      </c>
      <c r="D272" s="187">
        <v>261</v>
      </c>
      <c r="E272" s="237">
        <v>7944</v>
      </c>
      <c r="F272" s="290"/>
      <c r="G272" s="290"/>
      <c r="H272" s="274">
        <v>52797076.680311002</v>
      </c>
      <c r="I272" s="274"/>
      <c r="J272" s="187">
        <v>34173626.117502801</v>
      </c>
      <c r="K272" s="187">
        <v>17794813.7106461</v>
      </c>
      <c r="L272" s="187">
        <v>5996700.3085626997</v>
      </c>
    </row>
    <row r="273" spans="2:12" s="174" customFormat="1" ht="8.85" customHeight="1" x14ac:dyDescent="0.15">
      <c r="B273" s="239">
        <v>45292</v>
      </c>
      <c r="C273" s="238">
        <v>53267</v>
      </c>
      <c r="D273" s="187">
        <v>262</v>
      </c>
      <c r="E273" s="237">
        <v>7975</v>
      </c>
      <c r="F273" s="290"/>
      <c r="G273" s="290"/>
      <c r="H273" s="274">
        <v>50014506.657829002</v>
      </c>
      <c r="I273" s="274"/>
      <c r="J273" s="187">
        <v>32317663.5431308</v>
      </c>
      <c r="K273" s="187">
        <v>16785583.017945301</v>
      </c>
      <c r="L273" s="187">
        <v>5632639.4048401602</v>
      </c>
    </row>
    <row r="274" spans="2:12" s="174" customFormat="1" ht="8.85" customHeight="1" x14ac:dyDescent="0.15">
      <c r="B274" s="239">
        <v>45292</v>
      </c>
      <c r="C274" s="238">
        <v>53297</v>
      </c>
      <c r="D274" s="187">
        <v>263</v>
      </c>
      <c r="E274" s="237">
        <v>8005</v>
      </c>
      <c r="F274" s="290"/>
      <c r="G274" s="290"/>
      <c r="H274" s="274">
        <v>47308482.257090002</v>
      </c>
      <c r="I274" s="274"/>
      <c r="J274" s="187">
        <v>30518946.761674199</v>
      </c>
      <c r="K274" s="187">
        <v>15812326.8907874</v>
      </c>
      <c r="L274" s="187">
        <v>5284299.0369881401</v>
      </c>
    </row>
    <row r="275" spans="2:12" s="174" customFormat="1" ht="8.85" customHeight="1" x14ac:dyDescent="0.15">
      <c r="B275" s="239">
        <v>45292</v>
      </c>
      <c r="C275" s="238">
        <v>53328</v>
      </c>
      <c r="D275" s="187">
        <v>264</v>
      </c>
      <c r="E275" s="237">
        <v>8036</v>
      </c>
      <c r="F275" s="290"/>
      <c r="G275" s="290"/>
      <c r="H275" s="274">
        <v>44701915.827388003</v>
      </c>
      <c r="I275" s="274"/>
      <c r="J275" s="187">
        <v>28788526.8392657</v>
      </c>
      <c r="K275" s="187">
        <v>14877836.341142699</v>
      </c>
      <c r="L275" s="187">
        <v>4950943.8269912004</v>
      </c>
    </row>
    <row r="276" spans="2:12" s="174" customFormat="1" ht="8.85" customHeight="1" x14ac:dyDescent="0.15">
      <c r="B276" s="239">
        <v>45292</v>
      </c>
      <c r="C276" s="238">
        <v>53359</v>
      </c>
      <c r="D276" s="187">
        <v>265</v>
      </c>
      <c r="E276" s="237">
        <v>8067</v>
      </c>
      <c r="F276" s="290"/>
      <c r="G276" s="290"/>
      <c r="H276" s="274">
        <v>42173626.097984999</v>
      </c>
      <c r="I276" s="274"/>
      <c r="J276" s="187">
        <v>27114214.5219667</v>
      </c>
      <c r="K276" s="187">
        <v>13976919.244581601</v>
      </c>
      <c r="L276" s="187">
        <v>4631442.7208143398</v>
      </c>
    </row>
    <row r="277" spans="2:12" s="174" customFormat="1" ht="8.85" customHeight="1" x14ac:dyDescent="0.15">
      <c r="B277" s="239">
        <v>45292</v>
      </c>
      <c r="C277" s="238">
        <v>53387</v>
      </c>
      <c r="D277" s="187">
        <v>266</v>
      </c>
      <c r="E277" s="237">
        <v>8095</v>
      </c>
      <c r="F277" s="290"/>
      <c r="G277" s="290"/>
      <c r="H277" s="274">
        <v>39740651.592187002</v>
      </c>
      <c r="I277" s="274"/>
      <c r="J277" s="187">
        <v>25510865.380028699</v>
      </c>
      <c r="K277" s="187">
        <v>13120208.4580095</v>
      </c>
      <c r="L277" s="187">
        <v>4330924.2513486901</v>
      </c>
    </row>
    <row r="278" spans="2:12" s="174" customFormat="1" ht="8.85" customHeight="1" x14ac:dyDescent="0.15">
      <c r="B278" s="239">
        <v>45292</v>
      </c>
      <c r="C278" s="238">
        <v>53418</v>
      </c>
      <c r="D278" s="187">
        <v>267</v>
      </c>
      <c r="E278" s="237">
        <v>8126</v>
      </c>
      <c r="F278" s="290"/>
      <c r="G278" s="290"/>
      <c r="H278" s="274">
        <v>37412864.585167997</v>
      </c>
      <c r="I278" s="274"/>
      <c r="J278" s="187">
        <v>23975846.4471367</v>
      </c>
      <c r="K278" s="187">
        <v>12299390.3673269</v>
      </c>
      <c r="L278" s="187">
        <v>4042779.52832571</v>
      </c>
    </row>
    <row r="279" spans="2:12" s="174" customFormat="1" ht="8.85" customHeight="1" x14ac:dyDescent="0.15">
      <c r="B279" s="239">
        <v>45292</v>
      </c>
      <c r="C279" s="238">
        <v>53448</v>
      </c>
      <c r="D279" s="187">
        <v>268</v>
      </c>
      <c r="E279" s="237">
        <v>8156</v>
      </c>
      <c r="F279" s="290"/>
      <c r="G279" s="290"/>
      <c r="H279" s="274">
        <v>35164535.195143998</v>
      </c>
      <c r="I279" s="274"/>
      <c r="J279" s="187">
        <v>22498026.715031501</v>
      </c>
      <c r="K279" s="187">
        <v>11512876.1464874</v>
      </c>
      <c r="L279" s="187">
        <v>3768741.8321497999</v>
      </c>
    </row>
    <row r="280" spans="2:12" s="174" customFormat="1" ht="8.85" customHeight="1" x14ac:dyDescent="0.15">
      <c r="B280" s="239">
        <v>45292</v>
      </c>
      <c r="C280" s="238">
        <v>53479</v>
      </c>
      <c r="D280" s="187">
        <v>269</v>
      </c>
      <c r="E280" s="237">
        <v>8187</v>
      </c>
      <c r="F280" s="290"/>
      <c r="G280" s="290"/>
      <c r="H280" s="274">
        <v>33061637.603937998</v>
      </c>
      <c r="I280" s="274"/>
      <c r="J280" s="187">
        <v>21116730.974750198</v>
      </c>
      <c r="K280" s="187">
        <v>10778546.1223961</v>
      </c>
      <c r="L280" s="187">
        <v>3513414.2600424802</v>
      </c>
    </row>
    <row r="281" spans="2:12" s="174" customFormat="1" ht="8.85" customHeight="1" x14ac:dyDescent="0.15">
      <c r="B281" s="239">
        <v>45292</v>
      </c>
      <c r="C281" s="238">
        <v>53509</v>
      </c>
      <c r="D281" s="187">
        <v>270</v>
      </c>
      <c r="E281" s="237">
        <v>8217</v>
      </c>
      <c r="F281" s="290"/>
      <c r="G281" s="290"/>
      <c r="H281" s="274">
        <v>31178100.978930999</v>
      </c>
      <c r="I281" s="274"/>
      <c r="J281" s="187">
        <v>19881014.661248799</v>
      </c>
      <c r="K281" s="187">
        <v>10122826.8943765</v>
      </c>
      <c r="L281" s="187">
        <v>3286147.6202919302</v>
      </c>
    </row>
    <row r="282" spans="2:12" s="174" customFormat="1" ht="8.85" customHeight="1" x14ac:dyDescent="0.15">
      <c r="B282" s="239">
        <v>45292</v>
      </c>
      <c r="C282" s="238">
        <v>53540</v>
      </c>
      <c r="D282" s="187">
        <v>271</v>
      </c>
      <c r="E282" s="237">
        <v>8248</v>
      </c>
      <c r="F282" s="290"/>
      <c r="G282" s="290"/>
      <c r="H282" s="274">
        <v>29393217.304740999</v>
      </c>
      <c r="I282" s="274"/>
      <c r="J282" s="187">
        <v>18711077.205170698</v>
      </c>
      <c r="K282" s="187">
        <v>9502899.7622827291</v>
      </c>
      <c r="L282" s="187">
        <v>3071836.0055300398</v>
      </c>
    </row>
    <row r="283" spans="2:12" s="174" customFormat="1" ht="8.85" customHeight="1" x14ac:dyDescent="0.15">
      <c r="B283" s="239">
        <v>45292</v>
      </c>
      <c r="C283" s="238">
        <v>53571</v>
      </c>
      <c r="D283" s="187">
        <v>272</v>
      </c>
      <c r="E283" s="237">
        <v>8279</v>
      </c>
      <c r="F283" s="290"/>
      <c r="G283" s="290"/>
      <c r="H283" s="274">
        <v>27671917.324150998</v>
      </c>
      <c r="I283" s="274"/>
      <c r="J283" s="187">
        <v>17585458.4929998</v>
      </c>
      <c r="K283" s="187">
        <v>8908511.5269714799</v>
      </c>
      <c r="L283" s="187">
        <v>2867501.43613553</v>
      </c>
    </row>
    <row r="284" spans="2:12" s="174" customFormat="1" ht="8.85" customHeight="1" x14ac:dyDescent="0.15">
      <c r="B284" s="239">
        <v>45292</v>
      </c>
      <c r="C284" s="238">
        <v>53601</v>
      </c>
      <c r="D284" s="187">
        <v>273</v>
      </c>
      <c r="E284" s="237">
        <v>8309</v>
      </c>
      <c r="F284" s="290"/>
      <c r="G284" s="290"/>
      <c r="H284" s="274">
        <v>26034895.797058001</v>
      </c>
      <c r="I284" s="274"/>
      <c r="J284" s="187">
        <v>16517976.676190101</v>
      </c>
      <c r="K284" s="187">
        <v>8347147.0851915404</v>
      </c>
      <c r="L284" s="187">
        <v>2675793.8272621902</v>
      </c>
    </row>
    <row r="285" spans="2:12" s="174" customFormat="1" ht="8.85" customHeight="1" x14ac:dyDescent="0.15">
      <c r="B285" s="239">
        <v>45292</v>
      </c>
      <c r="C285" s="238">
        <v>53632</v>
      </c>
      <c r="D285" s="187">
        <v>274</v>
      </c>
      <c r="E285" s="237">
        <v>8340</v>
      </c>
      <c r="F285" s="290"/>
      <c r="G285" s="290"/>
      <c r="H285" s="274">
        <v>24487541.003970001</v>
      </c>
      <c r="I285" s="274"/>
      <c r="J285" s="187">
        <v>15509898.654534601</v>
      </c>
      <c r="K285" s="187">
        <v>7817794.8663651096</v>
      </c>
      <c r="L285" s="187">
        <v>2495487.9175966601</v>
      </c>
    </row>
    <row r="286" spans="2:12" s="174" customFormat="1" ht="8.85" customHeight="1" x14ac:dyDescent="0.15">
      <c r="B286" s="239">
        <v>45292</v>
      </c>
      <c r="C286" s="238">
        <v>53662</v>
      </c>
      <c r="D286" s="187">
        <v>275</v>
      </c>
      <c r="E286" s="237">
        <v>8370</v>
      </c>
      <c r="F286" s="290"/>
      <c r="G286" s="290"/>
      <c r="H286" s="274">
        <v>23012577.618243001</v>
      </c>
      <c r="I286" s="274"/>
      <c r="J286" s="187">
        <v>14551762.920347201</v>
      </c>
      <c r="K286" s="187">
        <v>7316791.6503899097</v>
      </c>
      <c r="L286" s="187">
        <v>2325990.6933993199</v>
      </c>
    </row>
    <row r="287" spans="2:12" s="174" customFormat="1" ht="8.85" customHeight="1" x14ac:dyDescent="0.15">
      <c r="B287" s="239">
        <v>45292</v>
      </c>
      <c r="C287" s="238">
        <v>53693</v>
      </c>
      <c r="D287" s="187">
        <v>276</v>
      </c>
      <c r="E287" s="237">
        <v>8401</v>
      </c>
      <c r="F287" s="290"/>
      <c r="G287" s="290"/>
      <c r="H287" s="274">
        <v>21617792.979738999</v>
      </c>
      <c r="I287" s="274"/>
      <c r="J287" s="187">
        <v>13646600.4653443</v>
      </c>
      <c r="K287" s="187">
        <v>6844215.06071842</v>
      </c>
      <c r="L287" s="187">
        <v>2166544.1894626399</v>
      </c>
    </row>
    <row r="288" spans="2:12" s="174" customFormat="1" ht="8.85" customHeight="1" x14ac:dyDescent="0.15">
      <c r="B288" s="239">
        <v>45292</v>
      </c>
      <c r="C288" s="238">
        <v>53724</v>
      </c>
      <c r="D288" s="187">
        <v>277</v>
      </c>
      <c r="E288" s="237">
        <v>8432</v>
      </c>
      <c r="F288" s="290"/>
      <c r="G288" s="290"/>
      <c r="H288" s="274">
        <v>20317273.309007</v>
      </c>
      <c r="I288" s="274"/>
      <c r="J288" s="187">
        <v>12803872.035976101</v>
      </c>
      <c r="K288" s="187">
        <v>6405227.93063966</v>
      </c>
      <c r="L288" s="187">
        <v>2018994.3899330399</v>
      </c>
    </row>
    <row r="289" spans="2:12" s="174" customFormat="1" ht="8.85" customHeight="1" x14ac:dyDescent="0.15">
      <c r="B289" s="239">
        <v>45292</v>
      </c>
      <c r="C289" s="238">
        <v>53752</v>
      </c>
      <c r="D289" s="187">
        <v>278</v>
      </c>
      <c r="E289" s="237">
        <v>8460</v>
      </c>
      <c r="F289" s="290"/>
      <c r="G289" s="290"/>
      <c r="H289" s="274">
        <v>19080196.345190998</v>
      </c>
      <c r="I289" s="274"/>
      <c r="J289" s="187">
        <v>12005848.6674973</v>
      </c>
      <c r="K289" s="187">
        <v>5992213.0302893696</v>
      </c>
      <c r="L289" s="187">
        <v>1881580.39494988</v>
      </c>
    </row>
    <row r="290" spans="2:12" s="174" customFormat="1" ht="8.85" customHeight="1" x14ac:dyDescent="0.15">
      <c r="B290" s="239">
        <v>45292</v>
      </c>
      <c r="C290" s="238">
        <v>53783</v>
      </c>
      <c r="D290" s="187">
        <v>279</v>
      </c>
      <c r="E290" s="237">
        <v>8491</v>
      </c>
      <c r="F290" s="290"/>
      <c r="G290" s="290"/>
      <c r="H290" s="274">
        <v>17897458.918993998</v>
      </c>
      <c r="I290" s="274"/>
      <c r="J290" s="187">
        <v>11242533.196062</v>
      </c>
      <c r="K290" s="187">
        <v>5596965.7758848798</v>
      </c>
      <c r="L290" s="187">
        <v>1750027.22709247</v>
      </c>
    </row>
    <row r="291" spans="2:12" s="174" customFormat="1" ht="8.85" customHeight="1" x14ac:dyDescent="0.15">
      <c r="B291" s="239">
        <v>45292</v>
      </c>
      <c r="C291" s="238">
        <v>53813</v>
      </c>
      <c r="D291" s="187">
        <v>280</v>
      </c>
      <c r="E291" s="237">
        <v>8521</v>
      </c>
      <c r="F291" s="290"/>
      <c r="G291" s="290"/>
      <c r="H291" s="274">
        <v>16778766.240492001</v>
      </c>
      <c r="I291" s="274"/>
      <c r="J291" s="187">
        <v>10522510.9968518</v>
      </c>
      <c r="K291" s="187">
        <v>5225617.6305486299</v>
      </c>
      <c r="L291" s="187">
        <v>1627218.47322296</v>
      </c>
    </row>
    <row r="292" spans="2:12" s="174" customFormat="1" ht="8.85" customHeight="1" x14ac:dyDescent="0.15">
      <c r="B292" s="239">
        <v>45292</v>
      </c>
      <c r="C292" s="238">
        <v>53844</v>
      </c>
      <c r="D292" s="187">
        <v>281</v>
      </c>
      <c r="E292" s="237">
        <v>8552</v>
      </c>
      <c r="F292" s="290"/>
      <c r="G292" s="290"/>
      <c r="H292" s="274">
        <v>15726990.148980999</v>
      </c>
      <c r="I292" s="274"/>
      <c r="J292" s="187">
        <v>9846179.7190498393</v>
      </c>
      <c r="K292" s="187">
        <v>4877306.98327424</v>
      </c>
      <c r="L292" s="187">
        <v>1512324.3635424201</v>
      </c>
    </row>
    <row r="293" spans="2:12" s="174" customFormat="1" ht="8.85" customHeight="1" x14ac:dyDescent="0.15">
      <c r="B293" s="239">
        <v>45292</v>
      </c>
      <c r="C293" s="238">
        <v>53874</v>
      </c>
      <c r="D293" s="187">
        <v>282</v>
      </c>
      <c r="E293" s="237">
        <v>8582</v>
      </c>
      <c r="F293" s="290"/>
      <c r="G293" s="290"/>
      <c r="H293" s="274">
        <v>14739929.045088001</v>
      </c>
      <c r="I293" s="274"/>
      <c r="J293" s="187">
        <v>9213064.1913065203</v>
      </c>
      <c r="K293" s="187">
        <v>4552460.6155061098</v>
      </c>
      <c r="L293" s="187">
        <v>1405811.64998778</v>
      </c>
    </row>
    <row r="294" spans="2:12" s="174" customFormat="1" ht="8.85" customHeight="1" x14ac:dyDescent="0.15">
      <c r="B294" s="239">
        <v>45292</v>
      </c>
      <c r="C294" s="238">
        <v>53905</v>
      </c>
      <c r="D294" s="187">
        <v>283</v>
      </c>
      <c r="E294" s="237">
        <v>8613</v>
      </c>
      <c r="F294" s="290"/>
      <c r="G294" s="290"/>
      <c r="H294" s="274">
        <v>13821130.898735</v>
      </c>
      <c r="I294" s="274"/>
      <c r="J294" s="187">
        <v>8624125.4114589691</v>
      </c>
      <c r="K294" s="187">
        <v>4250609.9691447597</v>
      </c>
      <c r="L294" s="187">
        <v>1307039.81347604</v>
      </c>
    </row>
    <row r="295" spans="2:12" s="174" customFormat="1" ht="8.85" customHeight="1" x14ac:dyDescent="0.15">
      <c r="B295" s="239">
        <v>45292</v>
      </c>
      <c r="C295" s="238">
        <v>53936</v>
      </c>
      <c r="D295" s="187">
        <v>284</v>
      </c>
      <c r="E295" s="237">
        <v>8644</v>
      </c>
      <c r="F295" s="290"/>
      <c r="G295" s="290"/>
      <c r="H295" s="274">
        <v>12961985.5</v>
      </c>
      <c r="I295" s="274"/>
      <c r="J295" s="187">
        <v>8074316.9557862496</v>
      </c>
      <c r="K295" s="187">
        <v>3969502.4974790802</v>
      </c>
      <c r="L295" s="187">
        <v>1215430.8611600001</v>
      </c>
    </row>
    <row r="296" spans="2:12" s="174" customFormat="1" ht="8.85" customHeight="1" x14ac:dyDescent="0.15">
      <c r="B296" s="239">
        <v>45292</v>
      </c>
      <c r="C296" s="238">
        <v>53966</v>
      </c>
      <c r="D296" s="187">
        <v>285</v>
      </c>
      <c r="E296" s="237">
        <v>8674</v>
      </c>
      <c r="F296" s="290"/>
      <c r="G296" s="290"/>
      <c r="H296" s="274">
        <v>12178496.33</v>
      </c>
      <c r="I296" s="274"/>
      <c r="J296" s="187">
        <v>7573811.5034442898</v>
      </c>
      <c r="K296" s="187">
        <v>3714279.1933848001</v>
      </c>
      <c r="L296" s="187">
        <v>1132621.51939836</v>
      </c>
    </row>
    <row r="297" spans="2:12" s="174" customFormat="1" ht="8.85" customHeight="1" x14ac:dyDescent="0.15">
      <c r="B297" s="239">
        <v>45292</v>
      </c>
      <c r="C297" s="238">
        <v>53997</v>
      </c>
      <c r="D297" s="187">
        <v>286</v>
      </c>
      <c r="E297" s="237">
        <v>8705</v>
      </c>
      <c r="F297" s="290"/>
      <c r="G297" s="290"/>
      <c r="H297" s="274">
        <v>11462385.25</v>
      </c>
      <c r="I297" s="274"/>
      <c r="J297" s="187">
        <v>7116371.3515521605</v>
      </c>
      <c r="K297" s="187">
        <v>3481069.9384759599</v>
      </c>
      <c r="L297" s="187">
        <v>1057011.3037366101</v>
      </c>
    </row>
    <row r="298" spans="2:12" s="174" customFormat="1" ht="8.85" customHeight="1" x14ac:dyDescent="0.15">
      <c r="B298" s="239">
        <v>45292</v>
      </c>
      <c r="C298" s="238">
        <v>54027</v>
      </c>
      <c r="D298" s="187">
        <v>287</v>
      </c>
      <c r="E298" s="237">
        <v>8735</v>
      </c>
      <c r="F298" s="290"/>
      <c r="G298" s="290"/>
      <c r="H298" s="274">
        <v>10783069.789999999</v>
      </c>
      <c r="I298" s="274"/>
      <c r="J298" s="187">
        <v>6683632.7454842804</v>
      </c>
      <c r="K298" s="187">
        <v>3261343.11270737</v>
      </c>
      <c r="L298" s="187">
        <v>986232.83580712497</v>
      </c>
    </row>
    <row r="299" spans="2:12" s="174" customFormat="1" ht="8.85" customHeight="1" x14ac:dyDescent="0.15">
      <c r="B299" s="239">
        <v>45292</v>
      </c>
      <c r="C299" s="238">
        <v>54058</v>
      </c>
      <c r="D299" s="187">
        <v>288</v>
      </c>
      <c r="E299" s="237">
        <v>8766</v>
      </c>
      <c r="F299" s="290"/>
      <c r="G299" s="290"/>
      <c r="H299" s="274">
        <v>10156527.279999999</v>
      </c>
      <c r="I299" s="274"/>
      <c r="J299" s="187">
        <v>6284607.8054035604</v>
      </c>
      <c r="K299" s="187">
        <v>3058835.9575217399</v>
      </c>
      <c r="L299" s="187">
        <v>921076.64993854903</v>
      </c>
    </row>
    <row r="300" spans="2:12" s="174" customFormat="1" ht="8.85" customHeight="1" x14ac:dyDescent="0.15">
      <c r="B300" s="239">
        <v>45292</v>
      </c>
      <c r="C300" s="238">
        <v>54089</v>
      </c>
      <c r="D300" s="187">
        <v>289</v>
      </c>
      <c r="E300" s="237">
        <v>8797</v>
      </c>
      <c r="F300" s="290"/>
      <c r="G300" s="290"/>
      <c r="H300" s="274">
        <v>9558334.0199999996</v>
      </c>
      <c r="I300" s="274"/>
      <c r="J300" s="187">
        <v>5904429.2527065901</v>
      </c>
      <c r="K300" s="187">
        <v>2866487.3031270499</v>
      </c>
      <c r="L300" s="187">
        <v>859500.68654067395</v>
      </c>
    </row>
    <row r="301" spans="2:12" s="174" customFormat="1" ht="8.85" customHeight="1" x14ac:dyDescent="0.15">
      <c r="B301" s="239">
        <v>45292</v>
      </c>
      <c r="C301" s="238">
        <v>54118</v>
      </c>
      <c r="D301" s="187">
        <v>290</v>
      </c>
      <c r="E301" s="237">
        <v>8826</v>
      </c>
      <c r="F301" s="290"/>
      <c r="G301" s="290"/>
      <c r="H301" s="274">
        <v>9000564.2899999991</v>
      </c>
      <c r="I301" s="274"/>
      <c r="J301" s="187">
        <v>5551058.4495081604</v>
      </c>
      <c r="K301" s="187">
        <v>2688520.43099056</v>
      </c>
      <c r="L301" s="187">
        <v>802943.69829591096</v>
      </c>
    </row>
    <row r="302" spans="2:12" s="174" customFormat="1" ht="8.85" customHeight="1" x14ac:dyDescent="0.15">
      <c r="B302" s="239">
        <v>45292</v>
      </c>
      <c r="C302" s="238">
        <v>54149</v>
      </c>
      <c r="D302" s="187">
        <v>291</v>
      </c>
      <c r="E302" s="237">
        <v>8857</v>
      </c>
      <c r="F302" s="290"/>
      <c r="G302" s="290"/>
      <c r="H302" s="274">
        <v>8467095.0600000005</v>
      </c>
      <c r="I302" s="274"/>
      <c r="J302" s="187">
        <v>5213186.6751537099</v>
      </c>
      <c r="K302" s="187">
        <v>2518459.1469399501</v>
      </c>
      <c r="L302" s="187">
        <v>748968.03464944195</v>
      </c>
    </row>
    <row r="303" spans="2:12" s="174" customFormat="1" ht="8.85" customHeight="1" x14ac:dyDescent="0.15">
      <c r="B303" s="239">
        <v>45292</v>
      </c>
      <c r="C303" s="238">
        <v>54179</v>
      </c>
      <c r="D303" s="187">
        <v>292</v>
      </c>
      <c r="E303" s="237">
        <v>8887</v>
      </c>
      <c r="F303" s="290"/>
      <c r="G303" s="290"/>
      <c r="H303" s="274">
        <v>7972201.6399999997</v>
      </c>
      <c r="I303" s="274"/>
      <c r="J303" s="187">
        <v>4900424.2014010204</v>
      </c>
      <c r="K303" s="187">
        <v>2361538.7550709802</v>
      </c>
      <c r="L303" s="187">
        <v>699422.393404859</v>
      </c>
    </row>
    <row r="304" spans="2:12" s="174" customFormat="1" ht="8.85" customHeight="1" x14ac:dyDescent="0.15">
      <c r="B304" s="239">
        <v>45292</v>
      </c>
      <c r="C304" s="238">
        <v>54210</v>
      </c>
      <c r="D304" s="187">
        <v>293</v>
      </c>
      <c r="E304" s="237">
        <v>8918</v>
      </c>
      <c r="F304" s="290"/>
      <c r="G304" s="290"/>
      <c r="H304" s="274">
        <v>7503854.04</v>
      </c>
      <c r="I304" s="274"/>
      <c r="J304" s="187">
        <v>4604712.9075080296</v>
      </c>
      <c r="K304" s="187">
        <v>2213390.5540426099</v>
      </c>
      <c r="L304" s="187">
        <v>652768.40784330398</v>
      </c>
    </row>
    <row r="305" spans="2:12" s="174" customFormat="1" ht="8.85" customHeight="1" x14ac:dyDescent="0.15">
      <c r="B305" s="239">
        <v>45292</v>
      </c>
      <c r="C305" s="238">
        <v>54240</v>
      </c>
      <c r="D305" s="187">
        <v>294</v>
      </c>
      <c r="E305" s="237">
        <v>8948</v>
      </c>
      <c r="F305" s="290"/>
      <c r="G305" s="290"/>
      <c r="H305" s="274">
        <v>7100825.9699999997</v>
      </c>
      <c r="I305" s="274"/>
      <c r="J305" s="187">
        <v>4350243.9291585702</v>
      </c>
      <c r="K305" s="187">
        <v>2085925.8729421699</v>
      </c>
      <c r="L305" s="187">
        <v>612655.06714088796</v>
      </c>
    </row>
    <row r="306" spans="2:12" s="174" customFormat="1" ht="8.85" customHeight="1" x14ac:dyDescent="0.15">
      <c r="B306" s="239">
        <v>45292</v>
      </c>
      <c r="C306" s="238">
        <v>54271</v>
      </c>
      <c r="D306" s="187">
        <v>295</v>
      </c>
      <c r="E306" s="237">
        <v>8979</v>
      </c>
      <c r="F306" s="290"/>
      <c r="G306" s="290"/>
      <c r="H306" s="274">
        <v>6787040.8300000001</v>
      </c>
      <c r="I306" s="274"/>
      <c r="J306" s="187">
        <v>4150954.5828904398</v>
      </c>
      <c r="K306" s="187">
        <v>1985305.4547117101</v>
      </c>
      <c r="L306" s="187">
        <v>580632.19670438999</v>
      </c>
    </row>
    <row r="307" spans="2:12" s="174" customFormat="1" ht="8.85" customHeight="1" x14ac:dyDescent="0.15">
      <c r="B307" s="239">
        <v>45292</v>
      </c>
      <c r="C307" s="238">
        <v>54302</v>
      </c>
      <c r="D307" s="187">
        <v>296</v>
      </c>
      <c r="E307" s="237">
        <v>9010</v>
      </c>
      <c r="F307" s="290"/>
      <c r="G307" s="290"/>
      <c r="H307" s="274">
        <v>6531784.1699999999</v>
      </c>
      <c r="I307" s="274"/>
      <c r="J307" s="187">
        <v>3988064.0505896001</v>
      </c>
      <c r="K307" s="187">
        <v>1902547.7777068501</v>
      </c>
      <c r="L307" s="187">
        <v>554071.70165311696</v>
      </c>
    </row>
    <row r="308" spans="2:12" s="174" customFormat="1" ht="8.85" customHeight="1" x14ac:dyDescent="0.15">
      <c r="B308" s="239">
        <v>45292</v>
      </c>
      <c r="C308" s="238">
        <v>54332</v>
      </c>
      <c r="D308" s="187">
        <v>297</v>
      </c>
      <c r="E308" s="237">
        <v>9040</v>
      </c>
      <c r="F308" s="290"/>
      <c r="G308" s="290"/>
      <c r="H308" s="274">
        <v>6345347.9199999999</v>
      </c>
      <c r="I308" s="274"/>
      <c r="J308" s="187">
        <v>3867873.8299709498</v>
      </c>
      <c r="K308" s="187">
        <v>1840668.2168620201</v>
      </c>
      <c r="L308" s="187">
        <v>533853.37765270902</v>
      </c>
    </row>
    <row r="309" spans="2:12" s="174" customFormat="1" ht="8.85" customHeight="1" x14ac:dyDescent="0.15">
      <c r="B309" s="239">
        <v>45292</v>
      </c>
      <c r="C309" s="238">
        <v>54363</v>
      </c>
      <c r="D309" s="187">
        <v>298</v>
      </c>
      <c r="E309" s="237">
        <v>9071</v>
      </c>
      <c r="F309" s="290"/>
      <c r="G309" s="290"/>
      <c r="H309" s="274">
        <v>6173504.8099999996</v>
      </c>
      <c r="I309" s="274"/>
      <c r="J309" s="187">
        <v>3756742.5090896101</v>
      </c>
      <c r="K309" s="187">
        <v>1783235.64385667</v>
      </c>
      <c r="L309" s="187">
        <v>515005.46478481602</v>
      </c>
    </row>
    <row r="310" spans="2:12" s="174" customFormat="1" ht="8.85" customHeight="1" x14ac:dyDescent="0.15">
      <c r="B310" s="239">
        <v>45292</v>
      </c>
      <c r="C310" s="238">
        <v>54393</v>
      </c>
      <c r="D310" s="187">
        <v>299</v>
      </c>
      <c r="E310" s="237">
        <v>9101</v>
      </c>
      <c r="F310" s="290"/>
      <c r="G310" s="290"/>
      <c r="H310" s="274">
        <v>6002036.4299999997</v>
      </c>
      <c r="I310" s="274"/>
      <c r="J310" s="187">
        <v>3646404.3481808398</v>
      </c>
      <c r="K310" s="187">
        <v>1726600.65085175</v>
      </c>
      <c r="L310" s="187">
        <v>496604.99646996101</v>
      </c>
    </row>
    <row r="311" spans="2:12" s="174" customFormat="1" ht="8.85" customHeight="1" x14ac:dyDescent="0.15">
      <c r="B311" s="239">
        <v>45292</v>
      </c>
      <c r="C311" s="238">
        <v>54424</v>
      </c>
      <c r="D311" s="187">
        <v>300</v>
      </c>
      <c r="E311" s="237">
        <v>9132</v>
      </c>
      <c r="F311" s="290"/>
      <c r="G311" s="290"/>
      <c r="H311" s="274">
        <v>5830178.4199999999</v>
      </c>
      <c r="I311" s="274"/>
      <c r="J311" s="187">
        <v>3535988.3321116301</v>
      </c>
      <c r="K311" s="187">
        <v>1670059.67878503</v>
      </c>
      <c r="L311" s="187">
        <v>478308.16523108899</v>
      </c>
    </row>
    <row r="312" spans="2:12" s="174" customFormat="1" ht="8.85" customHeight="1" x14ac:dyDescent="0.15">
      <c r="B312" s="239">
        <v>45292</v>
      </c>
      <c r="C312" s="238">
        <v>54455</v>
      </c>
      <c r="D312" s="187">
        <v>301</v>
      </c>
      <c r="E312" s="237">
        <v>9163</v>
      </c>
      <c r="F312" s="290"/>
      <c r="G312" s="290"/>
      <c r="H312" s="274">
        <v>5657929.79</v>
      </c>
      <c r="I312" s="274"/>
      <c r="J312" s="187">
        <v>3425699.8658036501</v>
      </c>
      <c r="K312" s="187">
        <v>1613855.2188928199</v>
      </c>
      <c r="L312" s="187">
        <v>460253.38857427199</v>
      </c>
    </row>
    <row r="313" spans="2:12" s="174" customFormat="1" ht="8.85" customHeight="1" x14ac:dyDescent="0.15">
      <c r="B313" s="239">
        <v>45292</v>
      </c>
      <c r="C313" s="238">
        <v>54483</v>
      </c>
      <c r="D313" s="187">
        <v>302</v>
      </c>
      <c r="E313" s="237">
        <v>9191</v>
      </c>
      <c r="F313" s="290"/>
      <c r="G313" s="290"/>
      <c r="H313" s="274">
        <v>5485289.5700000003</v>
      </c>
      <c r="I313" s="274"/>
      <c r="J313" s="187">
        <v>3316083.3557041399</v>
      </c>
      <c r="K313" s="187">
        <v>1558625.6363917501</v>
      </c>
      <c r="L313" s="187">
        <v>442801.67001737398</v>
      </c>
    </row>
    <row r="314" spans="2:12" s="174" customFormat="1" ht="8.85" customHeight="1" x14ac:dyDescent="0.15">
      <c r="B314" s="239">
        <v>45292</v>
      </c>
      <c r="C314" s="238">
        <v>54514</v>
      </c>
      <c r="D314" s="187">
        <v>303</v>
      </c>
      <c r="E314" s="237">
        <v>9222</v>
      </c>
      <c r="F314" s="290"/>
      <c r="G314" s="290"/>
      <c r="H314" s="274">
        <v>5312272.99</v>
      </c>
      <c r="I314" s="274"/>
      <c r="J314" s="187">
        <v>3206040.7897789902</v>
      </c>
      <c r="K314" s="187">
        <v>1503071.05945391</v>
      </c>
      <c r="L314" s="187">
        <v>425210.095637288</v>
      </c>
    </row>
    <row r="315" spans="2:12" s="174" customFormat="1" ht="8.85" customHeight="1" x14ac:dyDescent="0.15">
      <c r="B315" s="239">
        <v>45292</v>
      </c>
      <c r="C315" s="238">
        <v>54544</v>
      </c>
      <c r="D315" s="187">
        <v>304</v>
      </c>
      <c r="E315" s="237">
        <v>9252</v>
      </c>
      <c r="F315" s="290"/>
      <c r="G315" s="290"/>
      <c r="H315" s="274">
        <v>5139461.9800000004</v>
      </c>
      <c r="I315" s="274"/>
      <c r="J315" s="187">
        <v>3096655.38318825</v>
      </c>
      <c r="K315" s="187">
        <v>1448215.24033823</v>
      </c>
      <c r="L315" s="187">
        <v>408012.296041188</v>
      </c>
    </row>
    <row r="316" spans="2:12" s="174" customFormat="1" ht="8.85" customHeight="1" x14ac:dyDescent="0.15">
      <c r="B316" s="239">
        <v>45292</v>
      </c>
      <c r="C316" s="238">
        <v>54575</v>
      </c>
      <c r="D316" s="187">
        <v>305</v>
      </c>
      <c r="E316" s="237">
        <v>9283</v>
      </c>
      <c r="F316" s="290"/>
      <c r="G316" s="290"/>
      <c r="H316" s="274">
        <v>4966258.3099999996</v>
      </c>
      <c r="I316" s="274"/>
      <c r="J316" s="187">
        <v>2987220.6512881098</v>
      </c>
      <c r="K316" s="187">
        <v>1393482.8642535701</v>
      </c>
      <c r="L316" s="187">
        <v>390929.45136096701</v>
      </c>
    </row>
    <row r="317" spans="2:12" s="174" customFormat="1" ht="8.85" customHeight="1" x14ac:dyDescent="0.15">
      <c r="B317" s="239">
        <v>45292</v>
      </c>
      <c r="C317" s="238">
        <v>54605</v>
      </c>
      <c r="D317" s="187">
        <v>306</v>
      </c>
      <c r="E317" s="237">
        <v>9313</v>
      </c>
      <c r="F317" s="290"/>
      <c r="G317" s="290"/>
      <c r="H317" s="274">
        <v>4794138.96</v>
      </c>
      <c r="I317" s="274"/>
      <c r="J317" s="187">
        <v>2878956.9890593099</v>
      </c>
      <c r="K317" s="187">
        <v>1339674.4464532901</v>
      </c>
      <c r="L317" s="187">
        <v>374293.35284196702</v>
      </c>
    </row>
    <row r="318" spans="2:12" s="174" customFormat="1" ht="8.85" customHeight="1" x14ac:dyDescent="0.15">
      <c r="B318" s="239">
        <v>45292</v>
      </c>
      <c r="C318" s="238">
        <v>54636</v>
      </c>
      <c r="D318" s="187">
        <v>307</v>
      </c>
      <c r="E318" s="237">
        <v>9344</v>
      </c>
      <c r="F318" s="290"/>
      <c r="G318" s="290"/>
      <c r="H318" s="274">
        <v>4621986.91</v>
      </c>
      <c r="I318" s="274"/>
      <c r="J318" s="187">
        <v>2770869.3505630498</v>
      </c>
      <c r="K318" s="187">
        <v>1286098.5202833901</v>
      </c>
      <c r="L318" s="187">
        <v>357802.770521942</v>
      </c>
    </row>
    <row r="319" spans="2:12" s="174" customFormat="1" ht="8.85" customHeight="1" x14ac:dyDescent="0.15">
      <c r="B319" s="239">
        <v>45292</v>
      </c>
      <c r="C319" s="238">
        <v>54667</v>
      </c>
      <c r="D319" s="187">
        <v>308</v>
      </c>
      <c r="E319" s="237">
        <v>9375</v>
      </c>
      <c r="F319" s="290"/>
      <c r="G319" s="290"/>
      <c r="H319" s="274">
        <v>4450348.95</v>
      </c>
      <c r="I319" s="274"/>
      <c r="J319" s="187">
        <v>2663447.7524530101</v>
      </c>
      <c r="K319" s="187">
        <v>1233094.79476637</v>
      </c>
      <c r="L319" s="187">
        <v>341603.683127834</v>
      </c>
    </row>
    <row r="320" spans="2:12" s="174" customFormat="1" ht="8.85" customHeight="1" x14ac:dyDescent="0.15">
      <c r="B320" s="239">
        <v>45292</v>
      </c>
      <c r="C320" s="238">
        <v>54697</v>
      </c>
      <c r="D320" s="187">
        <v>309</v>
      </c>
      <c r="E320" s="237">
        <v>9405</v>
      </c>
      <c r="F320" s="290"/>
      <c r="G320" s="290"/>
      <c r="H320" s="274">
        <v>4279063.29</v>
      </c>
      <c r="I320" s="274"/>
      <c r="J320" s="187">
        <v>2556733.0596328001</v>
      </c>
      <c r="K320" s="187">
        <v>1180775.7817963201</v>
      </c>
      <c r="L320" s="187">
        <v>325768.88435008301</v>
      </c>
    </row>
    <row r="321" spans="2:12" s="174" customFormat="1" ht="8.85" customHeight="1" x14ac:dyDescent="0.15">
      <c r="B321" s="239">
        <v>45292</v>
      </c>
      <c r="C321" s="238">
        <v>54728</v>
      </c>
      <c r="D321" s="187">
        <v>310</v>
      </c>
      <c r="E321" s="237">
        <v>9436</v>
      </c>
      <c r="F321" s="290"/>
      <c r="G321" s="290"/>
      <c r="H321" s="274">
        <v>4107385.89</v>
      </c>
      <c r="I321" s="274"/>
      <c r="J321" s="187">
        <v>2449993.6738864998</v>
      </c>
      <c r="K321" s="187">
        <v>1128602.75422202</v>
      </c>
      <c r="L321" s="187">
        <v>310055.82075508701</v>
      </c>
    </row>
    <row r="322" spans="2:12" s="174" customFormat="1" ht="8.85" customHeight="1" x14ac:dyDescent="0.15">
      <c r="B322" s="239">
        <v>45292</v>
      </c>
      <c r="C322" s="238">
        <v>54758</v>
      </c>
      <c r="D322" s="187">
        <v>311</v>
      </c>
      <c r="E322" s="237">
        <v>9466</v>
      </c>
      <c r="F322" s="290"/>
      <c r="G322" s="290"/>
      <c r="H322" s="274">
        <v>3935315.8</v>
      </c>
      <c r="I322" s="274"/>
      <c r="J322" s="187">
        <v>2343503.49594372</v>
      </c>
      <c r="K322" s="187">
        <v>1076890.4257656401</v>
      </c>
      <c r="L322" s="187">
        <v>294636.38840382401</v>
      </c>
    </row>
    <row r="323" spans="2:12" s="174" customFormat="1" ht="8.85" customHeight="1" x14ac:dyDescent="0.15">
      <c r="B323" s="239">
        <v>45292</v>
      </c>
      <c r="C323" s="238">
        <v>54789</v>
      </c>
      <c r="D323" s="187">
        <v>312</v>
      </c>
      <c r="E323" s="237">
        <v>9497</v>
      </c>
      <c r="F323" s="290"/>
      <c r="G323" s="290"/>
      <c r="H323" s="274">
        <v>3762852.83</v>
      </c>
      <c r="I323" s="274"/>
      <c r="J323" s="187">
        <v>2237000.2281388999</v>
      </c>
      <c r="K323" s="187">
        <v>1025335.58793297</v>
      </c>
      <c r="L323" s="187">
        <v>279342.82283885498</v>
      </c>
    </row>
    <row r="324" spans="2:12" s="174" customFormat="1" ht="8.85" customHeight="1" x14ac:dyDescent="0.15">
      <c r="B324" s="239">
        <v>45292</v>
      </c>
      <c r="C324" s="238">
        <v>54820</v>
      </c>
      <c r="D324" s="187">
        <v>313</v>
      </c>
      <c r="E324" s="237">
        <v>9528</v>
      </c>
      <c r="F324" s="290"/>
      <c r="G324" s="290"/>
      <c r="H324" s="274">
        <v>3590927.93</v>
      </c>
      <c r="I324" s="274"/>
      <c r="J324" s="187">
        <v>2131170.83152002</v>
      </c>
      <c r="K324" s="187">
        <v>974344.099315039</v>
      </c>
      <c r="L324" s="187">
        <v>264326.35372285702</v>
      </c>
    </row>
    <row r="325" spans="2:12" s="174" customFormat="1" ht="8.85" customHeight="1" x14ac:dyDescent="0.15">
      <c r="B325" s="239">
        <v>45292</v>
      </c>
      <c r="C325" s="238">
        <v>54848</v>
      </c>
      <c r="D325" s="187">
        <v>314</v>
      </c>
      <c r="E325" s="237">
        <v>9556</v>
      </c>
      <c r="F325" s="290"/>
      <c r="G325" s="290"/>
      <c r="H325" s="274">
        <v>3418609.07</v>
      </c>
      <c r="I325" s="274"/>
      <c r="J325" s="187">
        <v>2025793.3359689901</v>
      </c>
      <c r="K325" s="187">
        <v>924039.10366993397</v>
      </c>
      <c r="L325" s="187">
        <v>249720.08097901999</v>
      </c>
    </row>
    <row r="326" spans="2:12" s="174" customFormat="1" ht="8.85" customHeight="1" x14ac:dyDescent="0.15">
      <c r="B326" s="239">
        <v>45292</v>
      </c>
      <c r="C326" s="238">
        <v>54879</v>
      </c>
      <c r="D326" s="187">
        <v>315</v>
      </c>
      <c r="E326" s="237">
        <v>9587</v>
      </c>
      <c r="F326" s="290"/>
      <c r="G326" s="290"/>
      <c r="H326" s="274">
        <v>3246164</v>
      </c>
      <c r="I326" s="274"/>
      <c r="J326" s="187">
        <v>1920343.56203047</v>
      </c>
      <c r="K326" s="187">
        <v>873711.87548944994</v>
      </c>
      <c r="L326" s="187">
        <v>235119.13493044401</v>
      </c>
    </row>
    <row r="327" spans="2:12" s="174" customFormat="1" ht="8.85" customHeight="1" x14ac:dyDescent="0.15">
      <c r="B327" s="239">
        <v>45292</v>
      </c>
      <c r="C327" s="238">
        <v>54909</v>
      </c>
      <c r="D327" s="187">
        <v>316</v>
      </c>
      <c r="E327" s="237">
        <v>9617</v>
      </c>
      <c r="F327" s="290"/>
      <c r="G327" s="290"/>
      <c r="H327" s="274">
        <v>3073932.56</v>
      </c>
      <c r="I327" s="274"/>
      <c r="J327" s="187">
        <v>1815471.2350187199</v>
      </c>
      <c r="K327" s="187">
        <v>823964.39299417299</v>
      </c>
      <c r="L327" s="187">
        <v>220822.978965838</v>
      </c>
    </row>
    <row r="328" spans="2:12" s="174" customFormat="1" ht="8.85" customHeight="1" x14ac:dyDescent="0.15">
      <c r="B328" s="239">
        <v>45292</v>
      </c>
      <c r="C328" s="238">
        <v>54940</v>
      </c>
      <c r="D328" s="187">
        <v>317</v>
      </c>
      <c r="E328" s="237">
        <v>9648</v>
      </c>
      <c r="F328" s="290"/>
      <c r="G328" s="290"/>
      <c r="H328" s="274">
        <v>2903240.58</v>
      </c>
      <c r="I328" s="274"/>
      <c r="J328" s="187">
        <v>1711751.99097025</v>
      </c>
      <c r="K328" s="187">
        <v>774914.89145474101</v>
      </c>
      <c r="L328" s="187">
        <v>206798.053342128</v>
      </c>
    </row>
    <row r="329" spans="2:12" s="174" customFormat="1" ht="8.85" customHeight="1" x14ac:dyDescent="0.15">
      <c r="B329" s="239">
        <v>45292</v>
      </c>
      <c r="C329" s="238">
        <v>54970</v>
      </c>
      <c r="D329" s="187">
        <v>318</v>
      </c>
      <c r="E329" s="237">
        <v>9678</v>
      </c>
      <c r="F329" s="290"/>
      <c r="G329" s="290"/>
      <c r="H329" s="274">
        <v>2732345.74</v>
      </c>
      <c r="I329" s="274"/>
      <c r="J329" s="187">
        <v>1608348.02029131</v>
      </c>
      <c r="K329" s="187">
        <v>726311.56795391697</v>
      </c>
      <c r="L329" s="187">
        <v>193032.96618923501</v>
      </c>
    </row>
    <row r="330" spans="2:12" s="174" customFormat="1" ht="8.85" customHeight="1" x14ac:dyDescent="0.15">
      <c r="B330" s="239">
        <v>45292</v>
      </c>
      <c r="C330" s="238">
        <v>55001</v>
      </c>
      <c r="D330" s="187">
        <v>319</v>
      </c>
      <c r="E330" s="237">
        <v>9709</v>
      </c>
      <c r="F330" s="290"/>
      <c r="G330" s="290"/>
      <c r="H330" s="274">
        <v>2562511.21</v>
      </c>
      <c r="I330" s="274"/>
      <c r="J330" s="187">
        <v>1505819.543727</v>
      </c>
      <c r="K330" s="187">
        <v>678281.47314899997</v>
      </c>
      <c r="L330" s="187">
        <v>179504.399521115</v>
      </c>
    </row>
    <row r="331" spans="2:12" s="174" customFormat="1" ht="8.85" customHeight="1" x14ac:dyDescent="0.15">
      <c r="B331" s="239">
        <v>45292</v>
      </c>
      <c r="C331" s="238">
        <v>55032</v>
      </c>
      <c r="D331" s="187">
        <v>320</v>
      </c>
      <c r="E331" s="237">
        <v>9740</v>
      </c>
      <c r="F331" s="290"/>
      <c r="G331" s="290"/>
      <c r="H331" s="274">
        <v>2392547.71</v>
      </c>
      <c r="I331" s="274"/>
      <c r="J331" s="187">
        <v>1403558.5735899699</v>
      </c>
      <c r="K331" s="187">
        <v>630611.17063926999</v>
      </c>
      <c r="L331" s="187">
        <v>166181.785828653</v>
      </c>
    </row>
    <row r="332" spans="2:12" s="174" customFormat="1" ht="8.85" customHeight="1" x14ac:dyDescent="0.15">
      <c r="B332" s="239">
        <v>45292</v>
      </c>
      <c r="C332" s="238">
        <v>55062</v>
      </c>
      <c r="D332" s="187">
        <v>321</v>
      </c>
      <c r="E332" s="237">
        <v>9770</v>
      </c>
      <c r="F332" s="290"/>
      <c r="G332" s="290"/>
      <c r="H332" s="274">
        <v>2224451.7200000002</v>
      </c>
      <c r="I332" s="274"/>
      <c r="J332" s="187">
        <v>1302805.1873282599</v>
      </c>
      <c r="K332" s="187">
        <v>583902.54015282996</v>
      </c>
      <c r="L332" s="187">
        <v>153242.14068611999</v>
      </c>
    </row>
    <row r="333" spans="2:12" s="174" customFormat="1" ht="8.85" customHeight="1" x14ac:dyDescent="0.15">
      <c r="B333" s="239">
        <v>45292</v>
      </c>
      <c r="C333" s="238">
        <v>55093</v>
      </c>
      <c r="D333" s="187">
        <v>322</v>
      </c>
      <c r="E333" s="237">
        <v>9801</v>
      </c>
      <c r="F333" s="290"/>
      <c r="G333" s="290"/>
      <c r="H333" s="274">
        <v>2059431.84</v>
      </c>
      <c r="I333" s="274"/>
      <c r="J333" s="187">
        <v>1204111.4797861101</v>
      </c>
      <c r="K333" s="187">
        <v>538296.64773910795</v>
      </c>
      <c r="L333" s="187">
        <v>140674.746232348</v>
      </c>
    </row>
    <row r="334" spans="2:12" s="174" customFormat="1" ht="8.85" customHeight="1" x14ac:dyDescent="0.15">
      <c r="B334" s="239">
        <v>45292</v>
      </c>
      <c r="C334" s="238">
        <v>55123</v>
      </c>
      <c r="D334" s="187">
        <v>323</v>
      </c>
      <c r="E334" s="237">
        <v>9831</v>
      </c>
      <c r="F334" s="290"/>
      <c r="G334" s="290"/>
      <c r="H334" s="274">
        <v>1896038.61</v>
      </c>
      <c r="I334" s="274"/>
      <c r="J334" s="187">
        <v>1106758.8698847799</v>
      </c>
      <c r="K334" s="187">
        <v>493557.50127808802</v>
      </c>
      <c r="L334" s="187">
        <v>128454.199035839</v>
      </c>
    </row>
    <row r="335" spans="2:12" s="174" customFormat="1" ht="8.85" customHeight="1" x14ac:dyDescent="0.15">
      <c r="B335" s="239">
        <v>45292</v>
      </c>
      <c r="C335" s="238">
        <v>55154</v>
      </c>
      <c r="D335" s="187">
        <v>324</v>
      </c>
      <c r="E335" s="237">
        <v>9862</v>
      </c>
      <c r="F335" s="290"/>
      <c r="G335" s="290"/>
      <c r="H335" s="274">
        <v>1733045.56</v>
      </c>
      <c r="I335" s="274"/>
      <c r="J335" s="187">
        <v>1009900.51448951</v>
      </c>
      <c r="K335" s="187">
        <v>449218.2917075</v>
      </c>
      <c r="L335" s="187">
        <v>116419.197196482</v>
      </c>
    </row>
    <row r="336" spans="2:12" s="174" customFormat="1" ht="8.85" customHeight="1" x14ac:dyDescent="0.15">
      <c r="B336" s="239">
        <v>45292</v>
      </c>
      <c r="C336" s="238">
        <v>55185</v>
      </c>
      <c r="D336" s="187">
        <v>325</v>
      </c>
      <c r="E336" s="237">
        <v>9893</v>
      </c>
      <c r="F336" s="290"/>
      <c r="G336" s="290"/>
      <c r="H336" s="274">
        <v>1572142.34</v>
      </c>
      <c r="I336" s="274"/>
      <c r="J336" s="187">
        <v>914583.27780151495</v>
      </c>
      <c r="K336" s="187">
        <v>405785.18572472199</v>
      </c>
      <c r="L336" s="187">
        <v>104717.671250265</v>
      </c>
    </row>
    <row r="337" spans="2:12" s="174" customFormat="1" ht="8.85" customHeight="1" x14ac:dyDescent="0.15">
      <c r="B337" s="239">
        <v>45292</v>
      </c>
      <c r="C337" s="238">
        <v>55213</v>
      </c>
      <c r="D337" s="187">
        <v>326</v>
      </c>
      <c r="E337" s="237">
        <v>9921</v>
      </c>
      <c r="F337" s="290"/>
      <c r="G337" s="290"/>
      <c r="H337" s="274">
        <v>1413861.05</v>
      </c>
      <c r="I337" s="274"/>
      <c r="J337" s="187">
        <v>821244.06858999305</v>
      </c>
      <c r="K337" s="187">
        <v>363535.05336369597</v>
      </c>
      <c r="L337" s="187">
        <v>93455.548862121897</v>
      </c>
    </row>
    <row r="338" spans="2:12" s="174" customFormat="1" ht="8.85" customHeight="1" x14ac:dyDescent="0.15">
      <c r="B338" s="239">
        <v>45292</v>
      </c>
      <c r="C338" s="238">
        <v>55244</v>
      </c>
      <c r="D338" s="187">
        <v>327</v>
      </c>
      <c r="E338" s="237">
        <v>9952</v>
      </c>
      <c r="F338" s="290"/>
      <c r="G338" s="290"/>
      <c r="H338" s="274">
        <v>1262407.8999999999</v>
      </c>
      <c r="I338" s="274"/>
      <c r="J338" s="187">
        <v>732028.51424120006</v>
      </c>
      <c r="K338" s="187">
        <v>323218.446543311</v>
      </c>
      <c r="L338" s="187">
        <v>82739.245676440594</v>
      </c>
    </row>
    <row r="339" spans="2:12" s="174" customFormat="1" ht="8.85" customHeight="1" x14ac:dyDescent="0.15">
      <c r="B339" s="239">
        <v>45292</v>
      </c>
      <c r="C339" s="238">
        <v>55274</v>
      </c>
      <c r="D339" s="187">
        <v>328</v>
      </c>
      <c r="E339" s="237">
        <v>9982</v>
      </c>
      <c r="F339" s="290"/>
      <c r="G339" s="290"/>
      <c r="H339" s="274">
        <v>1115802.5900000001</v>
      </c>
      <c r="I339" s="274"/>
      <c r="J339" s="187">
        <v>645954.93433313805</v>
      </c>
      <c r="K339" s="187">
        <v>284511.69816146197</v>
      </c>
      <c r="L339" s="187">
        <v>72532.330172561706</v>
      </c>
    </row>
    <row r="340" spans="2:12" s="174" customFormat="1" ht="8.85" customHeight="1" x14ac:dyDescent="0.15">
      <c r="B340" s="239">
        <v>45292</v>
      </c>
      <c r="C340" s="238">
        <v>55305</v>
      </c>
      <c r="D340" s="187">
        <v>329</v>
      </c>
      <c r="E340" s="237">
        <v>10013</v>
      </c>
      <c r="F340" s="290"/>
      <c r="G340" s="290"/>
      <c r="H340" s="274">
        <v>981221.94</v>
      </c>
      <c r="I340" s="274"/>
      <c r="J340" s="187">
        <v>567080.72299220995</v>
      </c>
      <c r="K340" s="187">
        <v>249136.22811556299</v>
      </c>
      <c r="L340" s="187">
        <v>63244.826656302801</v>
      </c>
    </row>
    <row r="341" spans="2:12" s="174" customFormat="1" ht="8.85" customHeight="1" x14ac:dyDescent="0.15">
      <c r="B341" s="239">
        <v>45292</v>
      </c>
      <c r="C341" s="238">
        <v>55335</v>
      </c>
      <c r="D341" s="187">
        <v>330</v>
      </c>
      <c r="E341" s="237">
        <v>10043</v>
      </c>
      <c r="F341" s="290"/>
      <c r="G341" s="290"/>
      <c r="H341" s="274">
        <v>857357.26</v>
      </c>
      <c r="I341" s="274"/>
      <c r="J341" s="187">
        <v>494681.90447106998</v>
      </c>
      <c r="K341" s="187">
        <v>216794.26634305299</v>
      </c>
      <c r="L341" s="187">
        <v>54809.0149800691</v>
      </c>
    </row>
    <row r="342" spans="2:12" s="174" customFormat="1" ht="8.85" customHeight="1" x14ac:dyDescent="0.15">
      <c r="B342" s="239">
        <v>45292</v>
      </c>
      <c r="C342" s="238">
        <v>55366</v>
      </c>
      <c r="D342" s="187">
        <v>331</v>
      </c>
      <c r="E342" s="237">
        <v>10074</v>
      </c>
      <c r="F342" s="290"/>
      <c r="G342" s="290"/>
      <c r="H342" s="274">
        <v>737757.66</v>
      </c>
      <c r="I342" s="274"/>
      <c r="J342" s="187">
        <v>424952.80553370801</v>
      </c>
      <c r="K342" s="187">
        <v>185761.864565475</v>
      </c>
      <c r="L342" s="187">
        <v>46764.6174692637</v>
      </c>
    </row>
    <row r="343" spans="2:12" s="174" customFormat="1" ht="8.85" customHeight="1" x14ac:dyDescent="0.15">
      <c r="B343" s="239">
        <v>45292</v>
      </c>
      <c r="C343" s="238">
        <v>55397</v>
      </c>
      <c r="D343" s="187">
        <v>332</v>
      </c>
      <c r="E343" s="237">
        <v>10105</v>
      </c>
      <c r="F343" s="290"/>
      <c r="G343" s="290"/>
      <c r="H343" s="274">
        <v>628489.24</v>
      </c>
      <c r="I343" s="274"/>
      <c r="J343" s="187">
        <v>361399.54315441701</v>
      </c>
      <c r="K343" s="187">
        <v>157578.714378612</v>
      </c>
      <c r="L343" s="187">
        <v>39501.628209959803</v>
      </c>
    </row>
    <row r="344" spans="2:12" s="174" customFormat="1" ht="8.85" customHeight="1" x14ac:dyDescent="0.15">
      <c r="B344" s="239">
        <v>45292</v>
      </c>
      <c r="C344" s="238">
        <v>55427</v>
      </c>
      <c r="D344" s="187">
        <v>333</v>
      </c>
      <c r="E344" s="237">
        <v>10135</v>
      </c>
      <c r="F344" s="290"/>
      <c r="G344" s="290"/>
      <c r="H344" s="274">
        <v>530622.23</v>
      </c>
      <c r="I344" s="274"/>
      <c r="J344" s="187">
        <v>304622.342371676</v>
      </c>
      <c r="K344" s="187">
        <v>132495.605519979</v>
      </c>
      <c r="L344" s="187">
        <v>33077.676989050196</v>
      </c>
    </row>
    <row r="345" spans="2:12" s="174" customFormat="1" ht="8.85" customHeight="1" x14ac:dyDescent="0.15">
      <c r="B345" s="239">
        <v>45292</v>
      </c>
      <c r="C345" s="238">
        <v>55458</v>
      </c>
      <c r="D345" s="187">
        <v>334</v>
      </c>
      <c r="E345" s="237">
        <v>10166</v>
      </c>
      <c r="F345" s="290"/>
      <c r="G345" s="290"/>
      <c r="H345" s="274">
        <v>444222.55</v>
      </c>
      <c r="I345" s="274"/>
      <c r="J345" s="187">
        <v>254589.03368694099</v>
      </c>
      <c r="K345" s="187">
        <v>110451.980244133</v>
      </c>
      <c r="L345" s="187">
        <v>27457.668267563498</v>
      </c>
    </row>
    <row r="346" spans="2:12" s="174" customFormat="1" ht="8.85" customHeight="1" x14ac:dyDescent="0.15">
      <c r="B346" s="239">
        <v>45292</v>
      </c>
      <c r="C346" s="238">
        <v>55488</v>
      </c>
      <c r="D346" s="187">
        <v>335</v>
      </c>
      <c r="E346" s="237">
        <v>10196</v>
      </c>
      <c r="F346" s="290"/>
      <c r="G346" s="290"/>
      <c r="H346" s="274">
        <v>371569.31</v>
      </c>
      <c r="I346" s="274"/>
      <c r="J346" s="187">
        <v>212601.09069516201</v>
      </c>
      <c r="K346" s="187">
        <v>92008.737044108595</v>
      </c>
      <c r="L346" s="187">
        <v>22779.033855182901</v>
      </c>
    </row>
    <row r="347" spans="2:12" s="174" customFormat="1" ht="8.85" customHeight="1" x14ac:dyDescent="0.15">
      <c r="B347" s="239">
        <v>45292</v>
      </c>
      <c r="C347" s="238">
        <v>55519</v>
      </c>
      <c r="D347" s="187">
        <v>336</v>
      </c>
      <c r="E347" s="237">
        <v>10227</v>
      </c>
      <c r="F347" s="290"/>
      <c r="G347" s="290"/>
      <c r="H347" s="274">
        <v>309459.23</v>
      </c>
      <c r="I347" s="274"/>
      <c r="J347" s="187">
        <v>176763.20682075899</v>
      </c>
      <c r="K347" s="187">
        <v>76304.393712425794</v>
      </c>
      <c r="L347" s="187">
        <v>18811.0222093421</v>
      </c>
    </row>
    <row r="348" spans="2:12" s="174" customFormat="1" ht="8.85" customHeight="1" x14ac:dyDescent="0.15">
      <c r="B348" s="239">
        <v>45292</v>
      </c>
      <c r="C348" s="238">
        <v>55550</v>
      </c>
      <c r="D348" s="187">
        <v>337</v>
      </c>
      <c r="E348" s="237">
        <v>10258</v>
      </c>
      <c r="F348" s="290"/>
      <c r="G348" s="290"/>
      <c r="H348" s="274">
        <v>258644.7</v>
      </c>
      <c r="I348" s="274"/>
      <c r="J348" s="187">
        <v>147487.357278557</v>
      </c>
      <c r="K348" s="187">
        <v>63504.801200405302</v>
      </c>
      <c r="L348" s="187">
        <v>15589.2790347912</v>
      </c>
    </row>
    <row r="349" spans="2:12" s="174" customFormat="1" ht="8.85" customHeight="1" x14ac:dyDescent="0.15">
      <c r="B349" s="239">
        <v>45292</v>
      </c>
      <c r="C349" s="238">
        <v>55579</v>
      </c>
      <c r="D349" s="187">
        <v>338</v>
      </c>
      <c r="E349" s="237">
        <v>10287</v>
      </c>
      <c r="F349" s="290"/>
      <c r="G349" s="290"/>
      <c r="H349" s="274">
        <v>212748.94</v>
      </c>
      <c r="I349" s="274"/>
      <c r="J349" s="187">
        <v>121123.652060009</v>
      </c>
      <c r="K349" s="187">
        <v>52029.082284344899</v>
      </c>
      <c r="L349" s="187">
        <v>12721.5837918662</v>
      </c>
    </row>
    <row r="350" spans="2:12" s="174" customFormat="1" ht="8.85" customHeight="1" x14ac:dyDescent="0.15">
      <c r="B350" s="239">
        <v>45292</v>
      </c>
      <c r="C350" s="238">
        <v>55610</v>
      </c>
      <c r="D350" s="187">
        <v>339</v>
      </c>
      <c r="E350" s="237">
        <v>10318</v>
      </c>
      <c r="F350" s="290"/>
      <c r="G350" s="290"/>
      <c r="H350" s="274">
        <v>171399.59</v>
      </c>
      <c r="I350" s="274"/>
      <c r="J350" s="187">
        <v>97416.856144765101</v>
      </c>
      <c r="K350" s="187">
        <v>41739.324030920703</v>
      </c>
      <c r="L350" s="187">
        <v>10162.417854293</v>
      </c>
    </row>
    <row r="351" spans="2:12" s="174" customFormat="1" ht="8.85" customHeight="1" x14ac:dyDescent="0.15">
      <c r="B351" s="239">
        <v>45292</v>
      </c>
      <c r="C351" s="238">
        <v>55640</v>
      </c>
      <c r="D351" s="187">
        <v>340</v>
      </c>
      <c r="E351" s="237">
        <v>10348</v>
      </c>
      <c r="F351" s="290"/>
      <c r="G351" s="290"/>
      <c r="H351" s="274">
        <v>133284.91</v>
      </c>
      <c r="I351" s="274"/>
      <c r="J351" s="187">
        <v>75629.612380095801</v>
      </c>
      <c r="K351" s="187">
        <v>32324.5839212705</v>
      </c>
      <c r="L351" s="187">
        <v>7837.9170609574703</v>
      </c>
    </row>
    <row r="352" spans="2:12" s="174" customFormat="1" ht="8.85" customHeight="1" x14ac:dyDescent="0.15">
      <c r="B352" s="239">
        <v>45292</v>
      </c>
      <c r="C352" s="238">
        <v>55671</v>
      </c>
      <c r="D352" s="187">
        <v>341</v>
      </c>
      <c r="E352" s="237">
        <v>10379</v>
      </c>
      <c r="F352" s="290"/>
      <c r="G352" s="290"/>
      <c r="H352" s="274">
        <v>101273.75</v>
      </c>
      <c r="I352" s="274"/>
      <c r="J352" s="187">
        <v>57368.112613630103</v>
      </c>
      <c r="K352" s="187">
        <v>24457.143050021601</v>
      </c>
      <c r="L352" s="187">
        <v>5905.1381657027296</v>
      </c>
    </row>
    <row r="353" spans="2:12" s="174" customFormat="1" ht="8.85" customHeight="1" x14ac:dyDescent="0.15">
      <c r="B353" s="239">
        <v>45292</v>
      </c>
      <c r="C353" s="238">
        <v>55701</v>
      </c>
      <c r="D353" s="187">
        <v>342</v>
      </c>
      <c r="E353" s="237">
        <v>10409</v>
      </c>
      <c r="F353" s="290"/>
      <c r="G353" s="290"/>
      <c r="H353" s="274">
        <v>76840.509999999995</v>
      </c>
      <c r="I353" s="274"/>
      <c r="J353" s="187">
        <v>43456.072174516397</v>
      </c>
      <c r="K353" s="187">
        <v>18480.5715525618</v>
      </c>
      <c r="L353" s="187">
        <v>4443.8134777230398</v>
      </c>
    </row>
    <row r="354" spans="2:12" s="174" customFormat="1" ht="8.85" customHeight="1" x14ac:dyDescent="0.15">
      <c r="B354" s="239">
        <v>45292</v>
      </c>
      <c r="C354" s="238">
        <v>55732</v>
      </c>
      <c r="D354" s="187">
        <v>343</v>
      </c>
      <c r="E354" s="237">
        <v>10440</v>
      </c>
      <c r="F354" s="290"/>
      <c r="G354" s="290"/>
      <c r="H354" s="274">
        <v>61586.61</v>
      </c>
      <c r="I354" s="274"/>
      <c r="J354" s="187">
        <v>34770.369765279996</v>
      </c>
      <c r="K354" s="187">
        <v>14749.195463181601</v>
      </c>
      <c r="L354" s="187">
        <v>3531.5501178131999</v>
      </c>
    </row>
    <row r="355" spans="2:12" s="174" customFormat="1" ht="8.85" customHeight="1" x14ac:dyDescent="0.15">
      <c r="B355" s="239">
        <v>45292</v>
      </c>
      <c r="C355" s="238">
        <v>55763</v>
      </c>
      <c r="D355" s="187">
        <v>344</v>
      </c>
      <c r="E355" s="237">
        <v>10471</v>
      </c>
      <c r="F355" s="290"/>
      <c r="G355" s="290"/>
      <c r="H355" s="274">
        <v>51243.03</v>
      </c>
      <c r="I355" s="274"/>
      <c r="J355" s="187">
        <v>28881.556228309</v>
      </c>
      <c r="K355" s="187">
        <v>12220.070331975399</v>
      </c>
      <c r="L355" s="187">
        <v>2913.5828211977901</v>
      </c>
    </row>
    <row r="356" spans="2:12" s="174" customFormat="1" ht="8.85" customHeight="1" x14ac:dyDescent="0.15">
      <c r="B356" s="239">
        <v>45292</v>
      </c>
      <c r="C356" s="238">
        <v>55793</v>
      </c>
      <c r="D356" s="187">
        <v>345</v>
      </c>
      <c r="E356" s="237">
        <v>10501</v>
      </c>
      <c r="F356" s="290"/>
      <c r="G356" s="290"/>
      <c r="H356" s="274">
        <v>43704.7</v>
      </c>
      <c r="I356" s="274"/>
      <c r="J356" s="187">
        <v>24592.3761469973</v>
      </c>
      <c r="K356" s="187">
        <v>10379.665906456201</v>
      </c>
      <c r="L356" s="187">
        <v>2464.6378897526101</v>
      </c>
    </row>
    <row r="357" spans="2:12" s="174" customFormat="1" ht="8.85" customHeight="1" x14ac:dyDescent="0.15">
      <c r="B357" s="239">
        <v>45292</v>
      </c>
      <c r="C357" s="238">
        <v>55824</v>
      </c>
      <c r="D357" s="187">
        <v>346</v>
      </c>
      <c r="E357" s="237">
        <v>10532</v>
      </c>
      <c r="F357" s="290"/>
      <c r="G357" s="290"/>
      <c r="H357" s="274">
        <v>37287.58</v>
      </c>
      <c r="I357" s="274"/>
      <c r="J357" s="187">
        <v>20945.914506790799</v>
      </c>
      <c r="K357" s="187">
        <v>8818.1260305980304</v>
      </c>
      <c r="L357" s="187">
        <v>2084.98371363367</v>
      </c>
    </row>
    <row r="358" spans="2:12" s="174" customFormat="1" ht="8.85" customHeight="1" x14ac:dyDescent="0.15">
      <c r="B358" s="239">
        <v>45292</v>
      </c>
      <c r="C358" s="238">
        <v>55854</v>
      </c>
      <c r="D358" s="187">
        <v>347</v>
      </c>
      <c r="E358" s="237">
        <v>10562</v>
      </c>
      <c r="F358" s="290"/>
      <c r="G358" s="290"/>
      <c r="H358" s="274">
        <v>31588.47</v>
      </c>
      <c r="I358" s="274"/>
      <c r="J358" s="187">
        <v>17715.3721471393</v>
      </c>
      <c r="K358" s="187">
        <v>7439.72739131241</v>
      </c>
      <c r="L358" s="187">
        <v>1751.86030077706</v>
      </c>
    </row>
    <row r="359" spans="2:12" s="174" customFormat="1" ht="8.85" customHeight="1" x14ac:dyDescent="0.15">
      <c r="B359" s="239">
        <v>45292</v>
      </c>
      <c r="C359" s="238">
        <v>55885</v>
      </c>
      <c r="D359" s="187">
        <v>348</v>
      </c>
      <c r="E359" s="237">
        <v>10593</v>
      </c>
      <c r="F359" s="290"/>
      <c r="G359" s="290"/>
      <c r="H359" s="274">
        <v>27225.279999999999</v>
      </c>
      <c r="I359" s="274"/>
      <c r="J359" s="187">
        <v>15242.521730189999</v>
      </c>
      <c r="K359" s="187">
        <v>6384.9523129438303</v>
      </c>
      <c r="L359" s="187">
        <v>1497.1203939269201</v>
      </c>
    </row>
    <row r="360" spans="2:12" s="174" customFormat="1" ht="8.85" customHeight="1" x14ac:dyDescent="0.15">
      <c r="B360" s="239">
        <v>45292</v>
      </c>
      <c r="C360" s="238">
        <v>55916</v>
      </c>
      <c r="D360" s="187">
        <v>349</v>
      </c>
      <c r="E360" s="237">
        <v>10624</v>
      </c>
      <c r="F360" s="290"/>
      <c r="G360" s="290"/>
      <c r="H360" s="274">
        <v>22848.84</v>
      </c>
      <c r="I360" s="274"/>
      <c r="J360" s="187">
        <v>12770.602977603899</v>
      </c>
      <c r="K360" s="187">
        <v>5335.8834085139497</v>
      </c>
      <c r="L360" s="187">
        <v>1245.8392795490199</v>
      </c>
    </row>
    <row r="361" spans="2:12" s="174" customFormat="1" ht="8.85" customHeight="1" x14ac:dyDescent="0.15">
      <c r="B361" s="239">
        <v>45292</v>
      </c>
      <c r="C361" s="238">
        <v>55944</v>
      </c>
      <c r="D361" s="187">
        <v>350</v>
      </c>
      <c r="E361" s="237">
        <v>10652</v>
      </c>
      <c r="F361" s="290"/>
      <c r="G361" s="290"/>
      <c r="H361" s="274">
        <v>18459.12</v>
      </c>
      <c r="I361" s="274"/>
      <c r="J361" s="187">
        <v>10301.3077780234</v>
      </c>
      <c r="K361" s="187">
        <v>4294.2607076958702</v>
      </c>
      <c r="L361" s="187">
        <v>998.80131721492603</v>
      </c>
    </row>
    <row r="362" spans="2:12" s="174" customFormat="1" ht="8.85" customHeight="1" x14ac:dyDescent="0.15">
      <c r="B362" s="239">
        <v>45292</v>
      </c>
      <c r="C362" s="238">
        <v>55975</v>
      </c>
      <c r="D362" s="187">
        <v>351</v>
      </c>
      <c r="E362" s="237">
        <v>10683</v>
      </c>
      <c r="F362" s="290"/>
      <c r="G362" s="290"/>
      <c r="H362" s="274">
        <v>14056.05</v>
      </c>
      <c r="I362" s="274"/>
      <c r="J362" s="187">
        <v>7830.8236240777596</v>
      </c>
      <c r="K362" s="187">
        <v>3256.0988388679102</v>
      </c>
      <c r="L362" s="187">
        <v>754.1277086069</v>
      </c>
    </row>
    <row r="363" spans="2:12" s="174" customFormat="1" ht="8.85" customHeight="1" x14ac:dyDescent="0.15">
      <c r="B363" s="239">
        <v>45292</v>
      </c>
      <c r="C363" s="238">
        <v>56005</v>
      </c>
      <c r="D363" s="187">
        <v>352</v>
      </c>
      <c r="E363" s="237">
        <v>10713</v>
      </c>
      <c r="F363" s="290"/>
      <c r="G363" s="290"/>
      <c r="H363" s="274">
        <v>9639.61</v>
      </c>
      <c r="I363" s="274"/>
      <c r="J363" s="187">
        <v>5361.5476848483904</v>
      </c>
      <c r="K363" s="187">
        <v>2223.8734873626699</v>
      </c>
      <c r="L363" s="187">
        <v>512.94816379398799</v>
      </c>
    </row>
    <row r="364" spans="2:12" s="174" customFormat="1" ht="8.85" customHeight="1" x14ac:dyDescent="0.15">
      <c r="B364" s="239">
        <v>45292</v>
      </c>
      <c r="C364" s="238">
        <v>56036</v>
      </c>
      <c r="D364" s="187">
        <v>353</v>
      </c>
      <c r="E364" s="237">
        <v>10744</v>
      </c>
      <c r="F364" s="290"/>
      <c r="G364" s="290"/>
      <c r="H364" s="274">
        <v>6509.38</v>
      </c>
      <c r="I364" s="274"/>
      <c r="J364" s="187">
        <v>3614.3742008601598</v>
      </c>
      <c r="K364" s="187">
        <v>1495.36465367096</v>
      </c>
      <c r="L364" s="187">
        <v>343.45285644481203</v>
      </c>
    </row>
    <row r="365" spans="2:12" s="174" customFormat="1" ht="8.85" customHeight="1" x14ac:dyDescent="0.15">
      <c r="B365" s="239">
        <v>45292</v>
      </c>
      <c r="C365" s="238">
        <v>56066</v>
      </c>
      <c r="D365" s="187">
        <v>354</v>
      </c>
      <c r="E365" s="237">
        <v>10774</v>
      </c>
      <c r="F365" s="290"/>
      <c r="G365" s="290"/>
      <c r="H365" s="274">
        <v>3368.44</v>
      </c>
      <c r="I365" s="274"/>
      <c r="J365" s="187">
        <v>1867.2775023929801</v>
      </c>
      <c r="K365" s="187">
        <v>770.64191998997705</v>
      </c>
      <c r="L365" s="187">
        <v>176.27419276514101</v>
      </c>
    </row>
    <row r="366" spans="2:12" s="174" customFormat="1" ht="8.85" customHeight="1" x14ac:dyDescent="0.15">
      <c r="B366" s="239">
        <v>45292</v>
      </c>
      <c r="C366" s="238">
        <v>56097</v>
      </c>
      <c r="D366" s="187">
        <v>355</v>
      </c>
      <c r="E366" s="237">
        <v>10805</v>
      </c>
      <c r="F366" s="290"/>
      <c r="G366" s="290"/>
      <c r="H366" s="274">
        <v>1686.55</v>
      </c>
      <c r="I366" s="274"/>
      <c r="J366" s="187">
        <v>933.344663688678</v>
      </c>
      <c r="K366" s="187">
        <v>384.219945655858</v>
      </c>
      <c r="L366" s="187">
        <v>87.513011904164799</v>
      </c>
    </row>
    <row r="367" spans="2:12" s="174" customFormat="1" ht="8.85" customHeight="1" x14ac:dyDescent="0.15">
      <c r="B367" s="239">
        <v>45292</v>
      </c>
      <c r="C367" s="238">
        <v>56128</v>
      </c>
      <c r="D367" s="187">
        <v>356</v>
      </c>
      <c r="E367" s="237">
        <v>10836</v>
      </c>
      <c r="F367" s="290"/>
      <c r="G367" s="290"/>
      <c r="H367" s="274">
        <v>0</v>
      </c>
      <c r="I367" s="274"/>
      <c r="J367" s="187">
        <v>0</v>
      </c>
      <c r="K367" s="187">
        <v>0</v>
      </c>
      <c r="L367" s="187">
        <v>0</v>
      </c>
    </row>
    <row r="368" spans="2:12" s="174" customFormat="1" ht="8.85" customHeight="1" x14ac:dyDescent="0.15">
      <c r="B368" s="239">
        <v>45292</v>
      </c>
      <c r="C368" s="238">
        <v>56158</v>
      </c>
      <c r="D368" s="187">
        <v>357</v>
      </c>
      <c r="E368" s="237">
        <v>10866</v>
      </c>
      <c r="F368" s="290"/>
      <c r="G368" s="290"/>
      <c r="H368" s="274"/>
      <c r="I368" s="274"/>
      <c r="J368" s="187">
        <v>0</v>
      </c>
      <c r="K368" s="187">
        <v>0</v>
      </c>
      <c r="L368" s="187">
        <v>0</v>
      </c>
    </row>
    <row r="369" spans="2:12" s="174" customFormat="1" ht="11.85" customHeight="1" x14ac:dyDescent="0.15">
      <c r="B369" s="236"/>
      <c r="C369" s="235"/>
      <c r="D369" s="234"/>
      <c r="E369" s="233"/>
      <c r="F369" s="291"/>
      <c r="G369" s="291"/>
      <c r="H369" s="289">
        <v>343390292102.34998</v>
      </c>
      <c r="I369" s="289"/>
      <c r="J369" s="232">
        <v>305266070501.00598</v>
      </c>
      <c r="K369" s="232">
        <v>259810769900.60101</v>
      </c>
      <c r="L369" s="232">
        <v>205640147484.15601</v>
      </c>
    </row>
    <row r="370" spans="2:12" s="174" customFormat="1" ht="22.95" customHeight="1" x14ac:dyDescent="0.15"/>
  </sheetData>
  <mergeCells count="726">
    <mergeCell ref="G8:H8"/>
    <mergeCell ref="H10:L10"/>
    <mergeCell ref="H100:I100"/>
    <mergeCell ref="H101:I101"/>
    <mergeCell ref="H102:I102"/>
    <mergeCell ref="H103:I103"/>
    <mergeCell ref="F12:G12"/>
    <mergeCell ref="B1:F3"/>
    <mergeCell ref="B10:E10"/>
    <mergeCell ref="B5:L5"/>
    <mergeCell ref="B7:D8"/>
    <mergeCell ref="F10:G10"/>
    <mergeCell ref="F100:G100"/>
    <mergeCell ref="F11:G11"/>
    <mergeCell ref="F14:G14"/>
    <mergeCell ref="F80:G80"/>
    <mergeCell ref="F81:G81"/>
    <mergeCell ref="F13:G13"/>
    <mergeCell ref="F130:G130"/>
    <mergeCell ref="F131:G131"/>
    <mergeCell ref="F132:G132"/>
    <mergeCell ref="F133:G133"/>
    <mergeCell ref="F127:G127"/>
    <mergeCell ref="F128:G128"/>
    <mergeCell ref="F112:G112"/>
    <mergeCell ref="F113:G113"/>
    <mergeCell ref="F104:G104"/>
    <mergeCell ref="F105:G105"/>
    <mergeCell ref="F106:G106"/>
    <mergeCell ref="F107:G107"/>
    <mergeCell ref="F108:G108"/>
    <mergeCell ref="F109:G109"/>
    <mergeCell ref="F101:G101"/>
    <mergeCell ref="F102:G102"/>
    <mergeCell ref="F103:G103"/>
    <mergeCell ref="F15:G15"/>
    <mergeCell ref="F95:G95"/>
    <mergeCell ref="F96:G96"/>
    <mergeCell ref="F78:G78"/>
    <mergeCell ref="F79:G79"/>
    <mergeCell ref="F134:G134"/>
    <mergeCell ref="F135:G135"/>
    <mergeCell ref="F136:G136"/>
    <mergeCell ref="F120:G120"/>
    <mergeCell ref="F121:G121"/>
    <mergeCell ref="F122:G122"/>
    <mergeCell ref="F123:G123"/>
    <mergeCell ref="F124:G124"/>
    <mergeCell ref="F125:G125"/>
    <mergeCell ref="F126:G126"/>
    <mergeCell ref="F110:G110"/>
    <mergeCell ref="F16:G16"/>
    <mergeCell ref="F25:G25"/>
    <mergeCell ref="F29:G29"/>
    <mergeCell ref="F93:G93"/>
    <mergeCell ref="F94:G94"/>
    <mergeCell ref="F144:G144"/>
    <mergeCell ref="F129:G129"/>
    <mergeCell ref="F119:G119"/>
    <mergeCell ref="F111:G111"/>
    <mergeCell ref="F137:G137"/>
    <mergeCell ref="F138:G138"/>
    <mergeCell ref="F139:G139"/>
    <mergeCell ref="F140:G140"/>
    <mergeCell ref="F141:G141"/>
    <mergeCell ref="F142:G142"/>
    <mergeCell ref="F143:G143"/>
    <mergeCell ref="F114:G114"/>
    <mergeCell ref="F115:G115"/>
    <mergeCell ref="F116:G116"/>
    <mergeCell ref="F117:G117"/>
    <mergeCell ref="F118:G118"/>
    <mergeCell ref="F181:G181"/>
    <mergeCell ref="F182:G182"/>
    <mergeCell ref="F183:G183"/>
    <mergeCell ref="F160:G160"/>
    <mergeCell ref="F17:G17"/>
    <mergeCell ref="F145:G145"/>
    <mergeCell ref="F146:G146"/>
    <mergeCell ref="F147:G147"/>
    <mergeCell ref="F148:G148"/>
    <mergeCell ref="F149:G149"/>
    <mergeCell ref="F19:G19"/>
    <mergeCell ref="F18:G18"/>
    <mergeCell ref="F20:G20"/>
    <mergeCell ref="F155:G155"/>
    <mergeCell ref="F156:G156"/>
    <mergeCell ref="F157:G157"/>
    <mergeCell ref="F158:G158"/>
    <mergeCell ref="F159:G159"/>
    <mergeCell ref="F153:G153"/>
    <mergeCell ref="F154:G154"/>
    <mergeCell ref="F150:G150"/>
    <mergeCell ref="F151:G151"/>
    <mergeCell ref="F152:G152"/>
    <mergeCell ref="F21:G21"/>
    <mergeCell ref="F210:G210"/>
    <mergeCell ref="F22:G22"/>
    <mergeCell ref="F195:G195"/>
    <mergeCell ref="F196:G196"/>
    <mergeCell ref="F197:G197"/>
    <mergeCell ref="F198:G198"/>
    <mergeCell ref="F199:G199"/>
    <mergeCell ref="F184:G184"/>
    <mergeCell ref="F185:G185"/>
    <mergeCell ref="F186:G186"/>
    <mergeCell ref="F170:G170"/>
    <mergeCell ref="F171:G171"/>
    <mergeCell ref="F172:G172"/>
    <mergeCell ref="F173:G173"/>
    <mergeCell ref="F174:G174"/>
    <mergeCell ref="F175:G175"/>
    <mergeCell ref="F176:G176"/>
    <mergeCell ref="F190:G190"/>
    <mergeCell ref="F191:G191"/>
    <mergeCell ref="F192:G192"/>
    <mergeCell ref="F193:G193"/>
    <mergeCell ref="F194:G194"/>
    <mergeCell ref="F179:G179"/>
    <mergeCell ref="F23:G23"/>
    <mergeCell ref="F230:G230"/>
    <mergeCell ref="F231:G231"/>
    <mergeCell ref="F232:G232"/>
    <mergeCell ref="F233:G233"/>
    <mergeCell ref="F234:G234"/>
    <mergeCell ref="F167:G167"/>
    <mergeCell ref="F168:G168"/>
    <mergeCell ref="F169:G169"/>
    <mergeCell ref="F24:G24"/>
    <mergeCell ref="F220:G220"/>
    <mergeCell ref="F221:G221"/>
    <mergeCell ref="F161:G161"/>
    <mergeCell ref="F162:G162"/>
    <mergeCell ref="F163:G163"/>
    <mergeCell ref="F164:G164"/>
    <mergeCell ref="F165:G165"/>
    <mergeCell ref="F166:G166"/>
    <mergeCell ref="F200:G200"/>
    <mergeCell ref="F201:G201"/>
    <mergeCell ref="F202:G202"/>
    <mergeCell ref="F187:G187"/>
    <mergeCell ref="F188:G188"/>
    <mergeCell ref="F189:G189"/>
    <mergeCell ref="F26:G26"/>
    <mergeCell ref="F260:G260"/>
    <mergeCell ref="F27:G27"/>
    <mergeCell ref="F245:G245"/>
    <mergeCell ref="F246:G246"/>
    <mergeCell ref="F247:G247"/>
    <mergeCell ref="F248:G248"/>
    <mergeCell ref="F249:G249"/>
    <mergeCell ref="F250:G250"/>
    <mergeCell ref="F222:G222"/>
    <mergeCell ref="F223:G223"/>
    <mergeCell ref="F224:G224"/>
    <mergeCell ref="F225:G225"/>
    <mergeCell ref="F226:G226"/>
    <mergeCell ref="F227:G227"/>
    <mergeCell ref="F242:G242"/>
    <mergeCell ref="F243:G243"/>
    <mergeCell ref="F244:G244"/>
    <mergeCell ref="F229:G229"/>
    <mergeCell ref="F240:G240"/>
    <mergeCell ref="F241:G241"/>
    <mergeCell ref="F235:G235"/>
    <mergeCell ref="F236:G236"/>
    <mergeCell ref="F177:G177"/>
    <mergeCell ref="F286:G286"/>
    <mergeCell ref="F216:G216"/>
    <mergeCell ref="F217:G217"/>
    <mergeCell ref="F218:G218"/>
    <mergeCell ref="F219:G219"/>
    <mergeCell ref="F28:G28"/>
    <mergeCell ref="F280:G280"/>
    <mergeCell ref="F270:G270"/>
    <mergeCell ref="F271:G271"/>
    <mergeCell ref="F272:G272"/>
    <mergeCell ref="F273:G273"/>
    <mergeCell ref="F251:G251"/>
    <mergeCell ref="F252:G252"/>
    <mergeCell ref="F237:G237"/>
    <mergeCell ref="F238:G238"/>
    <mergeCell ref="F239:G239"/>
    <mergeCell ref="F211:G211"/>
    <mergeCell ref="F212:G212"/>
    <mergeCell ref="F213:G213"/>
    <mergeCell ref="F214:G214"/>
    <mergeCell ref="F215:G215"/>
    <mergeCell ref="F228:G228"/>
    <mergeCell ref="F178:G178"/>
    <mergeCell ref="F180:G180"/>
    <mergeCell ref="F267:G267"/>
    <mergeCell ref="F30:G30"/>
    <mergeCell ref="F300:G300"/>
    <mergeCell ref="F301:G301"/>
    <mergeCell ref="F302:G302"/>
    <mergeCell ref="F287:G287"/>
    <mergeCell ref="F288:G288"/>
    <mergeCell ref="F289:G289"/>
    <mergeCell ref="F290:G290"/>
    <mergeCell ref="F274:G274"/>
    <mergeCell ref="F275:G275"/>
    <mergeCell ref="F276:G276"/>
    <mergeCell ref="F277:G277"/>
    <mergeCell ref="F278:G278"/>
    <mergeCell ref="F261:G261"/>
    <mergeCell ref="F262:G262"/>
    <mergeCell ref="F263:G263"/>
    <mergeCell ref="F264:G264"/>
    <mergeCell ref="F265:G265"/>
    <mergeCell ref="F281:G281"/>
    <mergeCell ref="F282:G282"/>
    <mergeCell ref="F283:G283"/>
    <mergeCell ref="F284:G284"/>
    <mergeCell ref="F285:G285"/>
    <mergeCell ref="F31:G31"/>
    <mergeCell ref="F310:G310"/>
    <mergeCell ref="F32:G32"/>
    <mergeCell ref="F97:G97"/>
    <mergeCell ref="F98:G98"/>
    <mergeCell ref="F99:G99"/>
    <mergeCell ref="F295:G295"/>
    <mergeCell ref="F259:G259"/>
    <mergeCell ref="F203:G203"/>
    <mergeCell ref="F303:G303"/>
    <mergeCell ref="F304:G304"/>
    <mergeCell ref="F305:G305"/>
    <mergeCell ref="F306:G306"/>
    <mergeCell ref="F296:G296"/>
    <mergeCell ref="F297:G297"/>
    <mergeCell ref="F298:G298"/>
    <mergeCell ref="F299:G299"/>
    <mergeCell ref="F253:G253"/>
    <mergeCell ref="F254:G254"/>
    <mergeCell ref="F255:G255"/>
    <mergeCell ref="F256:G256"/>
    <mergeCell ref="F257:G257"/>
    <mergeCell ref="F258:G258"/>
    <mergeCell ref="F291:G291"/>
    <mergeCell ref="F33:G33"/>
    <mergeCell ref="F330:G330"/>
    <mergeCell ref="F331:G331"/>
    <mergeCell ref="F332:G332"/>
    <mergeCell ref="F333:G333"/>
    <mergeCell ref="F89:G89"/>
    <mergeCell ref="F90:G90"/>
    <mergeCell ref="F91:G91"/>
    <mergeCell ref="F92:G92"/>
    <mergeCell ref="F323:G323"/>
    <mergeCell ref="F324:G324"/>
    <mergeCell ref="F325:G325"/>
    <mergeCell ref="F326:G326"/>
    <mergeCell ref="F327:G327"/>
    <mergeCell ref="F328:G328"/>
    <mergeCell ref="F317:G317"/>
    <mergeCell ref="F318:G318"/>
    <mergeCell ref="F319:G319"/>
    <mergeCell ref="F320:G320"/>
    <mergeCell ref="F321:G321"/>
    <mergeCell ref="F322:G322"/>
    <mergeCell ref="F311:G311"/>
    <mergeCell ref="F312:G312"/>
    <mergeCell ref="F313:G313"/>
    <mergeCell ref="F34:G34"/>
    <mergeCell ref="F340:G340"/>
    <mergeCell ref="F341:G341"/>
    <mergeCell ref="F74:G74"/>
    <mergeCell ref="F75:G75"/>
    <mergeCell ref="F76:G76"/>
    <mergeCell ref="F77:G77"/>
    <mergeCell ref="F334:G334"/>
    <mergeCell ref="F335:G335"/>
    <mergeCell ref="F336:G336"/>
    <mergeCell ref="F82:G82"/>
    <mergeCell ref="F83:G83"/>
    <mergeCell ref="F84:G84"/>
    <mergeCell ref="F85:G85"/>
    <mergeCell ref="F86:G86"/>
    <mergeCell ref="F87:G87"/>
    <mergeCell ref="F88:G88"/>
    <mergeCell ref="F329:G329"/>
    <mergeCell ref="F314:G314"/>
    <mergeCell ref="F315:G315"/>
    <mergeCell ref="F316:G316"/>
    <mergeCell ref="F204:G204"/>
    <mergeCell ref="F205:G205"/>
    <mergeCell ref="F206:G206"/>
    <mergeCell ref="F35:G35"/>
    <mergeCell ref="F59:G59"/>
    <mergeCell ref="F60:G60"/>
    <mergeCell ref="F61:G61"/>
    <mergeCell ref="F62:G62"/>
    <mergeCell ref="F342:G342"/>
    <mergeCell ref="F343:G343"/>
    <mergeCell ref="F344:G344"/>
    <mergeCell ref="F67:G67"/>
    <mergeCell ref="F68:G68"/>
    <mergeCell ref="F69:G69"/>
    <mergeCell ref="F70:G70"/>
    <mergeCell ref="F71:G71"/>
    <mergeCell ref="F72:G72"/>
    <mergeCell ref="F73:G73"/>
    <mergeCell ref="F337:G337"/>
    <mergeCell ref="F338:G338"/>
    <mergeCell ref="F339:G339"/>
    <mergeCell ref="F207:G207"/>
    <mergeCell ref="F208:G208"/>
    <mergeCell ref="F209:G209"/>
    <mergeCell ref="F307:G307"/>
    <mergeCell ref="F308:G308"/>
    <mergeCell ref="F309:G309"/>
    <mergeCell ref="F353:G353"/>
    <mergeCell ref="F354:G354"/>
    <mergeCell ref="F350:G350"/>
    <mergeCell ref="F351:G351"/>
    <mergeCell ref="F352:G352"/>
    <mergeCell ref="F52:G52"/>
    <mergeCell ref="F53:G53"/>
    <mergeCell ref="F54:G54"/>
    <mergeCell ref="F55:G55"/>
    <mergeCell ref="F56:G56"/>
    <mergeCell ref="F57:G57"/>
    <mergeCell ref="F58:G58"/>
    <mergeCell ref="F345:G345"/>
    <mergeCell ref="F346:G346"/>
    <mergeCell ref="F347:G347"/>
    <mergeCell ref="F348:G348"/>
    <mergeCell ref="F349:G349"/>
    <mergeCell ref="F292:G292"/>
    <mergeCell ref="F293:G293"/>
    <mergeCell ref="F294:G294"/>
    <mergeCell ref="F279:G279"/>
    <mergeCell ref="F268:G268"/>
    <mergeCell ref="F269:G269"/>
    <mergeCell ref="F266:G266"/>
    <mergeCell ref="F366:G366"/>
    <mergeCell ref="F367:G367"/>
    <mergeCell ref="F368:G368"/>
    <mergeCell ref="F369:G369"/>
    <mergeCell ref="H12:I12"/>
    <mergeCell ref="H104:I104"/>
    <mergeCell ref="H105:I105"/>
    <mergeCell ref="H106:I106"/>
    <mergeCell ref="H107:I107"/>
    <mergeCell ref="F50:G50"/>
    <mergeCell ref="F51:G51"/>
    <mergeCell ref="F361:G361"/>
    <mergeCell ref="F362:G362"/>
    <mergeCell ref="F363:G363"/>
    <mergeCell ref="F364:G364"/>
    <mergeCell ref="F360:G360"/>
    <mergeCell ref="F37:G37"/>
    <mergeCell ref="F38:G38"/>
    <mergeCell ref="F39:G39"/>
    <mergeCell ref="F40:G40"/>
    <mergeCell ref="F41:G41"/>
    <mergeCell ref="F42:G42"/>
    <mergeCell ref="F43:G43"/>
    <mergeCell ref="F44:G44"/>
    <mergeCell ref="H11:I11"/>
    <mergeCell ref="H110:I110"/>
    <mergeCell ref="H13:I13"/>
    <mergeCell ref="H130:I130"/>
    <mergeCell ref="H120:I120"/>
    <mergeCell ref="H121:I121"/>
    <mergeCell ref="H122:I122"/>
    <mergeCell ref="H123:I123"/>
    <mergeCell ref="F365:G365"/>
    <mergeCell ref="F45:G45"/>
    <mergeCell ref="F355:G355"/>
    <mergeCell ref="F356:G356"/>
    <mergeCell ref="F357:G357"/>
    <mergeCell ref="F358:G358"/>
    <mergeCell ref="F359:G359"/>
    <mergeCell ref="F36:G36"/>
    <mergeCell ref="F46:G46"/>
    <mergeCell ref="F47:G47"/>
    <mergeCell ref="F48:G48"/>
    <mergeCell ref="F49:G49"/>
    <mergeCell ref="F63:G63"/>
    <mergeCell ref="F64:G64"/>
    <mergeCell ref="F65:G65"/>
    <mergeCell ref="F66:G66"/>
    <mergeCell ref="H14:I14"/>
    <mergeCell ref="H140:I140"/>
    <mergeCell ref="H141:I141"/>
    <mergeCell ref="H142:I142"/>
    <mergeCell ref="H143:I143"/>
    <mergeCell ref="H144:I144"/>
    <mergeCell ref="H129:I129"/>
    <mergeCell ref="H119:I119"/>
    <mergeCell ref="H111:I111"/>
    <mergeCell ref="H24:I24"/>
    <mergeCell ref="H117:I117"/>
    <mergeCell ref="H118:I118"/>
    <mergeCell ref="H15:I15"/>
    <mergeCell ref="H137:I137"/>
    <mergeCell ref="H138:I138"/>
    <mergeCell ref="H139:I139"/>
    <mergeCell ref="H28:I28"/>
    <mergeCell ref="H124:I124"/>
    <mergeCell ref="H125:I125"/>
    <mergeCell ref="H126:I126"/>
    <mergeCell ref="H127:I127"/>
    <mergeCell ref="H128:I128"/>
    <mergeCell ref="H112:I112"/>
    <mergeCell ref="H113:I113"/>
    <mergeCell ref="H2:L2"/>
    <mergeCell ref="H20:I20"/>
    <mergeCell ref="H179:I179"/>
    <mergeCell ref="H18:I18"/>
    <mergeCell ref="H180:I180"/>
    <mergeCell ref="H178:I178"/>
    <mergeCell ref="H161:I161"/>
    <mergeCell ref="H162:I162"/>
    <mergeCell ref="H163:I163"/>
    <mergeCell ref="H164:I164"/>
    <mergeCell ref="H165:I165"/>
    <mergeCell ref="H166:I166"/>
    <mergeCell ref="H167:I167"/>
    <mergeCell ref="H168:I168"/>
    <mergeCell ref="H169:I169"/>
    <mergeCell ref="H159:I159"/>
    <mergeCell ref="H16:I16"/>
    <mergeCell ref="H160:I160"/>
    <mergeCell ref="H17:I17"/>
    <mergeCell ref="H145:I145"/>
    <mergeCell ref="H146:I146"/>
    <mergeCell ref="H147:I147"/>
    <mergeCell ref="H148:I148"/>
    <mergeCell ref="H149:I149"/>
    <mergeCell ref="H19:I19"/>
    <mergeCell ref="H190:I190"/>
    <mergeCell ref="H191:I191"/>
    <mergeCell ref="H192:I192"/>
    <mergeCell ref="H193:I193"/>
    <mergeCell ref="H194:I194"/>
    <mergeCell ref="H195:I195"/>
    <mergeCell ref="H196:I196"/>
    <mergeCell ref="H197:I197"/>
    <mergeCell ref="H21:I21"/>
    <mergeCell ref="H153:I153"/>
    <mergeCell ref="H154:I154"/>
    <mergeCell ref="H155:I155"/>
    <mergeCell ref="H156:I156"/>
    <mergeCell ref="H157:I157"/>
    <mergeCell ref="H158:I158"/>
    <mergeCell ref="H150:I150"/>
    <mergeCell ref="H151:I151"/>
    <mergeCell ref="H152:I152"/>
    <mergeCell ref="H114:I114"/>
    <mergeCell ref="H115:I115"/>
    <mergeCell ref="H116:I116"/>
    <mergeCell ref="H131:I131"/>
    <mergeCell ref="H132:I132"/>
    <mergeCell ref="H22:I22"/>
    <mergeCell ref="H220:I220"/>
    <mergeCell ref="H221:I221"/>
    <mergeCell ref="H222:I222"/>
    <mergeCell ref="H223:I223"/>
    <mergeCell ref="H224:I224"/>
    <mergeCell ref="H181:I181"/>
    <mergeCell ref="H182:I182"/>
    <mergeCell ref="H183:I183"/>
    <mergeCell ref="H23:I23"/>
    <mergeCell ref="H210:I210"/>
    <mergeCell ref="H211:I211"/>
    <mergeCell ref="H200:I200"/>
    <mergeCell ref="H187:I187"/>
    <mergeCell ref="H188:I188"/>
    <mergeCell ref="H189:I189"/>
    <mergeCell ref="H198:I198"/>
    <mergeCell ref="H199:I199"/>
    <mergeCell ref="H133:I133"/>
    <mergeCell ref="H134:I134"/>
    <mergeCell ref="H135:I135"/>
    <mergeCell ref="H136:I136"/>
    <mergeCell ref="H108:I108"/>
    <mergeCell ref="H109:I109"/>
    <mergeCell ref="H25:I25"/>
    <mergeCell ref="H250:I250"/>
    <mergeCell ref="H26:I26"/>
    <mergeCell ref="H235:I235"/>
    <mergeCell ref="H236:I236"/>
    <mergeCell ref="H237:I237"/>
    <mergeCell ref="H238:I238"/>
    <mergeCell ref="H239:I239"/>
    <mergeCell ref="H240:I240"/>
    <mergeCell ref="H212:I212"/>
    <mergeCell ref="H213:I213"/>
    <mergeCell ref="H214:I214"/>
    <mergeCell ref="H215:I215"/>
    <mergeCell ref="H216:I216"/>
    <mergeCell ref="H217:I217"/>
    <mergeCell ref="H232:I232"/>
    <mergeCell ref="H233:I233"/>
    <mergeCell ref="H234:I234"/>
    <mergeCell ref="H219:I219"/>
    <mergeCell ref="H230:I230"/>
    <mergeCell ref="H231:I231"/>
    <mergeCell ref="H225:I225"/>
    <mergeCell ref="H226:I226"/>
    <mergeCell ref="H208:I208"/>
    <mergeCell ref="H209:I209"/>
    <mergeCell ref="H201:I201"/>
    <mergeCell ref="H27:I27"/>
    <mergeCell ref="H270:I270"/>
    <mergeCell ref="H260:I260"/>
    <mergeCell ref="H261:I261"/>
    <mergeCell ref="H262:I262"/>
    <mergeCell ref="H263:I263"/>
    <mergeCell ref="H241:I241"/>
    <mergeCell ref="H242:I242"/>
    <mergeCell ref="H227:I227"/>
    <mergeCell ref="H228:I228"/>
    <mergeCell ref="H229:I229"/>
    <mergeCell ref="H202:I202"/>
    <mergeCell ref="H203:I203"/>
    <mergeCell ref="H204:I204"/>
    <mergeCell ref="H205:I205"/>
    <mergeCell ref="H206:I206"/>
    <mergeCell ref="H218:I218"/>
    <mergeCell ref="H29:I29"/>
    <mergeCell ref="H290:I290"/>
    <mergeCell ref="H291:I291"/>
    <mergeCell ref="H292:I292"/>
    <mergeCell ref="H277:I277"/>
    <mergeCell ref="H278:I278"/>
    <mergeCell ref="H279:I279"/>
    <mergeCell ref="H280:I280"/>
    <mergeCell ref="H264:I264"/>
    <mergeCell ref="H265:I265"/>
    <mergeCell ref="H266:I266"/>
    <mergeCell ref="H267:I267"/>
    <mergeCell ref="H268:I268"/>
    <mergeCell ref="H251:I251"/>
    <mergeCell ref="H252:I252"/>
    <mergeCell ref="H253:I253"/>
    <mergeCell ref="H254:I254"/>
    <mergeCell ref="H255:I255"/>
    <mergeCell ref="H271:I271"/>
    <mergeCell ref="H272:I272"/>
    <mergeCell ref="H273:I273"/>
    <mergeCell ref="H274:I274"/>
    <mergeCell ref="H275:I275"/>
    <mergeCell ref="H276:I276"/>
    <mergeCell ref="H30:I30"/>
    <mergeCell ref="H300:I300"/>
    <mergeCell ref="H31:I31"/>
    <mergeCell ref="H285:I285"/>
    <mergeCell ref="H286:I286"/>
    <mergeCell ref="H287:I287"/>
    <mergeCell ref="H288:I288"/>
    <mergeCell ref="H289:I289"/>
    <mergeCell ref="H249:I249"/>
    <mergeCell ref="H184:I184"/>
    <mergeCell ref="H294:I294"/>
    <mergeCell ref="H295:I295"/>
    <mergeCell ref="H296:I296"/>
    <mergeCell ref="H297:I297"/>
    <mergeCell ref="H185:I185"/>
    <mergeCell ref="H186:I186"/>
    <mergeCell ref="H243:I243"/>
    <mergeCell ref="H244:I244"/>
    <mergeCell ref="H245:I245"/>
    <mergeCell ref="H246:I246"/>
    <mergeCell ref="H247:I247"/>
    <mergeCell ref="H248:I248"/>
    <mergeCell ref="H281:I281"/>
    <mergeCell ref="H282:I282"/>
    <mergeCell ref="H32:I32"/>
    <mergeCell ref="H320:I320"/>
    <mergeCell ref="H321:I321"/>
    <mergeCell ref="H322:I322"/>
    <mergeCell ref="H316:I316"/>
    <mergeCell ref="H317:I317"/>
    <mergeCell ref="H318:I318"/>
    <mergeCell ref="H301:I301"/>
    <mergeCell ref="H170:I170"/>
    <mergeCell ref="H171:I171"/>
    <mergeCell ref="H172:I172"/>
    <mergeCell ref="H173:I173"/>
    <mergeCell ref="H174:I174"/>
    <mergeCell ref="H175:I175"/>
    <mergeCell ref="H298:I298"/>
    <mergeCell ref="H299:I299"/>
    <mergeCell ref="H283:I283"/>
    <mergeCell ref="H284:I284"/>
    <mergeCell ref="H269:I269"/>
    <mergeCell ref="H258:I258"/>
    <mergeCell ref="H259:I259"/>
    <mergeCell ref="H256:I256"/>
    <mergeCell ref="H257:I257"/>
    <mergeCell ref="H207:I207"/>
    <mergeCell ref="H33:I33"/>
    <mergeCell ref="H330:I330"/>
    <mergeCell ref="H331:I331"/>
    <mergeCell ref="H96:I96"/>
    <mergeCell ref="H97:I97"/>
    <mergeCell ref="H98:I98"/>
    <mergeCell ref="H99:I99"/>
    <mergeCell ref="H302:I302"/>
    <mergeCell ref="H303:I303"/>
    <mergeCell ref="H304:I304"/>
    <mergeCell ref="H305:I305"/>
    <mergeCell ref="H306:I306"/>
    <mergeCell ref="H307:I307"/>
    <mergeCell ref="H323:I323"/>
    <mergeCell ref="H324:I324"/>
    <mergeCell ref="H325:I325"/>
    <mergeCell ref="H326:I326"/>
    <mergeCell ref="H310:I310"/>
    <mergeCell ref="H311:I311"/>
    <mergeCell ref="H312:I312"/>
    <mergeCell ref="H313:I313"/>
    <mergeCell ref="H314:I314"/>
    <mergeCell ref="H315:I315"/>
    <mergeCell ref="H176:I176"/>
    <mergeCell ref="H34:I34"/>
    <mergeCell ref="H340:I340"/>
    <mergeCell ref="H341:I341"/>
    <mergeCell ref="H83:I83"/>
    <mergeCell ref="H84:I84"/>
    <mergeCell ref="H85:I85"/>
    <mergeCell ref="H86:I86"/>
    <mergeCell ref="H319:I319"/>
    <mergeCell ref="H308:I308"/>
    <mergeCell ref="H309:I309"/>
    <mergeCell ref="H293:I293"/>
    <mergeCell ref="H335:I335"/>
    <mergeCell ref="H336:I336"/>
    <mergeCell ref="H332:I332"/>
    <mergeCell ref="H333:I333"/>
    <mergeCell ref="H334:I334"/>
    <mergeCell ref="H89:I89"/>
    <mergeCell ref="H90:I90"/>
    <mergeCell ref="H91:I91"/>
    <mergeCell ref="H92:I92"/>
    <mergeCell ref="H93:I93"/>
    <mergeCell ref="H94:I94"/>
    <mergeCell ref="H95:I95"/>
    <mergeCell ref="H327:I327"/>
    <mergeCell ref="H35:I35"/>
    <mergeCell ref="H350:I350"/>
    <mergeCell ref="H36:I36"/>
    <mergeCell ref="H60:I60"/>
    <mergeCell ref="H61:I61"/>
    <mergeCell ref="H62:I62"/>
    <mergeCell ref="H63:I63"/>
    <mergeCell ref="H87:I87"/>
    <mergeCell ref="H88:I88"/>
    <mergeCell ref="H343:I343"/>
    <mergeCell ref="H344:I344"/>
    <mergeCell ref="H345:I345"/>
    <mergeCell ref="H346:I346"/>
    <mergeCell ref="H342:I342"/>
    <mergeCell ref="H74:I74"/>
    <mergeCell ref="H75:I75"/>
    <mergeCell ref="H76:I76"/>
    <mergeCell ref="H77:I77"/>
    <mergeCell ref="H78:I78"/>
    <mergeCell ref="H79:I79"/>
    <mergeCell ref="H80:I80"/>
    <mergeCell ref="H81:I81"/>
    <mergeCell ref="H82:I82"/>
    <mergeCell ref="H337:I337"/>
    <mergeCell ref="H368:I368"/>
    <mergeCell ref="H369:I369"/>
    <mergeCell ref="H37:I37"/>
    <mergeCell ref="H38:I38"/>
    <mergeCell ref="H39:I39"/>
    <mergeCell ref="H40:I40"/>
    <mergeCell ref="H41:I41"/>
    <mergeCell ref="H359:I359"/>
    <mergeCell ref="H360:I360"/>
    <mergeCell ref="H361:I361"/>
    <mergeCell ref="H362:I362"/>
    <mergeCell ref="H363:I363"/>
    <mergeCell ref="H364:I364"/>
    <mergeCell ref="H353:I353"/>
    <mergeCell ref="H354:I354"/>
    <mergeCell ref="H355:I355"/>
    <mergeCell ref="H356:I356"/>
    <mergeCell ref="H357:I357"/>
    <mergeCell ref="H358:I358"/>
    <mergeCell ref="H70:I70"/>
    <mergeCell ref="H71:I71"/>
    <mergeCell ref="H72:I72"/>
    <mergeCell ref="H73:I73"/>
    <mergeCell ref="H351:I351"/>
    <mergeCell ref="H42:I42"/>
    <mergeCell ref="H43:I43"/>
    <mergeCell ref="H44:I44"/>
    <mergeCell ref="H45:I45"/>
    <mergeCell ref="H46:I46"/>
    <mergeCell ref="H47:I47"/>
    <mergeCell ref="H365:I365"/>
    <mergeCell ref="H366:I366"/>
    <mergeCell ref="H367:I367"/>
    <mergeCell ref="H352:I352"/>
    <mergeCell ref="H64:I64"/>
    <mergeCell ref="H65:I65"/>
    <mergeCell ref="H66:I66"/>
    <mergeCell ref="H67:I67"/>
    <mergeCell ref="H68:I68"/>
    <mergeCell ref="H69:I69"/>
    <mergeCell ref="H347:I347"/>
    <mergeCell ref="H348:I348"/>
    <mergeCell ref="H349:I349"/>
    <mergeCell ref="H338:I338"/>
    <mergeCell ref="H339:I339"/>
    <mergeCell ref="H328:I328"/>
    <mergeCell ref="H329:I329"/>
    <mergeCell ref="H177:I177"/>
    <mergeCell ref="H54:I54"/>
    <mergeCell ref="H55:I55"/>
    <mergeCell ref="H56:I56"/>
    <mergeCell ref="H57:I57"/>
    <mergeCell ref="H58:I58"/>
    <mergeCell ref="H59:I59"/>
    <mergeCell ref="H48:I48"/>
    <mergeCell ref="H49:I49"/>
    <mergeCell ref="H50:I50"/>
    <mergeCell ref="H51:I51"/>
    <mergeCell ref="H52:I52"/>
    <mergeCell ref="H53:I53"/>
  </mergeCells>
  <pageMargins left="0.7" right="0.7" top="0.75" bottom="0.75" header="0.3" footer="0.3"/>
  <pageSetup paperSize="9" orientation="portrait" r:id="rId1"/>
  <headerFooter alignWithMargins="0">
    <oddFooter>&amp;R&amp;1#&amp;"Calibri"&amp;10&amp;K0078D7Classification : Internal</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92C368-3859-4B91-96B6-09CF331F001D}">
  <dimension ref="A1:A3"/>
  <sheetViews>
    <sheetView view="pageBreakPreview" zoomScale="60" zoomScaleNormal="100" workbookViewId="0">
      <selection activeCell="G1" sqref="G1"/>
    </sheetView>
  </sheetViews>
  <sheetFormatPr defaultRowHeight="13.2" x14ac:dyDescent="0.25"/>
  <cols>
    <col min="1" max="1" width="143.77734375" style="173" customWidth="1"/>
    <col min="2" max="2" width="18.88671875" style="173" customWidth="1"/>
    <col min="3" max="16384" width="8.88671875" style="173"/>
  </cols>
  <sheetData>
    <row r="1" s="174" customFormat="1" ht="335.25" customHeight="1" x14ac:dyDescent="0.15"/>
    <row r="2" s="174" customFormat="1" ht="53.7" customHeight="1" x14ac:dyDescent="0.15"/>
    <row r="3" s="174" customFormat="1" ht="22.95" customHeight="1" x14ac:dyDescent="0.15"/>
  </sheetData>
  <pageMargins left="0.7" right="0.7" top="0.75" bottom="0.75" header="0.3" footer="0.3"/>
  <pageSetup paperSize="9" scale="82" orientation="landscape" r:id="rId1"/>
  <headerFooter alignWithMargins="0">
    <oddFooter>&amp;R&amp;1#&amp;"Calibri"&amp;10&amp;K0078D7Classification : Internal</oddFooter>
  </headerFooter>
  <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4901C8-1909-40D8-BF7A-F313B11F9102}">
  <sheetPr>
    <tabColor rgb="FF243386"/>
  </sheetPr>
  <dimension ref="A1:N112"/>
  <sheetViews>
    <sheetView view="pageBreakPreview" zoomScale="60" zoomScaleNormal="80" workbookViewId="0">
      <selection activeCell="G106" sqref="F106:G111"/>
    </sheetView>
  </sheetViews>
  <sheetFormatPr defaultColWidth="8.88671875" defaultRowHeight="14.4" outlineLevelRow="1" x14ac:dyDescent="0.3"/>
  <cols>
    <col min="1" max="1" width="13.33203125" style="30" customWidth="1"/>
    <col min="2" max="2" width="60.5546875" style="30" bestFit="1" customWidth="1"/>
    <col min="3" max="3" width="38.6640625" style="30" customWidth="1"/>
    <col min="4" max="7" width="41" style="30" customWidth="1"/>
    <col min="8" max="8" width="7.33203125" style="30" customWidth="1"/>
    <col min="9" max="9" width="92" style="30" customWidth="1"/>
    <col min="10" max="11" width="47.6640625" style="30" customWidth="1"/>
    <col min="12" max="12" width="7.33203125" style="30" customWidth="1"/>
    <col min="13" max="13" width="25.6640625" style="30" customWidth="1"/>
    <col min="14" max="14" width="25.6640625" style="27" customWidth="1"/>
    <col min="15" max="16384" width="8.88671875" style="28"/>
  </cols>
  <sheetData>
    <row r="1" spans="1:13" ht="45" customHeight="1" x14ac:dyDescent="0.3">
      <c r="A1" s="297" t="s">
        <v>838</v>
      </c>
      <c r="B1" s="297"/>
    </row>
    <row r="2" spans="1:13" ht="31.2" x14ac:dyDescent="0.3">
      <c r="A2" s="1" t="s">
        <v>839</v>
      </c>
      <c r="B2" s="1"/>
      <c r="C2" s="27"/>
      <c r="D2" s="27"/>
      <c r="E2" s="27"/>
      <c r="F2" s="25" t="s">
        <v>1369</v>
      </c>
      <c r="G2" s="66"/>
      <c r="H2" s="27"/>
      <c r="I2" s="1"/>
      <c r="J2" s="27"/>
      <c r="K2" s="27"/>
      <c r="L2" s="27"/>
      <c r="M2" s="27"/>
    </row>
    <row r="3" spans="1:13" ht="15" thickBot="1" x14ac:dyDescent="0.35">
      <c r="A3" s="27"/>
      <c r="B3" s="29"/>
      <c r="C3" s="29"/>
      <c r="D3" s="27"/>
      <c r="E3" s="27"/>
      <c r="F3" s="27"/>
      <c r="G3" s="27"/>
      <c r="H3" s="27"/>
      <c r="L3" s="27"/>
      <c r="M3" s="27"/>
    </row>
    <row r="4" spans="1:13" ht="18.600000000000001" thickBot="1" x14ac:dyDescent="0.35">
      <c r="A4" s="31"/>
      <c r="B4" s="32" t="s">
        <v>174</v>
      </c>
      <c r="C4" s="33" t="s">
        <v>248</v>
      </c>
      <c r="D4" s="31"/>
      <c r="E4" s="31"/>
      <c r="F4" s="27"/>
      <c r="G4" s="27"/>
      <c r="H4" s="27"/>
      <c r="I4" s="37" t="s">
        <v>840</v>
      </c>
      <c r="J4" s="108" t="s">
        <v>841</v>
      </c>
      <c r="L4" s="27"/>
      <c r="M4" s="27"/>
    </row>
    <row r="5" spans="1:13" ht="15" thickBot="1" x14ac:dyDescent="0.35">
      <c r="H5" s="27"/>
      <c r="I5" s="116" t="s">
        <v>842</v>
      </c>
      <c r="J5" s="30" t="s">
        <v>843</v>
      </c>
      <c r="L5" s="27"/>
      <c r="M5" s="27"/>
    </row>
    <row r="6" spans="1:13" ht="18" x14ac:dyDescent="0.3">
      <c r="A6" s="34"/>
      <c r="B6" s="35" t="s">
        <v>844</v>
      </c>
      <c r="C6" s="34"/>
      <c r="E6" s="36"/>
      <c r="F6" s="36"/>
      <c r="G6" s="36"/>
      <c r="H6" s="27"/>
      <c r="I6" s="116" t="s">
        <v>845</v>
      </c>
      <c r="J6" s="30" t="s">
        <v>846</v>
      </c>
      <c r="L6" s="27"/>
      <c r="M6" s="27"/>
    </row>
    <row r="7" spans="1:13" x14ac:dyDescent="0.3">
      <c r="B7" s="15" t="s">
        <v>847</v>
      </c>
      <c r="H7" s="27"/>
      <c r="I7" s="116" t="s">
        <v>848</v>
      </c>
      <c r="J7" s="30" t="s">
        <v>849</v>
      </c>
      <c r="L7" s="27"/>
      <c r="M7" s="27"/>
    </row>
    <row r="8" spans="1:13" x14ac:dyDescent="0.3">
      <c r="B8" s="15" t="s">
        <v>850</v>
      </c>
      <c r="H8" s="27"/>
      <c r="I8" s="116" t="s">
        <v>851</v>
      </c>
      <c r="J8" s="30" t="s">
        <v>852</v>
      </c>
      <c r="L8" s="27"/>
      <c r="M8" s="27"/>
    </row>
    <row r="9" spans="1:13" ht="15" thickBot="1" x14ac:dyDescent="0.35">
      <c r="B9" s="17" t="s">
        <v>853</v>
      </c>
      <c r="H9" s="27"/>
      <c r="L9" s="27"/>
      <c r="M9" s="27"/>
    </row>
    <row r="10" spans="1:13" x14ac:dyDescent="0.3">
      <c r="B10" s="18"/>
      <c r="H10" s="27"/>
      <c r="I10" s="117" t="s">
        <v>854</v>
      </c>
      <c r="L10" s="27"/>
      <c r="M10" s="27"/>
    </row>
    <row r="11" spans="1:13" x14ac:dyDescent="0.3">
      <c r="B11" s="18"/>
      <c r="H11" s="27"/>
      <c r="I11" s="117" t="s">
        <v>855</v>
      </c>
      <c r="L11" s="27"/>
      <c r="M11" s="27"/>
    </row>
    <row r="12" spans="1:13" ht="36" x14ac:dyDescent="0.3">
      <c r="A12" s="37" t="s">
        <v>320</v>
      </c>
      <c r="B12" s="37" t="s">
        <v>856</v>
      </c>
      <c r="C12" s="38"/>
      <c r="D12" s="38"/>
      <c r="E12" s="38"/>
      <c r="F12" s="38"/>
      <c r="G12" s="38"/>
      <c r="H12" s="27"/>
      <c r="L12" s="27"/>
      <c r="M12" s="27"/>
    </row>
    <row r="13" spans="1:13" ht="15" customHeight="1" x14ac:dyDescent="0.3">
      <c r="A13" s="45"/>
      <c r="B13" s="46" t="s">
        <v>857</v>
      </c>
      <c r="C13" s="45" t="s">
        <v>858</v>
      </c>
      <c r="D13" s="45" t="s">
        <v>859</v>
      </c>
      <c r="E13" s="47"/>
      <c r="F13" s="48"/>
      <c r="G13" s="48"/>
      <c r="H13" s="27"/>
      <c r="L13" s="27"/>
      <c r="M13" s="27"/>
    </row>
    <row r="14" spans="1:13" x14ac:dyDescent="0.3">
      <c r="A14" s="30" t="s">
        <v>860</v>
      </c>
      <c r="B14" s="42" t="s">
        <v>861</v>
      </c>
      <c r="C14" s="118"/>
      <c r="D14" s="118"/>
      <c r="E14" s="36"/>
      <c r="F14" s="36"/>
      <c r="G14" s="36"/>
      <c r="H14" s="27"/>
      <c r="L14" s="27"/>
      <c r="M14" s="27"/>
    </row>
    <row r="15" spans="1:13" x14ac:dyDescent="0.3">
      <c r="A15" s="30" t="s">
        <v>862</v>
      </c>
      <c r="B15" s="42" t="s">
        <v>310</v>
      </c>
      <c r="C15" s="121" t="s">
        <v>1368</v>
      </c>
      <c r="D15" s="121" t="s">
        <v>1802</v>
      </c>
      <c r="E15" s="36"/>
      <c r="F15" s="36"/>
      <c r="G15" s="36"/>
      <c r="H15" s="27"/>
      <c r="L15" s="27"/>
      <c r="M15" s="27"/>
    </row>
    <row r="16" spans="1:13" x14ac:dyDescent="0.3">
      <c r="A16" s="30" t="s">
        <v>863</v>
      </c>
      <c r="B16" s="42" t="s">
        <v>864</v>
      </c>
      <c r="E16" s="36"/>
      <c r="F16" s="36"/>
      <c r="G16" s="36"/>
      <c r="H16" s="27"/>
      <c r="L16" s="27"/>
      <c r="M16" s="27"/>
    </row>
    <row r="17" spans="1:13" x14ac:dyDescent="0.3">
      <c r="A17" s="30" t="s">
        <v>865</v>
      </c>
      <c r="B17" s="42" t="s">
        <v>866</v>
      </c>
      <c r="E17" s="36"/>
      <c r="F17" s="36"/>
      <c r="G17" s="36"/>
      <c r="H17" s="27"/>
      <c r="L17" s="27"/>
      <c r="M17" s="27"/>
    </row>
    <row r="18" spans="1:13" x14ac:dyDescent="0.3">
      <c r="A18" s="30" t="s">
        <v>867</v>
      </c>
      <c r="B18" s="42" t="s">
        <v>868</v>
      </c>
      <c r="E18" s="36"/>
      <c r="F18" s="36"/>
      <c r="G18" s="36"/>
      <c r="H18" s="27"/>
      <c r="L18" s="27"/>
      <c r="M18" s="27"/>
    </row>
    <row r="19" spans="1:13" x14ac:dyDescent="0.3">
      <c r="A19" s="30" t="s">
        <v>869</v>
      </c>
      <c r="B19" s="42" t="s">
        <v>870</v>
      </c>
      <c r="E19" s="36"/>
      <c r="F19" s="36"/>
      <c r="G19" s="36"/>
      <c r="H19" s="27"/>
      <c r="L19" s="27"/>
      <c r="M19" s="27"/>
    </row>
    <row r="20" spans="1:13" x14ac:dyDescent="0.3">
      <c r="A20" s="30" t="s">
        <v>871</v>
      </c>
      <c r="B20" s="42" t="s">
        <v>872</v>
      </c>
      <c r="E20" s="36"/>
      <c r="F20" s="36"/>
      <c r="G20" s="36"/>
      <c r="H20" s="27"/>
      <c r="L20" s="27"/>
      <c r="M20" s="27"/>
    </row>
    <row r="21" spans="1:13" x14ac:dyDescent="0.3">
      <c r="A21" s="30" t="s">
        <v>873</v>
      </c>
      <c r="B21" s="42" t="s">
        <v>874</v>
      </c>
      <c r="E21" s="36"/>
      <c r="F21" s="36"/>
      <c r="G21" s="36"/>
      <c r="H21" s="27"/>
      <c r="L21" s="27"/>
      <c r="M21" s="27"/>
    </row>
    <row r="22" spans="1:13" x14ac:dyDescent="0.3">
      <c r="A22" s="30" t="s">
        <v>875</v>
      </c>
      <c r="B22" s="42" t="s">
        <v>876</v>
      </c>
      <c r="E22" s="36"/>
      <c r="F22" s="36"/>
      <c r="G22" s="36"/>
      <c r="H22" s="27"/>
      <c r="L22" s="27"/>
      <c r="M22" s="27"/>
    </row>
    <row r="23" spans="1:13" ht="28.8" x14ac:dyDescent="0.3">
      <c r="A23" s="30" t="s">
        <v>877</v>
      </c>
      <c r="B23" s="42" t="s">
        <v>878</v>
      </c>
      <c r="C23" s="121" t="s">
        <v>1803</v>
      </c>
      <c r="E23" s="36"/>
      <c r="F23" s="36"/>
      <c r="G23" s="36"/>
      <c r="H23" s="27"/>
      <c r="L23" s="27"/>
      <c r="M23" s="27"/>
    </row>
    <row r="24" spans="1:13" x14ac:dyDescent="0.3">
      <c r="A24" s="30" t="s">
        <v>879</v>
      </c>
      <c r="B24" s="42" t="s">
        <v>880</v>
      </c>
      <c r="C24" s="121" t="s">
        <v>1804</v>
      </c>
      <c r="E24" s="36"/>
      <c r="F24" s="36"/>
      <c r="G24" s="36"/>
      <c r="H24" s="27"/>
      <c r="L24" s="27"/>
      <c r="M24" s="27"/>
    </row>
    <row r="25" spans="1:13" outlineLevel="1" x14ac:dyDescent="0.3">
      <c r="A25" s="30" t="s">
        <v>881</v>
      </c>
      <c r="B25" s="41" t="s">
        <v>882</v>
      </c>
      <c r="E25" s="36"/>
      <c r="F25" s="36"/>
      <c r="G25" s="36"/>
      <c r="H25" s="27"/>
      <c r="L25" s="27"/>
      <c r="M25" s="27"/>
    </row>
    <row r="26" spans="1:13" outlineLevel="1" x14ac:dyDescent="0.3">
      <c r="A26" s="30" t="s">
        <v>883</v>
      </c>
      <c r="B26" s="119"/>
      <c r="C26" s="43"/>
      <c r="D26" s="43"/>
      <c r="E26" s="36"/>
      <c r="F26" s="36"/>
      <c r="G26" s="36"/>
      <c r="H26" s="27"/>
      <c r="L26" s="27"/>
      <c r="M26" s="27"/>
    </row>
    <row r="27" spans="1:13" outlineLevel="1" x14ac:dyDescent="0.3">
      <c r="A27" s="30" t="s">
        <v>884</v>
      </c>
      <c r="B27" s="119"/>
      <c r="C27" s="43"/>
      <c r="D27" s="43"/>
      <c r="E27" s="36"/>
      <c r="F27" s="36"/>
      <c r="G27" s="36"/>
      <c r="H27" s="27"/>
      <c r="L27" s="27"/>
      <c r="M27" s="27"/>
    </row>
    <row r="28" spans="1:13" outlineLevel="1" x14ac:dyDescent="0.3">
      <c r="A28" s="30" t="s">
        <v>885</v>
      </c>
      <c r="B28" s="119"/>
      <c r="C28" s="43"/>
      <c r="D28" s="43"/>
      <c r="E28" s="36"/>
      <c r="F28" s="36"/>
      <c r="G28" s="36"/>
      <c r="H28" s="27"/>
      <c r="L28" s="27"/>
      <c r="M28" s="27"/>
    </row>
    <row r="29" spans="1:13" outlineLevel="1" x14ac:dyDescent="0.3">
      <c r="A29" s="30" t="s">
        <v>886</v>
      </c>
      <c r="B29" s="119"/>
      <c r="C29" s="43"/>
      <c r="D29" s="43"/>
      <c r="E29" s="36"/>
      <c r="F29" s="36"/>
      <c r="G29" s="36"/>
      <c r="H29" s="27"/>
      <c r="L29" s="27"/>
      <c r="M29" s="27"/>
    </row>
    <row r="30" spans="1:13" outlineLevel="1" x14ac:dyDescent="0.3">
      <c r="A30" s="30" t="s">
        <v>887</v>
      </c>
      <c r="B30" s="119"/>
      <c r="C30" s="43"/>
      <c r="D30" s="43"/>
      <c r="E30" s="36"/>
      <c r="F30" s="36"/>
      <c r="G30" s="36"/>
      <c r="H30" s="27"/>
      <c r="L30" s="27"/>
      <c r="M30" s="27"/>
    </row>
    <row r="31" spans="1:13" outlineLevel="1" x14ac:dyDescent="0.3">
      <c r="A31" s="30" t="s">
        <v>888</v>
      </c>
      <c r="B31" s="119"/>
      <c r="C31" s="43"/>
      <c r="D31" s="43"/>
      <c r="E31" s="36"/>
      <c r="F31" s="36"/>
      <c r="G31" s="36"/>
      <c r="H31" s="27"/>
      <c r="L31" s="27"/>
      <c r="M31" s="27"/>
    </row>
    <row r="32" spans="1:13" outlineLevel="1" x14ac:dyDescent="0.3">
      <c r="A32" s="30" t="s">
        <v>889</v>
      </c>
      <c r="B32" s="119"/>
      <c r="C32" s="43"/>
      <c r="D32" s="43"/>
      <c r="E32" s="36"/>
      <c r="F32" s="36"/>
      <c r="G32" s="36"/>
      <c r="H32" s="27"/>
      <c r="L32" s="27"/>
      <c r="M32" s="27"/>
    </row>
    <row r="33" spans="1:13" ht="18" x14ac:dyDescent="0.3">
      <c r="A33" s="38"/>
      <c r="B33" s="37" t="s">
        <v>850</v>
      </c>
      <c r="C33" s="38"/>
      <c r="D33" s="38"/>
      <c r="E33" s="38"/>
      <c r="F33" s="38"/>
      <c r="G33" s="38"/>
      <c r="H33" s="27"/>
      <c r="L33" s="27"/>
      <c r="M33" s="27"/>
    </row>
    <row r="34" spans="1:13" ht="15" customHeight="1" x14ac:dyDescent="0.3">
      <c r="A34" s="45"/>
      <c r="B34" s="46" t="s">
        <v>890</v>
      </c>
      <c r="C34" s="45" t="s">
        <v>891</v>
      </c>
      <c r="D34" s="45" t="s">
        <v>859</v>
      </c>
      <c r="E34" s="45" t="s">
        <v>892</v>
      </c>
      <c r="F34" s="48"/>
      <c r="G34" s="48"/>
      <c r="H34" s="27"/>
      <c r="L34" s="27"/>
      <c r="M34" s="27"/>
    </row>
    <row r="35" spans="1:13" x14ac:dyDescent="0.3">
      <c r="A35" s="30" t="s">
        <v>893</v>
      </c>
      <c r="B35" s="118"/>
      <c r="C35" s="118"/>
      <c r="D35" s="118"/>
      <c r="E35" s="118"/>
      <c r="F35" s="120"/>
      <c r="G35" s="120"/>
      <c r="H35" s="27"/>
      <c r="L35" s="27"/>
      <c r="M35" s="27"/>
    </row>
    <row r="36" spans="1:13" x14ac:dyDescent="0.3">
      <c r="A36" s="30" t="s">
        <v>894</v>
      </c>
      <c r="B36" s="42"/>
      <c r="H36" s="27"/>
      <c r="L36" s="27"/>
      <c r="M36" s="27"/>
    </row>
    <row r="37" spans="1:13" x14ac:dyDescent="0.3">
      <c r="A37" s="30" t="s">
        <v>895</v>
      </c>
      <c r="B37" s="42"/>
      <c r="H37" s="27"/>
      <c r="L37" s="27"/>
      <c r="M37" s="27"/>
    </row>
    <row r="38" spans="1:13" x14ac:dyDescent="0.3">
      <c r="A38" s="30" t="s">
        <v>896</v>
      </c>
      <c r="B38" s="42"/>
      <c r="H38" s="27"/>
      <c r="L38" s="27"/>
      <c r="M38" s="27"/>
    </row>
    <row r="39" spans="1:13" x14ac:dyDescent="0.3">
      <c r="A39" s="30" t="s">
        <v>897</v>
      </c>
      <c r="B39" s="42"/>
      <c r="H39" s="27"/>
      <c r="L39" s="27"/>
      <c r="M39" s="27"/>
    </row>
    <row r="40" spans="1:13" x14ac:dyDescent="0.3">
      <c r="A40" s="30" t="s">
        <v>898</v>
      </c>
      <c r="B40" s="42"/>
      <c r="H40" s="27"/>
      <c r="L40" s="27"/>
      <c r="M40" s="27"/>
    </row>
    <row r="41" spans="1:13" x14ac:dyDescent="0.3">
      <c r="A41" s="30" t="s">
        <v>899</v>
      </c>
      <c r="B41" s="42"/>
      <c r="H41" s="27"/>
      <c r="L41" s="27"/>
      <c r="M41" s="27"/>
    </row>
    <row r="42" spans="1:13" x14ac:dyDescent="0.3">
      <c r="A42" s="30" t="s">
        <v>900</v>
      </c>
      <c r="B42" s="42"/>
      <c r="H42" s="27"/>
      <c r="L42" s="27"/>
      <c r="M42" s="27"/>
    </row>
    <row r="43" spans="1:13" x14ac:dyDescent="0.3">
      <c r="A43" s="30" t="s">
        <v>901</v>
      </c>
      <c r="B43" s="42"/>
      <c r="H43" s="27"/>
      <c r="L43" s="27"/>
      <c r="M43" s="27"/>
    </row>
    <row r="44" spans="1:13" x14ac:dyDescent="0.3">
      <c r="A44" s="30" t="s">
        <v>902</v>
      </c>
      <c r="B44" s="42"/>
      <c r="H44" s="27"/>
      <c r="L44" s="27"/>
      <c r="M44" s="27"/>
    </row>
    <row r="45" spans="1:13" x14ac:dyDescent="0.3">
      <c r="A45" s="30" t="s">
        <v>903</v>
      </c>
      <c r="B45" s="42"/>
      <c r="H45" s="27"/>
      <c r="L45" s="27"/>
      <c r="M45" s="27"/>
    </row>
    <row r="46" spans="1:13" x14ac:dyDescent="0.3">
      <c r="A46" s="30" t="s">
        <v>904</v>
      </c>
      <c r="B46" s="42"/>
      <c r="H46" s="27"/>
      <c r="L46" s="27"/>
      <c r="M46" s="27"/>
    </row>
    <row r="47" spans="1:13" x14ac:dyDescent="0.3">
      <c r="A47" s="30" t="s">
        <v>905</v>
      </c>
      <c r="B47" s="42"/>
      <c r="H47" s="27"/>
      <c r="L47" s="27"/>
      <c r="M47" s="27"/>
    </row>
    <row r="48" spans="1:13" x14ac:dyDescent="0.3">
      <c r="A48" s="30" t="s">
        <v>906</v>
      </c>
      <c r="B48" s="42"/>
      <c r="H48" s="27"/>
      <c r="L48" s="27"/>
      <c r="M48" s="27"/>
    </row>
    <row r="49" spans="1:13" x14ac:dyDescent="0.3">
      <c r="A49" s="30" t="s">
        <v>907</v>
      </c>
      <c r="B49" s="42"/>
      <c r="H49" s="27"/>
      <c r="L49" s="27"/>
      <c r="M49" s="27"/>
    </row>
    <row r="50" spans="1:13" x14ac:dyDescent="0.3">
      <c r="A50" s="30" t="s">
        <v>908</v>
      </c>
      <c r="B50" s="42"/>
      <c r="H50" s="27"/>
      <c r="L50" s="27"/>
      <c r="M50" s="27"/>
    </row>
    <row r="51" spans="1:13" x14ac:dyDescent="0.3">
      <c r="A51" s="30" t="s">
        <v>909</v>
      </c>
      <c r="B51" s="42"/>
      <c r="H51" s="27"/>
      <c r="L51" s="27"/>
      <c r="M51" s="27"/>
    </row>
    <row r="52" spans="1:13" x14ac:dyDescent="0.3">
      <c r="A52" s="30" t="s">
        <v>910</v>
      </c>
      <c r="B52" s="42"/>
      <c r="H52" s="27"/>
      <c r="L52" s="27"/>
      <c r="M52" s="27"/>
    </row>
    <row r="53" spans="1:13" x14ac:dyDescent="0.3">
      <c r="A53" s="30" t="s">
        <v>911</v>
      </c>
      <c r="B53" s="42"/>
      <c r="H53" s="27"/>
      <c r="L53" s="27"/>
      <c r="M53" s="27"/>
    </row>
    <row r="54" spans="1:13" x14ac:dyDescent="0.3">
      <c r="A54" s="30" t="s">
        <v>912</v>
      </c>
      <c r="B54" s="42"/>
      <c r="H54" s="27"/>
      <c r="L54" s="27"/>
      <c r="M54" s="27"/>
    </row>
    <row r="55" spans="1:13" x14ac:dyDescent="0.3">
      <c r="A55" s="30" t="s">
        <v>913</v>
      </c>
      <c r="B55" s="42"/>
      <c r="H55" s="27"/>
      <c r="L55" s="27"/>
      <c r="M55" s="27"/>
    </row>
    <row r="56" spans="1:13" x14ac:dyDescent="0.3">
      <c r="A56" s="30" t="s">
        <v>914</v>
      </c>
      <c r="B56" s="42"/>
      <c r="H56" s="27"/>
      <c r="L56" s="27"/>
      <c r="M56" s="27"/>
    </row>
    <row r="57" spans="1:13" x14ac:dyDescent="0.3">
      <c r="A57" s="30" t="s">
        <v>915</v>
      </c>
      <c r="B57" s="42"/>
      <c r="H57" s="27"/>
      <c r="L57" s="27"/>
      <c r="M57" s="27"/>
    </row>
    <row r="58" spans="1:13" x14ac:dyDescent="0.3">
      <c r="A58" s="30" t="s">
        <v>916</v>
      </c>
      <c r="B58" s="42"/>
      <c r="H58" s="27"/>
      <c r="L58" s="27"/>
      <c r="M58" s="27"/>
    </row>
    <row r="59" spans="1:13" x14ac:dyDescent="0.3">
      <c r="A59" s="30" t="s">
        <v>917</v>
      </c>
      <c r="B59" s="42"/>
      <c r="H59" s="27"/>
      <c r="L59" s="27"/>
      <c r="M59" s="27"/>
    </row>
    <row r="60" spans="1:13" outlineLevel="1" x14ac:dyDescent="0.3">
      <c r="A60" s="30" t="s">
        <v>918</v>
      </c>
      <c r="B60" s="42"/>
      <c r="E60" s="42"/>
      <c r="F60" s="42"/>
      <c r="G60" s="42"/>
      <c r="H60" s="27"/>
      <c r="L60" s="27"/>
      <c r="M60" s="27"/>
    </row>
    <row r="61" spans="1:13" outlineLevel="1" x14ac:dyDescent="0.3">
      <c r="A61" s="30" t="s">
        <v>919</v>
      </c>
      <c r="B61" s="42"/>
      <c r="E61" s="42"/>
      <c r="F61" s="42"/>
      <c r="G61" s="42"/>
      <c r="H61" s="27"/>
      <c r="L61" s="27"/>
      <c r="M61" s="27"/>
    </row>
    <row r="62" spans="1:13" outlineLevel="1" x14ac:dyDescent="0.3">
      <c r="A62" s="30" t="s">
        <v>920</v>
      </c>
      <c r="B62" s="42"/>
      <c r="E62" s="42"/>
      <c r="F62" s="42"/>
      <c r="G62" s="42"/>
      <c r="H62" s="27"/>
      <c r="L62" s="27"/>
      <c r="M62" s="27"/>
    </row>
    <row r="63" spans="1:13" outlineLevel="1" x14ac:dyDescent="0.3">
      <c r="A63" s="30" t="s">
        <v>921</v>
      </c>
      <c r="B63" s="42"/>
      <c r="E63" s="42"/>
      <c r="F63" s="42"/>
      <c r="G63" s="42"/>
      <c r="H63" s="27"/>
      <c r="L63" s="27"/>
      <c r="M63" s="27"/>
    </row>
    <row r="64" spans="1:13" outlineLevel="1" x14ac:dyDescent="0.3">
      <c r="A64" s="30" t="s">
        <v>922</v>
      </c>
      <c r="B64" s="42"/>
      <c r="E64" s="42"/>
      <c r="F64" s="42"/>
      <c r="G64" s="42"/>
      <c r="H64" s="27"/>
      <c r="L64" s="27"/>
      <c r="M64" s="27"/>
    </row>
    <row r="65" spans="1:14" outlineLevel="1" x14ac:dyDescent="0.3">
      <c r="A65" s="30" t="s">
        <v>923</v>
      </c>
      <c r="B65" s="42"/>
      <c r="E65" s="42"/>
      <c r="F65" s="42"/>
      <c r="G65" s="42"/>
      <c r="H65" s="27"/>
      <c r="L65" s="27"/>
      <c r="M65" s="27"/>
    </row>
    <row r="66" spans="1:14" outlineLevel="1" x14ac:dyDescent="0.3">
      <c r="A66" s="30" t="s">
        <v>924</v>
      </c>
      <c r="B66" s="42"/>
      <c r="E66" s="42"/>
      <c r="F66" s="42"/>
      <c r="G66" s="42"/>
      <c r="H66" s="27"/>
      <c r="L66" s="27"/>
      <c r="M66" s="27"/>
    </row>
    <row r="67" spans="1:14" outlineLevel="1" x14ac:dyDescent="0.3">
      <c r="A67" s="30" t="s">
        <v>925</v>
      </c>
      <c r="B67" s="42"/>
      <c r="E67" s="42"/>
      <c r="F67" s="42"/>
      <c r="G67" s="42"/>
      <c r="H67" s="27"/>
      <c r="L67" s="27"/>
      <c r="M67" s="27"/>
    </row>
    <row r="68" spans="1:14" outlineLevel="1" x14ac:dyDescent="0.3">
      <c r="A68" s="30" t="s">
        <v>926</v>
      </c>
      <c r="B68" s="42"/>
      <c r="E68" s="42"/>
      <c r="F68" s="42"/>
      <c r="G68" s="42"/>
      <c r="H68" s="27"/>
      <c r="L68" s="27"/>
      <c r="M68" s="27"/>
    </row>
    <row r="69" spans="1:14" outlineLevel="1" x14ac:dyDescent="0.3">
      <c r="A69" s="30" t="s">
        <v>927</v>
      </c>
      <c r="B69" s="42"/>
      <c r="E69" s="42"/>
      <c r="F69" s="42"/>
      <c r="G69" s="42"/>
      <c r="H69" s="27"/>
      <c r="L69" s="27"/>
      <c r="M69" s="27"/>
    </row>
    <row r="70" spans="1:14" outlineLevel="1" x14ac:dyDescent="0.3">
      <c r="A70" s="30" t="s">
        <v>928</v>
      </c>
      <c r="B70" s="42"/>
      <c r="E70" s="42"/>
      <c r="F70" s="42"/>
      <c r="G70" s="42"/>
      <c r="H70" s="27"/>
      <c r="L70" s="27"/>
      <c r="M70" s="27"/>
    </row>
    <row r="71" spans="1:14" outlineLevel="1" x14ac:dyDescent="0.3">
      <c r="A71" s="30" t="s">
        <v>929</v>
      </c>
      <c r="B71" s="42"/>
      <c r="E71" s="42"/>
      <c r="F71" s="42"/>
      <c r="G71" s="42"/>
      <c r="H71" s="27"/>
      <c r="L71" s="27"/>
      <c r="M71" s="27"/>
    </row>
    <row r="72" spans="1:14" outlineLevel="1" x14ac:dyDescent="0.3">
      <c r="A72" s="30" t="s">
        <v>930</v>
      </c>
      <c r="B72" s="42"/>
      <c r="E72" s="42"/>
      <c r="F72" s="42"/>
      <c r="G72" s="42"/>
      <c r="H72" s="27"/>
      <c r="L72" s="27"/>
      <c r="M72" s="27"/>
    </row>
    <row r="73" spans="1:14" ht="18" x14ac:dyDescent="0.3">
      <c r="A73" s="38"/>
      <c r="B73" s="37" t="s">
        <v>853</v>
      </c>
      <c r="C73" s="38"/>
      <c r="D73" s="38"/>
      <c r="E73" s="38"/>
      <c r="F73" s="38"/>
      <c r="G73" s="38"/>
      <c r="H73" s="27"/>
    </row>
    <row r="74" spans="1:14" ht="15" customHeight="1" x14ac:dyDescent="0.3">
      <c r="A74" s="45"/>
      <c r="B74" s="46" t="s">
        <v>931</v>
      </c>
      <c r="C74" s="45" t="s">
        <v>932</v>
      </c>
      <c r="D74" s="45"/>
      <c r="E74" s="48"/>
      <c r="F74" s="48"/>
      <c r="G74" s="48"/>
      <c r="H74" s="28"/>
      <c r="I74" s="28"/>
      <c r="J74" s="28"/>
      <c r="K74" s="28"/>
      <c r="L74" s="28"/>
      <c r="M74" s="28"/>
      <c r="N74" s="28"/>
    </row>
    <row r="75" spans="1:14" s="149" customFormat="1" x14ac:dyDescent="0.3">
      <c r="A75" s="148" t="s">
        <v>933</v>
      </c>
      <c r="B75" s="148" t="s">
        <v>1414</v>
      </c>
      <c r="C75" s="164">
        <v>4.4638074674167596</v>
      </c>
      <c r="D75" s="148"/>
      <c r="E75" s="148"/>
      <c r="F75" s="148"/>
      <c r="G75" s="148"/>
      <c r="H75" s="146"/>
      <c r="I75" s="148"/>
      <c r="J75" s="148"/>
      <c r="K75" s="148"/>
      <c r="L75" s="148"/>
      <c r="M75" s="148"/>
      <c r="N75" s="146"/>
    </row>
    <row r="76" spans="1:14" s="149" customFormat="1" x14ac:dyDescent="0.3">
      <c r="A76" s="148" t="s">
        <v>934</v>
      </c>
      <c r="B76" s="148" t="s">
        <v>1415</v>
      </c>
      <c r="C76" s="164">
        <v>14.954345548547501</v>
      </c>
      <c r="D76" s="148"/>
      <c r="E76" s="148"/>
      <c r="F76" s="148"/>
      <c r="G76" s="148"/>
      <c r="H76" s="146"/>
      <c r="I76" s="148"/>
      <c r="J76" s="148"/>
      <c r="K76" s="148"/>
      <c r="L76" s="148"/>
      <c r="M76" s="148"/>
      <c r="N76" s="146"/>
    </row>
    <row r="77" spans="1:14" outlineLevel="1" x14ac:dyDescent="0.3">
      <c r="A77" s="30" t="s">
        <v>935</v>
      </c>
      <c r="H77" s="27"/>
    </row>
    <row r="78" spans="1:14" outlineLevel="1" x14ac:dyDescent="0.3">
      <c r="A78" s="30" t="s">
        <v>936</v>
      </c>
      <c r="H78" s="27"/>
    </row>
    <row r="79" spans="1:14" outlineLevel="1" x14ac:dyDescent="0.3">
      <c r="A79" s="30" t="s">
        <v>937</v>
      </c>
      <c r="H79" s="27"/>
    </row>
    <row r="80" spans="1:14" outlineLevel="1" x14ac:dyDescent="0.3">
      <c r="A80" s="30" t="s">
        <v>938</v>
      </c>
      <c r="H80" s="27"/>
    </row>
    <row r="81" spans="1:8" x14ac:dyDescent="0.3">
      <c r="A81" s="45"/>
      <c r="B81" s="46" t="s">
        <v>939</v>
      </c>
      <c r="C81" s="45" t="s">
        <v>357</v>
      </c>
      <c r="D81" s="45" t="s">
        <v>358</v>
      </c>
      <c r="E81" s="48" t="s">
        <v>940</v>
      </c>
      <c r="F81" s="48" t="s">
        <v>941</v>
      </c>
      <c r="G81" s="48" t="s">
        <v>942</v>
      </c>
      <c r="H81" s="27"/>
    </row>
    <row r="82" spans="1:8" x14ac:dyDescent="0.3">
      <c r="A82" s="30" t="s">
        <v>943</v>
      </c>
      <c r="B82" s="30" t="s">
        <v>944</v>
      </c>
      <c r="C82" s="122">
        <v>1.71386161502345E-3</v>
      </c>
      <c r="G82" s="122">
        <v>1.71386161502345E-3</v>
      </c>
      <c r="H82" s="27"/>
    </row>
    <row r="83" spans="1:8" x14ac:dyDescent="0.3">
      <c r="A83" s="30" t="s">
        <v>945</v>
      </c>
      <c r="B83" s="30" t="s">
        <v>946</v>
      </c>
      <c r="C83" s="122">
        <v>5.1428590644043402E-5</v>
      </c>
      <c r="G83" s="122">
        <v>5.1428590644043402E-5</v>
      </c>
      <c r="H83" s="27"/>
    </row>
    <row r="84" spans="1:8" x14ac:dyDescent="0.3">
      <c r="A84" s="30" t="s">
        <v>947</v>
      </c>
      <c r="B84" s="30" t="s">
        <v>948</v>
      </c>
      <c r="C84" s="122">
        <v>3.1044391356986801E-4</v>
      </c>
      <c r="G84" s="122">
        <v>3.1044391356986801E-4</v>
      </c>
      <c r="H84" s="27"/>
    </row>
    <row r="85" spans="1:8" x14ac:dyDescent="0.3">
      <c r="A85" s="30" t="s">
        <v>949</v>
      </c>
      <c r="B85" s="30" t="s">
        <v>950</v>
      </c>
      <c r="C85" s="122">
        <v>4.4255454590071499E-4</v>
      </c>
      <c r="G85" s="122">
        <v>4.4255454590071499E-4</v>
      </c>
      <c r="H85" s="27"/>
    </row>
    <row r="86" spans="1:8" x14ac:dyDescent="0.3">
      <c r="A86" s="30" t="s">
        <v>951</v>
      </c>
      <c r="B86" s="30" t="s">
        <v>952</v>
      </c>
      <c r="C86" s="122">
        <v>0</v>
      </c>
      <c r="G86" s="122">
        <v>0</v>
      </c>
      <c r="H86" s="27"/>
    </row>
    <row r="87" spans="1:8" outlineLevel="1" x14ac:dyDescent="0.3">
      <c r="A87" s="30" t="s">
        <v>953</v>
      </c>
      <c r="H87" s="27"/>
    </row>
    <row r="88" spans="1:8" outlineLevel="1" x14ac:dyDescent="0.3">
      <c r="A88" s="30" t="s">
        <v>954</v>
      </c>
      <c r="H88" s="27"/>
    </row>
    <row r="89" spans="1:8" outlineLevel="1" x14ac:dyDescent="0.3">
      <c r="A89" s="30" t="s">
        <v>955</v>
      </c>
      <c r="H89" s="27"/>
    </row>
    <row r="90" spans="1:8" outlineLevel="1" x14ac:dyDescent="0.3">
      <c r="A90" s="30" t="s">
        <v>956</v>
      </c>
      <c r="H90" s="27"/>
    </row>
    <row r="91" spans="1:8" x14ac:dyDescent="0.3">
      <c r="H91" s="27"/>
    </row>
    <row r="92" spans="1:8" x14ac:dyDescent="0.3">
      <c r="H92" s="27"/>
    </row>
    <row r="93" spans="1:8" x14ac:dyDescent="0.3">
      <c r="H93" s="27"/>
    </row>
    <row r="94" spans="1:8" x14ac:dyDescent="0.3">
      <c r="H94" s="27"/>
    </row>
    <row r="95" spans="1:8" x14ac:dyDescent="0.3">
      <c r="H95" s="27"/>
    </row>
    <row r="96" spans="1:8" x14ac:dyDescent="0.3">
      <c r="H96" s="27"/>
    </row>
    <row r="97" spans="8:8" x14ac:dyDescent="0.3">
      <c r="H97" s="27"/>
    </row>
    <row r="98" spans="8:8" x14ac:dyDescent="0.3">
      <c r="H98" s="27"/>
    </row>
    <row r="99" spans="8:8" x14ac:dyDescent="0.3">
      <c r="H99" s="27"/>
    </row>
    <row r="100" spans="8:8" x14ac:dyDescent="0.3">
      <c r="H100" s="27"/>
    </row>
    <row r="101" spans="8:8" x14ac:dyDescent="0.3">
      <c r="H101" s="27"/>
    </row>
    <row r="102" spans="8:8" x14ac:dyDescent="0.3">
      <c r="H102" s="27"/>
    </row>
    <row r="103" spans="8:8" x14ac:dyDescent="0.3">
      <c r="H103" s="27"/>
    </row>
    <row r="104" spans="8:8" x14ac:dyDescent="0.3">
      <c r="H104" s="27"/>
    </row>
    <row r="105" spans="8:8" x14ac:dyDescent="0.3">
      <c r="H105" s="27"/>
    </row>
    <row r="106" spans="8:8" x14ac:dyDescent="0.3">
      <c r="H106" s="27"/>
    </row>
    <row r="107" spans="8:8" x14ac:dyDescent="0.3">
      <c r="H107" s="27"/>
    </row>
    <row r="108" spans="8:8" x14ac:dyDescent="0.3">
      <c r="H108" s="27"/>
    </row>
    <row r="109" spans="8:8" x14ac:dyDescent="0.3">
      <c r="H109" s="27"/>
    </row>
    <row r="110" spans="8:8" x14ac:dyDescent="0.3">
      <c r="H110" s="27"/>
    </row>
    <row r="111" spans="8:8" x14ac:dyDescent="0.3">
      <c r="H111" s="27"/>
    </row>
    <row r="112" spans="8:8" x14ac:dyDescent="0.3">
      <c r="H112" s="27"/>
    </row>
  </sheetData>
  <sheetProtection algorithmName="SHA-512" hashValue="3/z4HPLBHFUs5oNL8HlOB+sMW77cl2ZpQFYGGcIKzS/+YbhtS2wBe2TrP+zhU93FpyNE7vqs+kRTPygf1y+GFw==" saltValue="fJU4chm/aoRS7HaFEsDRkw=="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D395A14B-C7F7-4C4B-A7D3-354E45573F8B}"/>
    <hyperlink ref="B7" location="'E. Optional ECB-ECAIs data'!B12" display="1. Additional information on the programme" xr:uid="{3E7FD23E-C530-428E-9234-735CDEC5BFED}"/>
    <hyperlink ref="B9" location="'E. Optional ECB-ECAIs data'!B73" display="3.  Additional information on the asset distribution" xr:uid="{74ED83A4-4805-4C8A-86CF-58DDF540E707}"/>
  </hyperlinks>
  <pageMargins left="0.70866141732283472" right="0.70866141732283472" top="0.74803149606299213" bottom="0.74803149606299213" header="0.31496062992125984" footer="0.31496062992125984"/>
  <pageSetup paperSize="9" scale="34" fitToHeight="0" orientation="landscape" r:id="rId1"/>
  <headerFooter>
    <oddHeader>&amp;R&amp;G</oddHeader>
    <oddFooter>&amp;R&amp;1#&amp;"Calibri"&amp;10&amp;K0078D7Classification : Internal</oddFooter>
  </headerFooter>
  <legacy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F0E48A-0EAB-4B7A-9391-653897E16322}">
  <sheetPr>
    <tabColor rgb="FF847A75"/>
  </sheetPr>
  <dimension ref="B1:J43"/>
  <sheetViews>
    <sheetView zoomScale="80" zoomScaleNormal="80" workbookViewId="0">
      <selection activeCell="J32" sqref="J32"/>
    </sheetView>
  </sheetViews>
  <sheetFormatPr defaultColWidth="9.109375" defaultRowHeight="14.4" x14ac:dyDescent="0.3"/>
  <cols>
    <col min="1" max="1" width="9.109375" style="127"/>
    <col min="2" max="10" width="12.44140625" style="127" customWidth="1"/>
    <col min="11" max="16384" width="9.109375" style="127"/>
  </cols>
  <sheetData>
    <row r="1" spans="2:10" ht="15" thickBot="1" x14ac:dyDescent="0.35"/>
    <row r="2" spans="2:10" x14ac:dyDescent="0.3">
      <c r="B2" s="128"/>
      <c r="C2" s="129"/>
      <c r="D2" s="129"/>
      <c r="E2" s="129"/>
      <c r="F2" s="129"/>
      <c r="G2" s="129"/>
      <c r="H2" s="129"/>
      <c r="I2" s="129"/>
      <c r="J2" s="130"/>
    </row>
    <row r="3" spans="2:10" x14ac:dyDescent="0.3">
      <c r="B3" s="131"/>
      <c r="C3" s="132"/>
      <c r="D3" s="132"/>
      <c r="E3" s="132"/>
      <c r="F3" s="132"/>
      <c r="G3" s="132"/>
      <c r="H3" s="132"/>
      <c r="I3" s="132"/>
      <c r="J3" s="133"/>
    </row>
    <row r="4" spans="2:10" x14ac:dyDescent="0.3">
      <c r="B4" s="131"/>
      <c r="C4" s="132"/>
      <c r="D4" s="132"/>
      <c r="E4" s="132"/>
      <c r="F4" s="132"/>
      <c r="G4" s="132"/>
      <c r="H4" s="132"/>
      <c r="I4" s="132"/>
      <c r="J4" s="133"/>
    </row>
    <row r="5" spans="2:10" ht="31.2" x14ac:dyDescent="0.35">
      <c r="B5" s="131"/>
      <c r="C5" s="132"/>
      <c r="D5" s="132"/>
      <c r="E5" s="134"/>
      <c r="F5" s="135" t="s">
        <v>161</v>
      </c>
      <c r="G5" s="132"/>
      <c r="H5" s="132"/>
      <c r="I5" s="132"/>
      <c r="J5" s="133"/>
    </row>
    <row r="6" spans="2:10" ht="41.25" customHeight="1" x14ac:dyDescent="0.3">
      <c r="B6" s="131"/>
      <c r="C6" s="132"/>
      <c r="D6" s="243" t="s">
        <v>1419</v>
      </c>
      <c r="E6" s="243"/>
      <c r="F6" s="243"/>
      <c r="G6" s="243"/>
      <c r="H6" s="243"/>
      <c r="I6" s="132"/>
      <c r="J6" s="133"/>
    </row>
    <row r="7" spans="2:10" ht="25.8" x14ac:dyDescent="0.3">
      <c r="B7" s="131"/>
      <c r="C7" s="132"/>
      <c r="D7" s="132"/>
      <c r="E7" s="132"/>
      <c r="F7" s="136" t="s">
        <v>373</v>
      </c>
      <c r="G7" s="132"/>
      <c r="H7" s="132"/>
      <c r="I7" s="132"/>
      <c r="J7" s="133"/>
    </row>
    <row r="8" spans="2:10" ht="25.8" x14ac:dyDescent="0.3">
      <c r="B8" s="131"/>
      <c r="C8" s="132"/>
      <c r="D8" s="132"/>
      <c r="E8" s="132"/>
      <c r="F8" s="136" t="s">
        <v>1368</v>
      </c>
      <c r="G8" s="132"/>
      <c r="H8" s="132"/>
      <c r="I8" s="132"/>
      <c r="J8" s="133"/>
    </row>
    <row r="9" spans="2:10" ht="21" x14ac:dyDescent="0.3">
      <c r="B9" s="131"/>
      <c r="C9" s="132"/>
      <c r="D9" s="132"/>
      <c r="E9" s="132"/>
      <c r="F9" s="137" t="str">
        <f>"Reporting Date: "&amp;DAY('A. HTT General'!C18)&amp;"/"&amp;MONTH('A. HTT General'!C18)&amp;"/"&amp;YEAR('A. HTT General'!C18)</f>
        <v>Reporting Date: 31/1/2024</v>
      </c>
      <c r="G9" s="132"/>
      <c r="H9" s="132"/>
      <c r="I9" s="132"/>
      <c r="J9" s="133"/>
    </row>
    <row r="10" spans="2:10" ht="21" x14ac:dyDescent="0.3">
      <c r="B10" s="131"/>
      <c r="C10" s="132"/>
      <c r="D10" s="132"/>
      <c r="E10" s="132"/>
      <c r="F10" s="137" t="str">
        <f>"Cut-off Date: "&amp;DAY('A. HTT General'!C18)&amp;"/"&amp;MONTH('A. HTT General'!C18)&amp;"/"&amp;YEAR('A. HTT General'!C18)</f>
        <v>Cut-off Date: 31/1/2024</v>
      </c>
      <c r="G10" s="132"/>
      <c r="H10" s="132"/>
      <c r="I10" s="132"/>
      <c r="J10" s="133"/>
    </row>
    <row r="11" spans="2:10" ht="21" x14ac:dyDescent="0.3">
      <c r="B11" s="131"/>
      <c r="C11" s="132"/>
      <c r="D11" s="132"/>
      <c r="E11" s="132"/>
      <c r="F11" s="137"/>
      <c r="G11" s="132"/>
      <c r="H11" s="132"/>
      <c r="I11" s="132"/>
      <c r="J11" s="133"/>
    </row>
    <row r="12" spans="2:10" x14ac:dyDescent="0.3">
      <c r="B12" s="131"/>
      <c r="C12" s="132"/>
      <c r="D12" s="132"/>
      <c r="E12" s="132"/>
      <c r="F12" s="132"/>
      <c r="G12" s="132"/>
      <c r="H12" s="132"/>
      <c r="I12" s="132"/>
      <c r="J12" s="133"/>
    </row>
    <row r="13" spans="2:10" x14ac:dyDescent="0.3">
      <c r="B13" s="131"/>
      <c r="C13" s="132"/>
      <c r="D13" s="132"/>
      <c r="E13" s="132"/>
      <c r="F13" s="132"/>
      <c r="G13" s="132"/>
      <c r="H13" s="132"/>
      <c r="I13" s="132"/>
      <c r="J13" s="133"/>
    </row>
    <row r="14" spans="2:10" x14ac:dyDescent="0.3">
      <c r="B14" s="131"/>
      <c r="C14" s="132"/>
      <c r="D14" s="132"/>
      <c r="E14" s="132"/>
      <c r="F14" s="132"/>
      <c r="G14" s="132"/>
      <c r="H14" s="132"/>
      <c r="I14" s="132"/>
      <c r="J14" s="133"/>
    </row>
    <row r="15" spans="2:10" x14ac:dyDescent="0.3">
      <c r="B15" s="131"/>
      <c r="C15" s="132"/>
      <c r="D15" s="132"/>
      <c r="E15" s="132"/>
      <c r="F15" s="132"/>
      <c r="G15" s="132"/>
      <c r="H15" s="132"/>
      <c r="I15" s="132"/>
      <c r="J15" s="133"/>
    </row>
    <row r="16" spans="2:10" x14ac:dyDescent="0.3">
      <c r="B16" s="131"/>
      <c r="C16" s="132"/>
      <c r="D16" s="132"/>
      <c r="E16" s="132"/>
      <c r="F16" s="132"/>
      <c r="G16" s="132"/>
      <c r="H16" s="132"/>
      <c r="I16" s="132"/>
      <c r="J16" s="133"/>
    </row>
    <row r="17" spans="2:10" x14ac:dyDescent="0.3">
      <c r="B17" s="131"/>
      <c r="C17" s="132"/>
      <c r="D17" s="132"/>
      <c r="E17" s="132"/>
      <c r="F17" s="132"/>
      <c r="G17" s="132"/>
      <c r="H17" s="132"/>
      <c r="I17" s="132"/>
      <c r="J17" s="133"/>
    </row>
    <row r="18" spans="2:10" x14ac:dyDescent="0.3">
      <c r="B18" s="131"/>
      <c r="C18" s="132"/>
      <c r="D18" s="132"/>
      <c r="E18" s="132"/>
      <c r="F18" s="132"/>
      <c r="G18" s="132"/>
      <c r="H18" s="132"/>
      <c r="I18" s="132"/>
      <c r="J18" s="133"/>
    </row>
    <row r="19" spans="2:10" x14ac:dyDescent="0.3">
      <c r="B19" s="131"/>
      <c r="C19" s="132"/>
      <c r="D19" s="132"/>
      <c r="E19" s="132"/>
      <c r="F19" s="132"/>
      <c r="G19" s="132"/>
      <c r="H19" s="132"/>
      <c r="I19" s="132"/>
      <c r="J19" s="133"/>
    </row>
    <row r="20" spans="2:10" x14ac:dyDescent="0.3">
      <c r="B20" s="131"/>
      <c r="C20" s="132"/>
      <c r="D20" s="132"/>
      <c r="E20" s="132"/>
      <c r="F20" s="132"/>
      <c r="G20" s="132"/>
      <c r="H20" s="132"/>
      <c r="I20" s="132"/>
      <c r="J20" s="133"/>
    </row>
    <row r="21" spans="2:10" x14ac:dyDescent="0.3">
      <c r="B21" s="131"/>
      <c r="C21" s="132"/>
      <c r="D21" s="132"/>
      <c r="E21" s="132"/>
      <c r="F21" s="132"/>
      <c r="G21" s="132"/>
      <c r="H21" s="132"/>
      <c r="I21" s="132"/>
      <c r="J21" s="133"/>
    </row>
    <row r="22" spans="2:10" x14ac:dyDescent="0.3">
      <c r="B22" s="131"/>
      <c r="C22" s="132"/>
      <c r="D22" s="132"/>
      <c r="E22" s="132"/>
      <c r="F22" s="138" t="s">
        <v>162</v>
      </c>
      <c r="G22" s="132"/>
      <c r="H22" s="132"/>
      <c r="I22" s="132"/>
      <c r="J22" s="133"/>
    </row>
    <row r="23" spans="2:10" x14ac:dyDescent="0.3">
      <c r="B23" s="131"/>
      <c r="C23" s="132"/>
      <c r="D23" s="132"/>
      <c r="E23" s="132"/>
      <c r="F23" s="139"/>
      <c r="G23" s="132"/>
      <c r="H23" s="132"/>
      <c r="I23" s="132"/>
      <c r="J23" s="133"/>
    </row>
    <row r="24" spans="2:10" x14ac:dyDescent="0.3">
      <c r="B24" s="131"/>
      <c r="C24" s="132"/>
      <c r="D24" s="241" t="s">
        <v>163</v>
      </c>
      <c r="E24" s="242" t="s">
        <v>164</v>
      </c>
      <c r="F24" s="242"/>
      <c r="G24" s="242"/>
      <c r="H24" s="242"/>
      <c r="I24" s="132"/>
      <c r="J24" s="133"/>
    </row>
    <row r="25" spans="2:10" x14ac:dyDescent="0.3">
      <c r="B25" s="131"/>
      <c r="C25" s="132"/>
      <c r="D25" s="132"/>
      <c r="H25" s="132"/>
      <c r="I25" s="132"/>
      <c r="J25" s="133"/>
    </row>
    <row r="26" spans="2:10" x14ac:dyDescent="0.3">
      <c r="B26" s="131"/>
      <c r="C26" s="132"/>
      <c r="D26" s="241" t="s">
        <v>165</v>
      </c>
      <c r="E26" s="242"/>
      <c r="F26" s="242"/>
      <c r="G26" s="242"/>
      <c r="H26" s="242"/>
      <c r="I26" s="132"/>
      <c r="J26" s="133"/>
    </row>
    <row r="27" spans="2:10" x14ac:dyDescent="0.3">
      <c r="B27" s="131"/>
      <c r="C27" s="132"/>
      <c r="D27" s="126"/>
      <c r="E27" s="126"/>
      <c r="F27" s="126"/>
      <c r="G27" s="126"/>
      <c r="H27" s="126"/>
      <c r="I27" s="132"/>
      <c r="J27" s="133"/>
    </row>
    <row r="28" spans="2:10" x14ac:dyDescent="0.3">
      <c r="B28" s="131"/>
      <c r="C28" s="132"/>
      <c r="D28" s="241" t="s">
        <v>166</v>
      </c>
      <c r="E28" s="242" t="s">
        <v>164</v>
      </c>
      <c r="F28" s="242"/>
      <c r="G28" s="242"/>
      <c r="H28" s="242"/>
      <c r="I28" s="132"/>
      <c r="J28" s="133"/>
    </row>
    <row r="29" spans="2:10" x14ac:dyDescent="0.3">
      <c r="B29" s="131"/>
      <c r="C29" s="132"/>
      <c r="D29" s="126"/>
      <c r="E29" s="126"/>
      <c r="F29" s="126"/>
      <c r="G29" s="126"/>
      <c r="H29" s="126"/>
      <c r="I29" s="132"/>
      <c r="J29" s="133"/>
    </row>
    <row r="30" spans="2:10" x14ac:dyDescent="0.3">
      <c r="B30" s="131"/>
      <c r="C30" s="132"/>
      <c r="D30" s="241" t="s">
        <v>167</v>
      </c>
      <c r="E30" s="242" t="s">
        <v>164</v>
      </c>
      <c r="F30" s="242"/>
      <c r="G30" s="242"/>
      <c r="H30" s="242"/>
      <c r="I30" s="132"/>
      <c r="J30" s="133"/>
    </row>
    <row r="31" spans="2:10" x14ac:dyDescent="0.3">
      <c r="B31" s="131"/>
      <c r="C31" s="132"/>
      <c r="D31" s="126"/>
      <c r="E31" s="126"/>
      <c r="F31" s="126"/>
      <c r="G31" s="126"/>
      <c r="H31" s="126"/>
      <c r="I31" s="132"/>
      <c r="J31" s="133"/>
    </row>
    <row r="32" spans="2:10" x14ac:dyDescent="0.3">
      <c r="B32" s="131"/>
      <c r="C32" s="132"/>
      <c r="D32" s="241" t="s">
        <v>168</v>
      </c>
      <c r="E32" s="242" t="s">
        <v>164</v>
      </c>
      <c r="F32" s="242"/>
      <c r="G32" s="242"/>
      <c r="H32" s="242"/>
      <c r="I32" s="132"/>
      <c r="J32" s="133"/>
    </row>
    <row r="33" spans="2:10" x14ac:dyDescent="0.3">
      <c r="B33" s="131"/>
      <c r="C33" s="132"/>
      <c r="I33" s="132"/>
      <c r="J33" s="133"/>
    </row>
    <row r="34" spans="2:10" x14ac:dyDescent="0.3">
      <c r="B34" s="131"/>
      <c r="C34" s="132"/>
      <c r="D34" s="241" t="s">
        <v>169</v>
      </c>
      <c r="E34" s="242" t="s">
        <v>164</v>
      </c>
      <c r="F34" s="242"/>
      <c r="G34" s="242"/>
      <c r="H34" s="242"/>
      <c r="I34" s="132"/>
      <c r="J34" s="133"/>
    </row>
    <row r="35" spans="2:10" x14ac:dyDescent="0.3">
      <c r="B35" s="131"/>
      <c r="C35" s="132"/>
      <c r="D35" s="132"/>
      <c r="E35" s="132"/>
      <c r="F35" s="132"/>
      <c r="G35" s="132"/>
      <c r="H35" s="132"/>
      <c r="I35" s="132"/>
      <c r="J35" s="133"/>
    </row>
    <row r="36" spans="2:10" x14ac:dyDescent="0.3">
      <c r="B36" s="131"/>
      <c r="C36" s="132"/>
      <c r="D36" s="244" t="s">
        <v>170</v>
      </c>
      <c r="E36" s="245"/>
      <c r="F36" s="245"/>
      <c r="G36" s="245"/>
      <c r="H36" s="245"/>
      <c r="I36" s="132"/>
      <c r="J36" s="133"/>
    </row>
    <row r="37" spans="2:10" x14ac:dyDescent="0.3">
      <c r="B37" s="131"/>
      <c r="C37" s="132"/>
      <c r="D37" s="132"/>
      <c r="E37" s="132"/>
      <c r="F37" s="139"/>
      <c r="G37" s="132"/>
      <c r="H37" s="132"/>
      <c r="I37" s="132"/>
      <c r="J37" s="133"/>
    </row>
    <row r="38" spans="2:10" x14ac:dyDescent="0.3">
      <c r="B38" s="131"/>
      <c r="C38" s="132"/>
      <c r="D38" s="244" t="s">
        <v>171</v>
      </c>
      <c r="E38" s="245"/>
      <c r="F38" s="245"/>
      <c r="G38" s="245"/>
      <c r="H38" s="245"/>
      <c r="I38" s="132"/>
      <c r="J38" s="133"/>
    </row>
    <row r="39" spans="2:10" x14ac:dyDescent="0.3">
      <c r="B39" s="131"/>
      <c r="C39" s="132"/>
      <c r="I39" s="132"/>
      <c r="J39" s="133"/>
    </row>
    <row r="40" spans="2:10" x14ac:dyDescent="0.3">
      <c r="B40" s="131"/>
      <c r="C40" s="132"/>
      <c r="D40" s="244" t="s">
        <v>172</v>
      </c>
      <c r="E40" s="245" t="s">
        <v>164</v>
      </c>
      <c r="F40" s="245"/>
      <c r="G40" s="245"/>
      <c r="H40" s="245"/>
      <c r="I40" s="132"/>
      <c r="J40" s="133"/>
    </row>
    <row r="41" spans="2:10" x14ac:dyDescent="0.3">
      <c r="B41" s="131"/>
      <c r="C41" s="132"/>
      <c r="D41" s="132"/>
      <c r="E41" s="126"/>
      <c r="F41" s="126"/>
      <c r="G41" s="126"/>
      <c r="H41" s="126"/>
      <c r="I41" s="132"/>
      <c r="J41" s="133"/>
    </row>
    <row r="42" spans="2:10" x14ac:dyDescent="0.3">
      <c r="B42" s="131"/>
      <c r="C42" s="132"/>
      <c r="D42" s="244" t="s">
        <v>173</v>
      </c>
      <c r="E42" s="245"/>
      <c r="F42" s="245"/>
      <c r="G42" s="245"/>
      <c r="H42" s="245"/>
      <c r="I42" s="132"/>
      <c r="J42" s="133"/>
    </row>
    <row r="43" spans="2:10" ht="15" thickBot="1" x14ac:dyDescent="0.35">
      <c r="B43" s="140"/>
      <c r="C43" s="141"/>
      <c r="D43" s="141"/>
      <c r="E43" s="141"/>
      <c r="F43" s="141"/>
      <c r="G43" s="141"/>
      <c r="H43" s="141"/>
      <c r="I43" s="141"/>
      <c r="J43" s="142"/>
    </row>
  </sheetData>
  <mergeCells count="11">
    <mergeCell ref="D34:H34"/>
    <mergeCell ref="D36:H36"/>
    <mergeCell ref="D38:H38"/>
    <mergeCell ref="D40:H40"/>
    <mergeCell ref="D42:H42"/>
    <mergeCell ref="D32:H32"/>
    <mergeCell ref="D6:H6"/>
    <mergeCell ref="D24:H24"/>
    <mergeCell ref="D26:H26"/>
    <mergeCell ref="D28:H28"/>
    <mergeCell ref="D30:H30"/>
  </mergeCells>
  <hyperlinks>
    <hyperlink ref="D24:H24" location="'A. HTT General'!A1" display="Tab A: HTT General" xr:uid="{AC92435F-CCDD-40AB-A9BC-B80F1B456C46}"/>
    <hyperlink ref="D26:H26" location="'B1. HTT Mortgage Assets'!A1" display="Worksheet B1: HTT Mortgage Assets" xr:uid="{DA5BAFAC-3910-4D68-86AB-D3883A3BC833}"/>
    <hyperlink ref="D28:H28" location="'B2. HTT Public Sector Assets'!A1" display="Worksheet C: HTT Public Sector Assets" xr:uid="{535A5873-FCEE-43BB-B9F1-54EBA6CC6B0D}"/>
    <hyperlink ref="D32:H32" location="'C. HTT Harmonised Glossary'!A1" display="Worksheet C: HTT Harmonised Glossary" xr:uid="{826106EE-5CCE-4AEC-A8FD-D024F627498E}"/>
    <hyperlink ref="D30:H30" location="'B3. HTT Shipping Assets'!A1" display="Worksheet B3: HTT Shipping Assets" xr:uid="{61C05002-5A8D-411B-9113-B07793BFFEF0}"/>
    <hyperlink ref="D34:H34" location="Disclaimer!A1" display="Disclaimer" xr:uid="{24838A98-6B04-4DEA-B6AA-B56C3347DAF8}"/>
    <hyperlink ref="D40:H40" location="'F1. Sustainable M data'!A1" display="Worksheet F1: Sustainable M data" xr:uid="{B488D3BE-8EC8-4F36-9FF7-FA30DE61EFF6}"/>
    <hyperlink ref="D42:H42" location="'G1. Crisis M Payment Holidays'!A1" display="Worksheet G1. Crisis M Payment Holidays" xr:uid="{4A1B1CF7-7FDD-4A63-928A-52149E61EF12}"/>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oddFooter>&amp;R&amp;1#&amp;"Calibri"&amp;10&amp;K0078D7Classification : Internal</oddFooter>
  </headerFooter>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69B1CC-C3BB-4CA5-8D0D-FA1D8C6213FB}">
  <sheetPr>
    <tabColor theme="9" tint="-0.249977111117893"/>
  </sheetPr>
  <dimension ref="A1:N413"/>
  <sheetViews>
    <sheetView view="pageBreakPreview" topLeftCell="A19" zoomScaleNormal="100" zoomScaleSheetLayoutView="100" workbookViewId="0">
      <selection activeCell="C122" sqref="C122"/>
    </sheetView>
  </sheetViews>
  <sheetFormatPr defaultColWidth="8.88671875" defaultRowHeight="14.4" outlineLevelRow="1" x14ac:dyDescent="0.3"/>
  <cols>
    <col min="1" max="1" width="13.33203125" style="30" customWidth="1"/>
    <col min="2" max="2" width="60.6640625" style="30" customWidth="1"/>
    <col min="3" max="3" width="40.5546875" style="30" customWidth="1"/>
    <col min="4" max="4" width="49.6640625" style="30" customWidth="1"/>
    <col min="5" max="5" width="6.6640625" style="30" customWidth="1"/>
    <col min="6" max="6" width="41.6640625" style="30" customWidth="1"/>
    <col min="7" max="7" width="41.6640625" style="27" customWidth="1"/>
    <col min="8" max="8" width="7.33203125" style="30" customWidth="1"/>
    <col min="9" max="10" width="38.109375" style="30" customWidth="1"/>
    <col min="11" max="11" width="47.6640625" style="30" customWidth="1"/>
    <col min="12" max="12" width="7.33203125" style="30" customWidth="1"/>
    <col min="13" max="13" width="25.6640625" style="30" customWidth="1"/>
    <col min="14" max="14" width="25.6640625" style="27" customWidth="1"/>
    <col min="15" max="16384" width="8.88671875" style="28"/>
  </cols>
  <sheetData>
    <row r="1" spans="1:14" ht="31.2" x14ac:dyDescent="0.3">
      <c r="A1" s="1" t="s">
        <v>1036</v>
      </c>
      <c r="B1" s="1"/>
      <c r="C1" s="27"/>
      <c r="D1" s="27"/>
      <c r="E1" s="27"/>
      <c r="F1" s="25" t="s">
        <v>1369</v>
      </c>
      <c r="H1" s="27"/>
      <c r="I1" s="1"/>
      <c r="J1" s="27"/>
      <c r="K1" s="27"/>
      <c r="L1" s="27"/>
      <c r="M1" s="27"/>
    </row>
    <row r="2" spans="1:14" ht="15" thickBot="1" x14ac:dyDescent="0.35">
      <c r="A2" s="27"/>
      <c r="B2" s="29"/>
      <c r="C2" s="29"/>
      <c r="D2" s="27"/>
      <c r="E2" s="27"/>
      <c r="F2" s="27"/>
      <c r="H2" s="27"/>
      <c r="L2" s="27"/>
      <c r="M2" s="27"/>
    </row>
    <row r="3" spans="1:14" ht="18.600000000000001" thickBot="1" x14ac:dyDescent="0.35">
      <c r="A3" s="31"/>
      <c r="B3" s="32" t="s">
        <v>174</v>
      </c>
      <c r="C3" s="33" t="s">
        <v>248</v>
      </c>
      <c r="D3" s="31"/>
      <c r="E3" s="31"/>
      <c r="F3" s="27"/>
      <c r="G3" s="31"/>
      <c r="H3" s="27"/>
      <c r="L3" s="27"/>
      <c r="M3" s="27"/>
    </row>
    <row r="4" spans="1:14" ht="15" thickBot="1" x14ac:dyDescent="0.35">
      <c r="H4" s="27"/>
      <c r="L4" s="27"/>
      <c r="M4" s="27"/>
    </row>
    <row r="5" spans="1:14" ht="18" x14ac:dyDescent="0.3">
      <c r="A5" s="34"/>
      <c r="B5" s="35" t="s">
        <v>175</v>
      </c>
      <c r="C5" s="34"/>
      <c r="E5" s="36"/>
      <c r="F5" s="36"/>
      <c r="H5" s="27"/>
      <c r="L5" s="27"/>
      <c r="M5" s="27"/>
    </row>
    <row r="6" spans="1:14" x14ac:dyDescent="0.3">
      <c r="B6" s="15" t="s">
        <v>176</v>
      </c>
      <c r="C6" s="36"/>
      <c r="D6" s="36"/>
      <c r="H6" s="27"/>
      <c r="L6" s="27"/>
      <c r="M6" s="27"/>
    </row>
    <row r="7" spans="1:14" x14ac:dyDescent="0.3">
      <c r="B7" s="16" t="s">
        <v>177</v>
      </c>
      <c r="C7" s="36"/>
      <c r="D7" s="36"/>
      <c r="H7" s="27"/>
      <c r="L7" s="27"/>
      <c r="M7" s="27"/>
    </row>
    <row r="8" spans="1:14" x14ac:dyDescent="0.3">
      <c r="B8" s="16" t="s">
        <v>178</v>
      </c>
      <c r="C8" s="36"/>
      <c r="D8" s="36"/>
      <c r="F8" s="30" t="s">
        <v>179</v>
      </c>
      <c r="H8" s="27"/>
      <c r="L8" s="27"/>
      <c r="M8" s="27"/>
    </row>
    <row r="9" spans="1:14" x14ac:dyDescent="0.3">
      <c r="B9" s="15" t="s">
        <v>180</v>
      </c>
      <c r="H9" s="27"/>
      <c r="L9" s="27"/>
      <c r="M9" s="27"/>
    </row>
    <row r="10" spans="1:14" x14ac:dyDescent="0.3">
      <c r="B10" s="15" t="s">
        <v>181</v>
      </c>
      <c r="H10" s="27"/>
      <c r="L10" s="27"/>
      <c r="M10" s="27"/>
    </row>
    <row r="11" spans="1:14" ht="15" thickBot="1" x14ac:dyDescent="0.35">
      <c r="B11" s="17" t="s">
        <v>182</v>
      </c>
      <c r="H11" s="27"/>
      <c r="L11" s="27"/>
      <c r="M11" s="27"/>
    </row>
    <row r="12" spans="1:14" x14ac:dyDescent="0.3">
      <c r="B12" s="18"/>
      <c r="H12" s="27"/>
      <c r="L12" s="27"/>
      <c r="M12" s="27"/>
    </row>
    <row r="13" spans="1:14" ht="36" x14ac:dyDescent="0.3">
      <c r="A13" s="37" t="s">
        <v>320</v>
      </c>
      <c r="B13" s="37" t="s">
        <v>176</v>
      </c>
      <c r="C13" s="38"/>
      <c r="D13" s="38"/>
      <c r="E13" s="38"/>
      <c r="F13" s="38"/>
      <c r="G13" s="39"/>
      <c r="H13" s="27"/>
      <c r="L13" s="27"/>
      <c r="M13" s="27"/>
    </row>
    <row r="14" spans="1:14" s="149" customFormat="1" x14ac:dyDescent="0.3">
      <c r="A14" s="148" t="s">
        <v>1365</v>
      </c>
      <c r="B14" s="169" t="s">
        <v>183</v>
      </c>
      <c r="C14" s="148" t="s">
        <v>373</v>
      </c>
      <c r="D14" s="148"/>
      <c r="E14" s="160"/>
      <c r="F14" s="160"/>
      <c r="G14" s="146"/>
      <c r="H14" s="146"/>
      <c r="I14" s="148"/>
      <c r="J14" s="148"/>
      <c r="K14" s="148"/>
      <c r="L14" s="146"/>
      <c r="M14" s="146"/>
      <c r="N14" s="146"/>
    </row>
    <row r="15" spans="1:14" s="149" customFormat="1" x14ac:dyDescent="0.3">
      <c r="A15" s="148" t="s">
        <v>1037</v>
      </c>
      <c r="B15" s="169" t="s">
        <v>184</v>
      </c>
      <c r="C15" s="148" t="s">
        <v>1794</v>
      </c>
      <c r="D15" s="148"/>
      <c r="E15" s="160"/>
      <c r="F15" s="160"/>
      <c r="G15" s="146"/>
      <c r="H15" s="146"/>
      <c r="I15" s="148"/>
      <c r="J15" s="148"/>
      <c r="K15" s="148"/>
      <c r="L15" s="146"/>
      <c r="M15" s="146"/>
      <c r="N15" s="146"/>
    </row>
    <row r="16" spans="1:14" s="149" customFormat="1" x14ac:dyDescent="0.3">
      <c r="A16" s="148" t="s">
        <v>1366</v>
      </c>
      <c r="B16" s="169" t="s">
        <v>1370</v>
      </c>
      <c r="C16" s="148" t="s">
        <v>1420</v>
      </c>
      <c r="D16" s="148"/>
      <c r="E16" s="160"/>
      <c r="F16" s="160"/>
      <c r="G16" s="146"/>
      <c r="H16" s="146"/>
      <c r="I16" s="148"/>
      <c r="J16" s="148"/>
      <c r="K16" s="148"/>
      <c r="L16" s="146"/>
      <c r="M16" s="146"/>
      <c r="N16" s="146"/>
    </row>
    <row r="17" spans="1:14" s="149" customFormat="1" ht="28.8" x14ac:dyDescent="0.3">
      <c r="A17" s="148" t="s">
        <v>1038</v>
      </c>
      <c r="B17" s="169" t="s">
        <v>185</v>
      </c>
      <c r="C17" s="148" t="s">
        <v>1795</v>
      </c>
      <c r="D17" s="148"/>
      <c r="E17" s="160"/>
      <c r="F17" s="160"/>
      <c r="G17" s="146"/>
      <c r="H17" s="146"/>
      <c r="I17" s="148"/>
      <c r="J17" s="148"/>
      <c r="K17" s="148"/>
      <c r="L17" s="146"/>
      <c r="M17" s="146"/>
      <c r="N17" s="146"/>
    </row>
    <row r="18" spans="1:14" s="149" customFormat="1" outlineLevel="1" x14ac:dyDescent="0.3">
      <c r="A18" s="148" t="s">
        <v>1371</v>
      </c>
      <c r="B18" s="169" t="s">
        <v>186</v>
      </c>
      <c r="C18" s="170">
        <v>45322</v>
      </c>
      <c r="D18" s="148"/>
      <c r="E18" s="160"/>
      <c r="F18" s="160"/>
      <c r="G18" s="146"/>
      <c r="H18" s="146"/>
      <c r="I18" s="148"/>
      <c r="J18" s="148"/>
      <c r="K18" s="148"/>
      <c r="L18" s="146"/>
      <c r="M18" s="146"/>
      <c r="N18" s="146"/>
    </row>
    <row r="19" spans="1:14" s="149" customFormat="1" outlineLevel="1" x14ac:dyDescent="0.3">
      <c r="A19" s="148" t="s">
        <v>1039</v>
      </c>
      <c r="B19" s="147" t="s">
        <v>187</v>
      </c>
      <c r="C19" s="148"/>
      <c r="D19" s="148"/>
      <c r="E19" s="160"/>
      <c r="F19" s="160"/>
      <c r="G19" s="146"/>
      <c r="H19" s="146"/>
      <c r="I19" s="148"/>
      <c r="J19" s="148"/>
      <c r="K19" s="148"/>
      <c r="L19" s="146"/>
      <c r="M19" s="146"/>
      <c r="N19" s="146"/>
    </row>
    <row r="20" spans="1:14" s="149" customFormat="1" outlineLevel="1" x14ac:dyDescent="0.3">
      <c r="A20" s="148" t="s">
        <v>1372</v>
      </c>
      <c r="B20" s="147" t="s">
        <v>188</v>
      </c>
      <c r="C20" s="148"/>
      <c r="D20" s="148"/>
      <c r="E20" s="160"/>
      <c r="F20" s="160"/>
      <c r="G20" s="146"/>
      <c r="H20" s="146"/>
      <c r="I20" s="148"/>
      <c r="J20" s="148"/>
      <c r="K20" s="148"/>
      <c r="L20" s="146"/>
      <c r="M20" s="146"/>
      <c r="N20" s="146"/>
    </row>
    <row r="21" spans="1:14" s="149" customFormat="1" outlineLevel="1" x14ac:dyDescent="0.3">
      <c r="A21" s="148" t="s">
        <v>1040</v>
      </c>
      <c r="B21" s="147"/>
      <c r="C21" s="148"/>
      <c r="D21" s="148"/>
      <c r="E21" s="160"/>
      <c r="F21" s="160"/>
      <c r="G21" s="146"/>
      <c r="H21" s="146"/>
      <c r="I21" s="148"/>
      <c r="J21" s="148"/>
      <c r="K21" s="148"/>
      <c r="L21" s="146"/>
      <c r="M21" s="146"/>
      <c r="N21" s="146"/>
    </row>
    <row r="22" spans="1:14" s="149" customFormat="1" outlineLevel="1" x14ac:dyDescent="0.3">
      <c r="A22" s="148" t="s">
        <v>1041</v>
      </c>
      <c r="B22" s="147"/>
      <c r="C22" s="148"/>
      <c r="D22" s="148"/>
      <c r="E22" s="160"/>
      <c r="F22" s="160"/>
      <c r="G22" s="146"/>
      <c r="H22" s="146"/>
      <c r="I22" s="148"/>
      <c r="J22" s="148"/>
      <c r="K22" s="148"/>
      <c r="L22" s="146"/>
      <c r="M22" s="146"/>
      <c r="N22" s="146"/>
    </row>
    <row r="23" spans="1:14" s="149" customFormat="1" outlineLevel="1" x14ac:dyDescent="0.3">
      <c r="A23" s="148" t="s">
        <v>1373</v>
      </c>
      <c r="B23" s="147"/>
      <c r="C23" s="148"/>
      <c r="D23" s="148"/>
      <c r="E23" s="160"/>
      <c r="F23" s="160"/>
      <c r="G23" s="146"/>
      <c r="H23" s="146"/>
      <c r="I23" s="148"/>
      <c r="J23" s="148"/>
      <c r="K23" s="148"/>
      <c r="L23" s="146"/>
      <c r="M23" s="146"/>
      <c r="N23" s="146"/>
    </row>
    <row r="24" spans="1:14" s="149" customFormat="1" outlineLevel="1" x14ac:dyDescent="0.3">
      <c r="A24" s="148" t="s">
        <v>1374</v>
      </c>
      <c r="B24" s="147"/>
      <c r="C24" s="148"/>
      <c r="D24" s="148"/>
      <c r="E24" s="160"/>
      <c r="F24" s="160"/>
      <c r="G24" s="146"/>
      <c r="H24" s="146"/>
      <c r="I24" s="148"/>
      <c r="J24" s="148"/>
      <c r="K24" s="148"/>
      <c r="L24" s="146"/>
      <c r="M24" s="146"/>
      <c r="N24" s="146"/>
    </row>
    <row r="25" spans="1:14" s="149" customFormat="1" outlineLevel="1" x14ac:dyDescent="0.3">
      <c r="A25" s="148" t="s">
        <v>1375</v>
      </c>
      <c r="B25" s="147"/>
      <c r="C25" s="148"/>
      <c r="D25" s="148"/>
      <c r="E25" s="160"/>
      <c r="F25" s="160"/>
      <c r="G25" s="146"/>
      <c r="H25" s="146"/>
      <c r="I25" s="148"/>
      <c r="J25" s="148"/>
      <c r="K25" s="148"/>
      <c r="L25" s="146"/>
      <c r="M25" s="146"/>
      <c r="N25" s="146"/>
    </row>
    <row r="26" spans="1:14" ht="18" x14ac:dyDescent="0.3">
      <c r="A26" s="38"/>
      <c r="B26" s="37" t="s">
        <v>177</v>
      </c>
      <c r="C26" s="38"/>
      <c r="D26" s="38"/>
      <c r="E26" s="38"/>
      <c r="F26" s="38"/>
      <c r="G26" s="39"/>
      <c r="H26" s="27"/>
      <c r="L26" s="27"/>
      <c r="M26" s="27"/>
    </row>
    <row r="27" spans="1:14" x14ac:dyDescent="0.3">
      <c r="A27" s="30" t="s">
        <v>1042</v>
      </c>
      <c r="B27" s="19" t="s">
        <v>189</v>
      </c>
      <c r="C27" s="30" t="s">
        <v>1351</v>
      </c>
      <c r="D27" s="42"/>
      <c r="E27" s="42"/>
      <c r="F27" s="42"/>
      <c r="H27" s="27"/>
      <c r="L27" s="27"/>
      <c r="M27" s="27"/>
    </row>
    <row r="28" spans="1:14" x14ac:dyDescent="0.3">
      <c r="A28" s="30" t="s">
        <v>1043</v>
      </c>
      <c r="B28" s="20" t="s">
        <v>190</v>
      </c>
      <c r="C28" s="30" t="s">
        <v>1351</v>
      </c>
      <c r="D28" s="42"/>
      <c r="E28" s="42"/>
      <c r="F28" s="42"/>
      <c r="H28" s="27"/>
      <c r="L28" s="27"/>
    </row>
    <row r="29" spans="1:14" x14ac:dyDescent="0.3">
      <c r="A29" s="30" t="s">
        <v>1367</v>
      </c>
      <c r="B29" s="19" t="s">
        <v>191</v>
      </c>
      <c r="C29" s="30" t="s">
        <v>1351</v>
      </c>
      <c r="E29" s="42"/>
      <c r="F29" s="42"/>
      <c r="H29" s="27"/>
      <c r="L29" s="27"/>
    </row>
    <row r="30" spans="1:14" outlineLevel="1" x14ac:dyDescent="0.3">
      <c r="A30" s="30" t="s">
        <v>1044</v>
      </c>
      <c r="B30" s="19" t="s">
        <v>192</v>
      </c>
      <c r="C30" s="30" t="s">
        <v>1410</v>
      </c>
      <c r="E30" s="42"/>
      <c r="F30" s="42"/>
      <c r="H30" s="27"/>
      <c r="L30" s="27"/>
    </row>
    <row r="31" spans="1:14" outlineLevel="1" x14ac:dyDescent="0.3">
      <c r="A31" s="30" t="s">
        <v>1045</v>
      </c>
      <c r="B31" s="19"/>
      <c r="E31" s="42"/>
      <c r="F31" s="42"/>
      <c r="H31" s="27"/>
      <c r="L31" s="27"/>
      <c r="M31" s="27"/>
    </row>
    <row r="32" spans="1:14" outlineLevel="1" x14ac:dyDescent="0.3">
      <c r="A32" s="30" t="s">
        <v>1046</v>
      </c>
      <c r="B32" s="19"/>
      <c r="E32" s="42"/>
      <c r="F32" s="42"/>
      <c r="H32" s="27"/>
      <c r="L32" s="27"/>
      <c r="M32" s="27"/>
    </row>
    <row r="33" spans="1:14" outlineLevel="1" x14ac:dyDescent="0.3">
      <c r="A33" s="30" t="s">
        <v>1047</v>
      </c>
      <c r="B33" s="19"/>
      <c r="E33" s="42"/>
      <c r="F33" s="42"/>
      <c r="H33" s="27"/>
      <c r="L33" s="27"/>
      <c r="M33" s="27"/>
    </row>
    <row r="34" spans="1:14" outlineLevel="1" x14ac:dyDescent="0.3">
      <c r="A34" s="30" t="s">
        <v>1048</v>
      </c>
      <c r="B34" s="19"/>
      <c r="E34" s="42"/>
      <c r="F34" s="42"/>
      <c r="H34" s="27"/>
      <c r="L34" s="27"/>
      <c r="M34" s="27"/>
    </row>
    <row r="35" spans="1:14" outlineLevel="1" x14ac:dyDescent="0.3">
      <c r="A35" s="30" t="s">
        <v>1049</v>
      </c>
      <c r="B35" s="44"/>
      <c r="E35" s="42"/>
      <c r="F35" s="42"/>
      <c r="H35" s="27"/>
      <c r="L35" s="27"/>
      <c r="M35" s="27"/>
    </row>
    <row r="36" spans="1:14" ht="18" x14ac:dyDescent="0.3">
      <c r="A36" s="37"/>
      <c r="B36" s="37" t="s">
        <v>178</v>
      </c>
      <c r="C36" s="37"/>
      <c r="D36" s="38"/>
      <c r="E36" s="38"/>
      <c r="F36" s="38"/>
      <c r="G36" s="39"/>
      <c r="H36" s="27"/>
      <c r="L36" s="27"/>
      <c r="M36" s="27"/>
    </row>
    <row r="37" spans="1:14" ht="15" customHeight="1" x14ac:dyDescent="0.3">
      <c r="A37" s="45"/>
      <c r="B37" s="46" t="s">
        <v>193</v>
      </c>
      <c r="C37" s="45" t="s">
        <v>194</v>
      </c>
      <c r="D37" s="47"/>
      <c r="E37" s="47"/>
      <c r="F37" s="47"/>
      <c r="G37" s="48"/>
      <c r="H37" s="27"/>
      <c r="L37" s="27"/>
      <c r="M37" s="27"/>
    </row>
    <row r="38" spans="1:14" x14ac:dyDescent="0.3">
      <c r="A38" s="30" t="s">
        <v>1050</v>
      </c>
      <c r="B38" s="42" t="s">
        <v>195</v>
      </c>
      <c r="C38" s="103">
        <v>3606.5847357899902</v>
      </c>
      <c r="F38" s="42"/>
      <c r="H38" s="27"/>
      <c r="L38" s="27"/>
      <c r="M38" s="27"/>
    </row>
    <row r="39" spans="1:14" x14ac:dyDescent="0.3">
      <c r="A39" s="30" t="s">
        <v>1051</v>
      </c>
      <c r="B39" s="42" t="s">
        <v>196</v>
      </c>
      <c r="C39" s="103">
        <v>2750</v>
      </c>
      <c r="F39" s="42"/>
      <c r="H39" s="27"/>
      <c r="L39" s="27"/>
      <c r="M39" s="27"/>
      <c r="N39" s="28"/>
    </row>
    <row r="40" spans="1:14" outlineLevel="1" x14ac:dyDescent="0.3">
      <c r="A40" s="30" t="s">
        <v>1052</v>
      </c>
      <c r="B40" s="49" t="s">
        <v>197</v>
      </c>
      <c r="C40" s="103">
        <v>3468.45664653109</v>
      </c>
      <c r="F40" s="42"/>
      <c r="H40" s="27"/>
      <c r="L40" s="27"/>
      <c r="M40" s="27"/>
      <c r="N40" s="28"/>
    </row>
    <row r="41" spans="1:14" outlineLevel="1" x14ac:dyDescent="0.3">
      <c r="A41" s="30" t="s">
        <v>1053</v>
      </c>
      <c r="B41" s="49" t="s">
        <v>198</v>
      </c>
      <c r="C41" s="103">
        <v>2760.21271875</v>
      </c>
      <c r="F41" s="42"/>
      <c r="H41" s="27"/>
      <c r="L41" s="27"/>
      <c r="M41" s="27"/>
      <c r="N41" s="28"/>
    </row>
    <row r="42" spans="1:14" outlineLevel="1" x14ac:dyDescent="0.3">
      <c r="A42" s="30" t="s">
        <v>1054</v>
      </c>
      <c r="B42" s="49"/>
      <c r="C42" s="50"/>
      <c r="F42" s="42"/>
      <c r="H42" s="27"/>
      <c r="L42" s="27"/>
      <c r="M42" s="27"/>
      <c r="N42" s="28"/>
    </row>
    <row r="43" spans="1:14" outlineLevel="1" x14ac:dyDescent="0.3">
      <c r="A43" s="28" t="s">
        <v>1055</v>
      </c>
      <c r="B43" s="42"/>
      <c r="F43" s="42"/>
      <c r="H43" s="27"/>
      <c r="L43" s="27"/>
      <c r="M43" s="27"/>
      <c r="N43" s="28"/>
    </row>
    <row r="44" spans="1:14" ht="15" customHeight="1" x14ac:dyDescent="0.3">
      <c r="A44" s="45"/>
      <c r="B44" s="45" t="s">
        <v>199</v>
      </c>
      <c r="C44" s="45" t="s">
        <v>200</v>
      </c>
      <c r="D44" s="45" t="s">
        <v>201</v>
      </c>
      <c r="E44" s="45"/>
      <c r="F44" s="45" t="s">
        <v>202</v>
      </c>
      <c r="G44" s="45" t="s">
        <v>203</v>
      </c>
      <c r="I44" s="27"/>
      <c r="J44" s="27"/>
      <c r="K44" s="28"/>
      <c r="L44" s="28"/>
      <c r="M44" s="28"/>
      <c r="N44" s="28"/>
    </row>
    <row r="45" spans="1:14" s="149" customFormat="1" x14ac:dyDescent="0.3">
      <c r="A45" s="148" t="s">
        <v>1056</v>
      </c>
      <c r="B45" s="158" t="s">
        <v>204</v>
      </c>
      <c r="C45" s="163">
        <v>0.05</v>
      </c>
      <c r="D45" s="171">
        <f>IF(OR(C38="[For completion]",C39="[For completion]"),"Please complete G.3.1.1 and G.3.1.2",(C38/C39-1-MAX(C45,F45)))</f>
        <v>0.26148535846908733</v>
      </c>
      <c r="E45" s="51"/>
      <c r="F45" s="51">
        <v>0.05</v>
      </c>
      <c r="G45" s="148" t="s">
        <v>843</v>
      </c>
      <c r="H45" s="146"/>
      <c r="I45" s="148"/>
      <c r="J45" s="148"/>
      <c r="K45" s="148"/>
      <c r="L45" s="146"/>
      <c r="M45" s="146"/>
    </row>
    <row r="46" spans="1:14" s="149" customFormat="1" outlineLevel="1" x14ac:dyDescent="0.3">
      <c r="A46" s="148"/>
      <c r="B46" s="148"/>
      <c r="C46" s="51"/>
      <c r="D46" s="51"/>
      <c r="E46" s="51"/>
      <c r="F46" s="51"/>
      <c r="G46" s="52"/>
      <c r="H46" s="146"/>
      <c r="I46" s="148"/>
      <c r="J46" s="148"/>
      <c r="K46" s="148"/>
      <c r="L46" s="146"/>
      <c r="M46" s="146"/>
    </row>
    <row r="47" spans="1:14" s="149" customFormat="1" outlineLevel="1" x14ac:dyDescent="0.3">
      <c r="A47" s="165" t="s">
        <v>1376</v>
      </c>
      <c r="B47" s="165" t="s">
        <v>1377</v>
      </c>
      <c r="C47" s="166">
        <f>IF(OR(C38="[For completion]",C39="[For completion]"),"", C38-C39)</f>
        <v>856.58473578999019</v>
      </c>
      <c r="D47" s="51"/>
      <c r="E47" s="51"/>
      <c r="F47" s="51"/>
      <c r="G47" s="52"/>
      <c r="H47" s="146"/>
      <c r="I47" s="148"/>
      <c r="J47" s="148"/>
      <c r="K47" s="148"/>
      <c r="L47" s="146"/>
      <c r="M47" s="146"/>
    </row>
    <row r="48" spans="1:14" s="149" customFormat="1" outlineLevel="1" x14ac:dyDescent="0.3">
      <c r="A48" s="148" t="s">
        <v>1057</v>
      </c>
      <c r="B48" s="148"/>
      <c r="C48" s="52"/>
      <c r="D48" s="52"/>
      <c r="E48" s="52"/>
      <c r="F48" s="52"/>
      <c r="G48" s="52"/>
      <c r="H48" s="146"/>
      <c r="I48" s="148"/>
      <c r="J48" s="148"/>
      <c r="K48" s="148"/>
      <c r="L48" s="146"/>
      <c r="M48" s="146"/>
    </row>
    <row r="49" spans="1:14" s="149" customFormat="1" outlineLevel="1" x14ac:dyDescent="0.3">
      <c r="A49" s="148" t="s">
        <v>1058</v>
      </c>
      <c r="B49" s="147" t="s">
        <v>205</v>
      </c>
      <c r="C49" s="148"/>
      <c r="D49" s="163">
        <v>0.205577152893687</v>
      </c>
      <c r="E49" s="52"/>
      <c r="F49" s="52"/>
      <c r="G49" s="52"/>
      <c r="H49" s="146"/>
      <c r="I49" s="148"/>
      <c r="J49" s="148"/>
      <c r="K49" s="148"/>
      <c r="L49" s="146"/>
      <c r="M49" s="146"/>
    </row>
    <row r="50" spans="1:14" s="149" customFormat="1" outlineLevel="1" x14ac:dyDescent="0.3">
      <c r="A50" s="148" t="s">
        <v>1059</v>
      </c>
      <c r="B50" s="147" t="s">
        <v>206</v>
      </c>
      <c r="C50" s="148"/>
      <c r="D50" s="163">
        <v>0.25659034282757098</v>
      </c>
      <c r="E50" s="52"/>
      <c r="F50" s="52"/>
      <c r="G50" s="52"/>
      <c r="H50" s="146"/>
      <c r="I50" s="148"/>
      <c r="J50" s="148"/>
      <c r="K50" s="148"/>
      <c r="L50" s="146"/>
      <c r="M50" s="146"/>
    </row>
    <row r="51" spans="1:14" s="149" customFormat="1" outlineLevel="1" x14ac:dyDescent="0.3">
      <c r="A51" s="148" t="s">
        <v>1060</v>
      </c>
      <c r="B51" s="147"/>
      <c r="C51" s="52"/>
      <c r="D51" s="52"/>
      <c r="E51" s="52"/>
      <c r="F51" s="52"/>
      <c r="G51" s="52"/>
      <c r="H51" s="146"/>
      <c r="I51" s="148"/>
      <c r="J51" s="148"/>
      <c r="K51" s="148"/>
      <c r="L51" s="146"/>
      <c r="M51" s="146"/>
    </row>
    <row r="52" spans="1:14" ht="15" customHeight="1" x14ac:dyDescent="0.3">
      <c r="A52" s="45"/>
      <c r="B52" s="46" t="s">
        <v>207</v>
      </c>
      <c r="C52" s="45" t="s">
        <v>194</v>
      </c>
      <c r="D52" s="45"/>
      <c r="E52" s="47"/>
      <c r="F52" s="48" t="s">
        <v>208</v>
      </c>
      <c r="G52" s="48"/>
      <c r="H52" s="27"/>
      <c r="L52" s="27"/>
      <c r="M52" s="27"/>
      <c r="N52" s="28"/>
    </row>
    <row r="53" spans="1:14" x14ac:dyDescent="0.3">
      <c r="A53" s="30" t="s">
        <v>1061</v>
      </c>
      <c r="B53" s="42" t="s">
        <v>209</v>
      </c>
      <c r="C53" s="103">
        <v>3606.5847357900102</v>
      </c>
      <c r="E53" s="53"/>
      <c r="F53" s="54">
        <f>IF($C$58=0,"",IF(C53="[for completion]","",C53/$C$58))</f>
        <v>0.95278123716948182</v>
      </c>
      <c r="G53" s="55"/>
      <c r="H53" s="27"/>
      <c r="L53" s="27"/>
      <c r="M53" s="27"/>
      <c r="N53" s="28"/>
    </row>
    <row r="54" spans="1:14" x14ac:dyDescent="0.3">
      <c r="A54" s="30" t="s">
        <v>1062</v>
      </c>
      <c r="B54" s="42" t="s">
        <v>210</v>
      </c>
      <c r="C54" s="103" t="s">
        <v>1796</v>
      </c>
      <c r="E54" s="53"/>
      <c r="F54" s="51" t="s">
        <v>1796</v>
      </c>
      <c r="G54" s="55"/>
      <c r="H54" s="27"/>
      <c r="L54" s="27"/>
      <c r="M54" s="27"/>
      <c r="N54" s="28"/>
    </row>
    <row r="55" spans="1:14" x14ac:dyDescent="0.3">
      <c r="A55" s="30" t="s">
        <v>1063</v>
      </c>
      <c r="B55" s="42" t="s">
        <v>211</v>
      </c>
      <c r="C55" s="103" t="s">
        <v>1796</v>
      </c>
      <c r="E55" s="53"/>
      <c r="F55" s="51" t="s">
        <v>1796</v>
      </c>
      <c r="G55" s="55"/>
      <c r="H55" s="27"/>
      <c r="L55" s="27"/>
      <c r="M55" s="27"/>
      <c r="N55" s="28"/>
    </row>
    <row r="56" spans="1:14" x14ac:dyDescent="0.3">
      <c r="A56" s="30" t="s">
        <v>1064</v>
      </c>
      <c r="B56" s="42" t="s">
        <v>212</v>
      </c>
      <c r="C56" s="103">
        <v>20</v>
      </c>
      <c r="E56" s="53"/>
      <c r="F56" s="51">
        <v>5.2835649622455204E-3</v>
      </c>
      <c r="G56" s="55"/>
      <c r="H56" s="27"/>
      <c r="L56" s="27"/>
      <c r="M56" s="27"/>
      <c r="N56" s="28"/>
    </row>
    <row r="57" spans="1:14" x14ac:dyDescent="0.3">
      <c r="A57" s="30" t="s">
        <v>1065</v>
      </c>
      <c r="B57" s="30" t="s">
        <v>213</v>
      </c>
      <c r="C57" s="103">
        <v>158.73826921</v>
      </c>
      <c r="E57" s="53"/>
      <c r="F57" s="51">
        <v>4.19351978682726E-2</v>
      </c>
      <c r="G57" s="55"/>
      <c r="H57" s="27"/>
      <c r="L57" s="27"/>
      <c r="M57" s="27"/>
      <c r="N57" s="28"/>
    </row>
    <row r="58" spans="1:14" x14ac:dyDescent="0.3">
      <c r="A58" s="30" t="s">
        <v>1066</v>
      </c>
      <c r="B58" s="56" t="s">
        <v>214</v>
      </c>
      <c r="C58" s="57">
        <f>SUM(C53:C57)</f>
        <v>3785.3230050000102</v>
      </c>
      <c r="D58" s="53"/>
      <c r="E58" s="53"/>
      <c r="F58" s="58">
        <f>SUM(F53:F57)</f>
        <v>0.99999999999999989</v>
      </c>
      <c r="G58" s="55"/>
      <c r="H58" s="27"/>
      <c r="L58" s="27"/>
      <c r="M58" s="27"/>
      <c r="N58" s="28"/>
    </row>
    <row r="59" spans="1:14" outlineLevel="1" x14ac:dyDescent="0.3">
      <c r="A59" s="30" t="s">
        <v>1067</v>
      </c>
      <c r="B59" s="59"/>
      <c r="C59" s="50"/>
      <c r="E59" s="53"/>
      <c r="F59" s="54"/>
      <c r="G59" s="55"/>
      <c r="H59" s="27"/>
      <c r="L59" s="27"/>
      <c r="M59" s="27"/>
      <c r="N59" s="28"/>
    </row>
    <row r="60" spans="1:14" outlineLevel="1" x14ac:dyDescent="0.3">
      <c r="A60" s="30" t="s">
        <v>1068</v>
      </c>
      <c r="B60" s="59"/>
      <c r="C60" s="50"/>
      <c r="E60" s="53"/>
      <c r="F60" s="54"/>
      <c r="G60" s="55"/>
      <c r="H60" s="27"/>
      <c r="L60" s="27"/>
      <c r="M60" s="27"/>
      <c r="N60" s="28"/>
    </row>
    <row r="61" spans="1:14" outlineLevel="1" x14ac:dyDescent="0.3">
      <c r="A61" s="30" t="s">
        <v>1069</v>
      </c>
      <c r="B61" s="59"/>
      <c r="C61" s="50"/>
      <c r="E61" s="53"/>
      <c r="F61" s="54"/>
      <c r="G61" s="55"/>
      <c r="H61" s="27"/>
      <c r="L61" s="27"/>
      <c r="M61" s="27"/>
      <c r="N61" s="28"/>
    </row>
    <row r="62" spans="1:14" outlineLevel="1" x14ac:dyDescent="0.3">
      <c r="A62" s="30" t="s">
        <v>1070</v>
      </c>
      <c r="B62" s="59"/>
      <c r="C62" s="50"/>
      <c r="E62" s="53"/>
      <c r="F62" s="54"/>
      <c r="G62" s="55"/>
      <c r="H62" s="27"/>
      <c r="L62" s="27"/>
      <c r="M62" s="27"/>
      <c r="N62" s="28"/>
    </row>
    <row r="63" spans="1:14" outlineLevel="1" x14ac:dyDescent="0.3">
      <c r="A63" s="30" t="s">
        <v>1071</v>
      </c>
      <c r="B63" s="59"/>
      <c r="C63" s="50"/>
      <c r="E63" s="53"/>
      <c r="F63" s="54"/>
      <c r="G63" s="55"/>
      <c r="H63" s="27"/>
      <c r="L63" s="27"/>
      <c r="M63" s="27"/>
      <c r="N63" s="28"/>
    </row>
    <row r="64" spans="1:14" outlineLevel="1" x14ac:dyDescent="0.3">
      <c r="A64" s="30" t="s">
        <v>1072</v>
      </c>
      <c r="B64" s="59"/>
      <c r="C64" s="60"/>
      <c r="D64" s="28"/>
      <c r="E64" s="28"/>
      <c r="F64" s="54"/>
      <c r="G64" s="61"/>
      <c r="H64" s="27"/>
      <c r="L64" s="27"/>
      <c r="M64" s="27"/>
      <c r="N64" s="28"/>
    </row>
    <row r="65" spans="1:14" ht="15" customHeight="1" x14ac:dyDescent="0.3">
      <c r="A65" s="45"/>
      <c r="B65" s="46" t="s">
        <v>216</v>
      </c>
      <c r="C65" s="62" t="s">
        <v>217</v>
      </c>
      <c r="D65" s="62" t="s">
        <v>218</v>
      </c>
      <c r="E65" s="47"/>
      <c r="F65" s="48" t="s">
        <v>219</v>
      </c>
      <c r="G65" s="63" t="s">
        <v>220</v>
      </c>
      <c r="H65" s="27"/>
      <c r="L65" s="27"/>
      <c r="M65" s="27"/>
      <c r="N65" s="28"/>
    </row>
    <row r="66" spans="1:14" x14ac:dyDescent="0.3">
      <c r="A66" s="30" t="s">
        <v>1073</v>
      </c>
      <c r="B66" s="42" t="s">
        <v>221</v>
      </c>
      <c r="C66" s="103">
        <v>7.8516858511955796</v>
      </c>
      <c r="D66" s="50" t="s">
        <v>843</v>
      </c>
      <c r="E66" s="40"/>
      <c r="F66" s="65"/>
      <c r="G66" s="66"/>
      <c r="H66" s="27"/>
      <c r="L66" s="27"/>
      <c r="M66" s="27"/>
      <c r="N66" s="28"/>
    </row>
    <row r="67" spans="1:14" x14ac:dyDescent="0.3">
      <c r="B67" s="42"/>
      <c r="E67" s="40"/>
      <c r="F67" s="65"/>
      <c r="G67" s="66"/>
      <c r="H67" s="27"/>
      <c r="L67" s="27"/>
      <c r="M67" s="27"/>
      <c r="N67" s="28"/>
    </row>
    <row r="68" spans="1:14" x14ac:dyDescent="0.3">
      <c r="B68" s="42" t="s">
        <v>222</v>
      </c>
      <c r="C68" s="40"/>
      <c r="D68" s="40"/>
      <c r="E68" s="40"/>
      <c r="F68" s="66"/>
      <c r="G68" s="66"/>
      <c r="H68" s="27"/>
      <c r="L68" s="27"/>
      <c r="M68" s="27"/>
      <c r="N68" s="28"/>
    </row>
    <row r="69" spans="1:14" x14ac:dyDescent="0.3">
      <c r="B69" s="42" t="s">
        <v>223</v>
      </c>
      <c r="E69" s="40"/>
      <c r="F69" s="66"/>
      <c r="G69" s="66"/>
      <c r="H69" s="27"/>
      <c r="L69" s="27"/>
      <c r="M69" s="27"/>
      <c r="N69" s="28"/>
    </row>
    <row r="70" spans="1:14" x14ac:dyDescent="0.3">
      <c r="A70" s="30" t="s">
        <v>1074</v>
      </c>
      <c r="B70" s="67" t="s">
        <v>224</v>
      </c>
      <c r="C70" s="103">
        <v>70.746769919999906</v>
      </c>
      <c r="D70" s="50" t="s">
        <v>843</v>
      </c>
      <c r="E70" s="67"/>
      <c r="F70" s="54">
        <f t="shared" ref="F70:F76" si="0">IF($C$77=0,"",IF(C70="[for completion]","",C70/$C$77))</f>
        <v>1.9616001037752653E-2</v>
      </c>
      <c r="G70" s="54"/>
      <c r="H70" s="27"/>
      <c r="L70" s="27"/>
      <c r="M70" s="27"/>
      <c r="N70" s="28"/>
    </row>
    <row r="71" spans="1:14" x14ac:dyDescent="0.3">
      <c r="A71" s="30" t="s">
        <v>1075</v>
      </c>
      <c r="B71" s="67" t="s">
        <v>225</v>
      </c>
      <c r="C71" s="103">
        <v>125.93764942</v>
      </c>
      <c r="D71" s="50" t="s">
        <v>843</v>
      </c>
      <c r="E71" s="67"/>
      <c r="F71" s="54">
        <f t="shared" si="0"/>
        <v>3.49188106327449E-2</v>
      </c>
      <c r="G71" s="54"/>
      <c r="H71" s="27"/>
      <c r="L71" s="27"/>
      <c r="M71" s="27"/>
      <c r="N71" s="28"/>
    </row>
    <row r="72" spans="1:14" x14ac:dyDescent="0.3">
      <c r="A72" s="30" t="s">
        <v>1076</v>
      </c>
      <c r="B72" s="67" t="s">
        <v>226</v>
      </c>
      <c r="C72" s="103">
        <v>169.18156868</v>
      </c>
      <c r="D72" s="50" t="s">
        <v>843</v>
      </c>
      <c r="E72" s="67"/>
      <c r="F72" s="54">
        <f t="shared" si="0"/>
        <v>4.6909079107756192E-2</v>
      </c>
      <c r="G72" s="54"/>
      <c r="H72" s="27"/>
      <c r="L72" s="27"/>
      <c r="M72" s="27"/>
      <c r="N72" s="28"/>
    </row>
    <row r="73" spans="1:14" x14ac:dyDescent="0.3">
      <c r="A73" s="30" t="s">
        <v>1077</v>
      </c>
      <c r="B73" s="67" t="s">
        <v>227</v>
      </c>
      <c r="C73" s="103">
        <v>212.7926142</v>
      </c>
      <c r="D73" s="50" t="s">
        <v>843</v>
      </c>
      <c r="E73" s="67"/>
      <c r="F73" s="54">
        <f t="shared" si="0"/>
        <v>5.9001140909943968E-2</v>
      </c>
      <c r="G73" s="54"/>
      <c r="H73" s="27"/>
      <c r="L73" s="27"/>
      <c r="M73" s="27"/>
      <c r="N73" s="28"/>
    </row>
    <row r="74" spans="1:14" x14ac:dyDescent="0.3">
      <c r="A74" s="30" t="s">
        <v>1078</v>
      </c>
      <c r="B74" s="67" t="s">
        <v>228</v>
      </c>
      <c r="C74" s="103">
        <v>214.48003876000001</v>
      </c>
      <c r="D74" s="50" t="s">
        <v>843</v>
      </c>
      <c r="E74" s="67"/>
      <c r="F74" s="54">
        <f t="shared" si="0"/>
        <v>5.9469014170553884E-2</v>
      </c>
      <c r="G74" s="54"/>
      <c r="H74" s="27"/>
      <c r="L74" s="27"/>
      <c r="M74" s="27"/>
      <c r="N74" s="28"/>
    </row>
    <row r="75" spans="1:14" x14ac:dyDescent="0.3">
      <c r="A75" s="30" t="s">
        <v>1079</v>
      </c>
      <c r="B75" s="67" t="s">
        <v>229</v>
      </c>
      <c r="C75" s="103">
        <v>1761.6887776400099</v>
      </c>
      <c r="D75" s="50" t="s">
        <v>843</v>
      </c>
      <c r="E75" s="67"/>
      <c r="F75" s="54">
        <f t="shared" si="0"/>
        <v>0.48846454657167876</v>
      </c>
      <c r="G75" s="54"/>
      <c r="H75" s="27"/>
      <c r="L75" s="27"/>
      <c r="M75" s="27"/>
      <c r="N75" s="28"/>
    </row>
    <row r="76" spans="1:14" x14ac:dyDescent="0.3">
      <c r="A76" s="30" t="s">
        <v>1080</v>
      </c>
      <c r="B76" s="67" t="s">
        <v>230</v>
      </c>
      <c r="C76" s="103">
        <v>1051.7573171700101</v>
      </c>
      <c r="D76" s="50" t="s">
        <v>843</v>
      </c>
      <c r="E76" s="67"/>
      <c r="F76" s="54">
        <f t="shared" si="0"/>
        <v>0.29162140756956967</v>
      </c>
      <c r="G76" s="54"/>
      <c r="H76" s="27"/>
      <c r="L76" s="27"/>
      <c r="M76" s="27"/>
      <c r="N76" s="28"/>
    </row>
    <row r="77" spans="1:14" x14ac:dyDescent="0.3">
      <c r="A77" s="30" t="s">
        <v>1081</v>
      </c>
      <c r="B77" s="68" t="s">
        <v>214</v>
      </c>
      <c r="C77" s="57">
        <f>SUM(C70:C76)</f>
        <v>3606.5847357900197</v>
      </c>
      <c r="D77" s="50" t="s">
        <v>1539</v>
      </c>
      <c r="E77" s="42"/>
      <c r="F77" s="58">
        <f>SUM(F70:F76)</f>
        <v>1</v>
      </c>
      <c r="G77" s="58">
        <f>SUM(G70:G76)</f>
        <v>0</v>
      </c>
      <c r="H77" s="27"/>
      <c r="L77" s="27"/>
      <c r="M77" s="27"/>
      <c r="N77" s="28"/>
    </row>
    <row r="78" spans="1:14" outlineLevel="1" x14ac:dyDescent="0.3">
      <c r="A78" s="30" t="s">
        <v>1082</v>
      </c>
      <c r="B78" s="69" t="s">
        <v>231</v>
      </c>
      <c r="C78" s="103">
        <v>1.6619503</v>
      </c>
      <c r="D78" s="57"/>
      <c r="E78" s="42"/>
      <c r="F78" s="54">
        <f>IF($C$77=0,"",IF(C78="[for completion]","",C78/$C$77))</f>
        <v>4.6080999664519206E-4</v>
      </c>
      <c r="G78" s="54"/>
      <c r="H78" s="27"/>
      <c r="L78" s="27"/>
      <c r="M78" s="27"/>
      <c r="N78" s="28"/>
    </row>
    <row r="79" spans="1:14" outlineLevel="1" x14ac:dyDescent="0.3">
      <c r="A79" s="30" t="s">
        <v>1083</v>
      </c>
      <c r="B79" s="69" t="s">
        <v>232</v>
      </c>
      <c r="C79" s="103">
        <v>22.158490499999999</v>
      </c>
      <c r="D79" s="57"/>
      <c r="E79" s="42"/>
      <c r="F79" s="54">
        <f t="shared" ref="F79:F82" si="1">IF($C$77=0,"",IF(C79="[for completion]","",C79/$C$77))</f>
        <v>6.1438984865958514E-3</v>
      </c>
      <c r="G79" s="54"/>
      <c r="H79" s="27"/>
      <c r="L79" s="27"/>
      <c r="M79" s="27"/>
      <c r="N79" s="28"/>
    </row>
    <row r="80" spans="1:14" outlineLevel="1" x14ac:dyDescent="0.3">
      <c r="A80" s="30" t="s">
        <v>1084</v>
      </c>
      <c r="B80" s="69" t="s">
        <v>233</v>
      </c>
      <c r="C80" s="103">
        <v>46.926329119999899</v>
      </c>
      <c r="D80" s="57"/>
      <c r="E80" s="42"/>
      <c r="F80" s="54">
        <f t="shared" si="1"/>
        <v>1.3011292554511607E-2</v>
      </c>
      <c r="G80" s="54"/>
      <c r="H80" s="27"/>
      <c r="L80" s="27"/>
      <c r="M80" s="27"/>
      <c r="N80" s="28"/>
    </row>
    <row r="81" spans="1:14" outlineLevel="1" x14ac:dyDescent="0.3">
      <c r="A81" s="30" t="s">
        <v>1085</v>
      </c>
      <c r="B81" s="69" t="s">
        <v>234</v>
      </c>
      <c r="C81" s="103">
        <v>68.288768930000003</v>
      </c>
      <c r="D81" s="57"/>
      <c r="E81" s="42"/>
      <c r="F81" s="54">
        <f t="shared" si="1"/>
        <v>1.8934469569600005E-2</v>
      </c>
      <c r="G81" s="54"/>
      <c r="H81" s="27"/>
      <c r="L81" s="27"/>
      <c r="M81" s="27"/>
      <c r="N81" s="28"/>
    </row>
    <row r="82" spans="1:14" outlineLevel="1" x14ac:dyDescent="0.3">
      <c r="A82" s="30" t="s">
        <v>1086</v>
      </c>
      <c r="B82" s="69" t="s">
        <v>235</v>
      </c>
      <c r="C82" s="103">
        <v>57.648880490000003</v>
      </c>
      <c r="D82" s="57"/>
      <c r="E82" s="42"/>
      <c r="F82" s="54">
        <f t="shared" si="1"/>
        <v>1.5984341063144898E-2</v>
      </c>
      <c r="G82" s="54"/>
      <c r="H82" s="27"/>
      <c r="L82" s="27"/>
      <c r="M82" s="27"/>
      <c r="N82" s="28"/>
    </row>
    <row r="83" spans="1:14" outlineLevel="1" x14ac:dyDescent="0.3">
      <c r="A83" s="30" t="s">
        <v>1087</v>
      </c>
      <c r="B83" s="69"/>
      <c r="C83" s="53"/>
      <c r="D83" s="53"/>
      <c r="E83" s="42"/>
      <c r="F83" s="55"/>
      <c r="G83" s="55"/>
      <c r="H83" s="27"/>
      <c r="L83" s="27"/>
      <c r="M83" s="27"/>
      <c r="N83" s="28"/>
    </row>
    <row r="84" spans="1:14" outlineLevel="1" x14ac:dyDescent="0.3">
      <c r="A84" s="30" t="s">
        <v>1088</v>
      </c>
      <c r="B84" s="69"/>
      <c r="C84" s="53"/>
      <c r="D84" s="53"/>
      <c r="E84" s="42"/>
      <c r="F84" s="55"/>
      <c r="G84" s="55"/>
      <c r="H84" s="27"/>
      <c r="L84" s="27"/>
      <c r="M84" s="27"/>
      <c r="N84" s="28"/>
    </row>
    <row r="85" spans="1:14" outlineLevel="1" x14ac:dyDescent="0.3">
      <c r="A85" s="30" t="s">
        <v>1089</v>
      </c>
      <c r="B85" s="69"/>
      <c r="C85" s="53"/>
      <c r="D85" s="53"/>
      <c r="E85" s="42"/>
      <c r="F85" s="55"/>
      <c r="G85" s="55"/>
      <c r="H85" s="27"/>
      <c r="L85" s="27"/>
      <c r="M85" s="27"/>
      <c r="N85" s="28"/>
    </row>
    <row r="86" spans="1:14" outlineLevel="1" x14ac:dyDescent="0.3">
      <c r="A86" s="30" t="s">
        <v>1090</v>
      </c>
      <c r="B86" s="68"/>
      <c r="C86" s="53"/>
      <c r="D86" s="53"/>
      <c r="E86" s="42"/>
      <c r="F86" s="55"/>
      <c r="G86" s="55"/>
      <c r="H86" s="27"/>
      <c r="L86" s="27"/>
      <c r="M86" s="27"/>
      <c r="N86" s="28"/>
    </row>
    <row r="87" spans="1:14" outlineLevel="1" x14ac:dyDescent="0.3">
      <c r="A87" s="30" t="s">
        <v>1091</v>
      </c>
      <c r="B87" s="69"/>
      <c r="C87" s="53"/>
      <c r="D87" s="53"/>
      <c r="E87" s="42"/>
      <c r="F87" s="55"/>
      <c r="G87" s="55"/>
      <c r="H87" s="27"/>
      <c r="L87" s="27"/>
      <c r="M87" s="27"/>
      <c r="N87" s="28"/>
    </row>
    <row r="88" spans="1:14" ht="15" customHeight="1" x14ac:dyDescent="0.3">
      <c r="A88" s="45"/>
      <c r="B88" s="46" t="s">
        <v>236</v>
      </c>
      <c r="C88" s="62" t="s">
        <v>237</v>
      </c>
      <c r="D88" s="62" t="s">
        <v>238</v>
      </c>
      <c r="E88" s="47"/>
      <c r="F88" s="48" t="s">
        <v>239</v>
      </c>
      <c r="G88" s="45" t="s">
        <v>240</v>
      </c>
      <c r="H88" s="27"/>
      <c r="L88" s="27"/>
      <c r="M88" s="27"/>
      <c r="N88" s="28"/>
    </row>
    <row r="89" spans="1:14" x14ac:dyDescent="0.3">
      <c r="A89" s="30" t="s">
        <v>1092</v>
      </c>
      <c r="B89" s="42" t="s">
        <v>241</v>
      </c>
      <c r="C89" s="103">
        <v>3.2797011207970099</v>
      </c>
      <c r="D89" s="103">
        <v>4.2797011207970099</v>
      </c>
      <c r="E89" s="40"/>
      <c r="F89" s="70"/>
      <c r="G89" s="71"/>
      <c r="H89" s="27"/>
      <c r="L89" s="27"/>
      <c r="M89" s="27"/>
      <c r="N89" s="28"/>
    </row>
    <row r="90" spans="1:14" x14ac:dyDescent="0.3">
      <c r="B90" s="42"/>
      <c r="C90" s="64"/>
      <c r="D90" s="64"/>
      <c r="E90" s="40"/>
      <c r="F90" s="70"/>
      <c r="G90" s="71"/>
      <c r="H90" s="27"/>
      <c r="L90" s="27"/>
      <c r="M90" s="27"/>
      <c r="N90" s="28"/>
    </row>
    <row r="91" spans="1:14" x14ac:dyDescent="0.3">
      <c r="B91" s="42" t="s">
        <v>242</v>
      </c>
      <c r="C91" s="72"/>
      <c r="D91" s="72"/>
      <c r="E91" s="40"/>
      <c r="F91" s="71"/>
      <c r="G91" s="71"/>
      <c r="H91" s="27"/>
      <c r="L91" s="27"/>
      <c r="M91" s="27"/>
      <c r="N91" s="28"/>
    </row>
    <row r="92" spans="1:14" x14ac:dyDescent="0.3">
      <c r="A92" s="30" t="s">
        <v>1093</v>
      </c>
      <c r="B92" s="42" t="s">
        <v>223</v>
      </c>
      <c r="C92" s="64"/>
      <c r="D92" s="64"/>
      <c r="E92" s="40"/>
      <c r="F92" s="71"/>
      <c r="G92" s="71"/>
      <c r="H92" s="27"/>
      <c r="L92" s="27"/>
      <c r="M92" s="27"/>
      <c r="N92" s="28"/>
    </row>
    <row r="93" spans="1:14" x14ac:dyDescent="0.3">
      <c r="A93" s="30" t="s">
        <v>1094</v>
      </c>
      <c r="B93" s="67" t="s">
        <v>224</v>
      </c>
      <c r="C93" s="103">
        <v>500</v>
      </c>
      <c r="D93" s="50">
        <v>0</v>
      </c>
      <c r="E93" s="67"/>
      <c r="F93" s="54">
        <f>IF($C$100=0,"",IF(C93="[for completion]","",IF(C93="","",C93/$C$100)))</f>
        <v>0.18181818181818182</v>
      </c>
      <c r="G93" s="54">
        <f>IF($D$100=0,"",IF(D93="[Mark as ND1 if not relevant]","",IF(D93="","",D93/$D$100)))</f>
        <v>0</v>
      </c>
      <c r="H93" s="27"/>
      <c r="L93" s="27"/>
      <c r="M93" s="27"/>
      <c r="N93" s="28"/>
    </row>
    <row r="94" spans="1:14" x14ac:dyDescent="0.3">
      <c r="A94" s="30" t="s">
        <v>1095</v>
      </c>
      <c r="B94" s="67" t="s">
        <v>225</v>
      </c>
      <c r="C94" s="103">
        <v>500</v>
      </c>
      <c r="D94" s="50">
        <v>500</v>
      </c>
      <c r="E94" s="67"/>
      <c r="F94" s="54">
        <f t="shared" ref="F94:F99" si="2">IF($C$100=0,"",IF(C94="[for completion]","",IF(C94="","",C94/$C$100)))</f>
        <v>0.18181818181818182</v>
      </c>
      <c r="G94" s="54">
        <f t="shared" ref="G94:G99" si="3">IF($D$100=0,"",IF(D94="[Mark as ND1 if not relevant]","",IF(D94="","",D94/$D$100)))</f>
        <v>0.18181818181818182</v>
      </c>
      <c r="H94" s="27"/>
      <c r="L94" s="27"/>
      <c r="M94" s="27"/>
      <c r="N94" s="28"/>
    </row>
    <row r="95" spans="1:14" x14ac:dyDescent="0.3">
      <c r="A95" s="30" t="s">
        <v>1096</v>
      </c>
      <c r="B95" s="67" t="s">
        <v>226</v>
      </c>
      <c r="C95" s="103">
        <v>0</v>
      </c>
      <c r="D95" s="50">
        <v>500</v>
      </c>
      <c r="E95" s="67"/>
      <c r="F95" s="54">
        <f t="shared" si="2"/>
        <v>0</v>
      </c>
      <c r="G95" s="54">
        <f t="shared" si="3"/>
        <v>0.18181818181818182</v>
      </c>
      <c r="H95" s="27"/>
      <c r="L95" s="27"/>
      <c r="M95" s="27"/>
      <c r="N95" s="28"/>
    </row>
    <row r="96" spans="1:14" x14ac:dyDescent="0.3">
      <c r="A96" s="30" t="s">
        <v>1097</v>
      </c>
      <c r="B96" s="67" t="s">
        <v>227</v>
      </c>
      <c r="C96" s="103">
        <v>0</v>
      </c>
      <c r="D96" s="50">
        <v>0</v>
      </c>
      <c r="E96" s="67"/>
      <c r="F96" s="54">
        <f t="shared" si="2"/>
        <v>0</v>
      </c>
      <c r="G96" s="54">
        <f t="shared" si="3"/>
        <v>0</v>
      </c>
      <c r="H96" s="27"/>
      <c r="L96" s="27"/>
      <c r="M96" s="27"/>
      <c r="N96" s="28"/>
    </row>
    <row r="97" spans="1:14" x14ac:dyDescent="0.3">
      <c r="A97" s="30" t="s">
        <v>1098</v>
      </c>
      <c r="B97" s="67" t="s">
        <v>228</v>
      </c>
      <c r="C97" s="103">
        <v>1750</v>
      </c>
      <c r="D97" s="50">
        <v>0</v>
      </c>
      <c r="E97" s="67"/>
      <c r="F97" s="54">
        <f t="shared" si="2"/>
        <v>0.63636363636363635</v>
      </c>
      <c r="G97" s="54">
        <f t="shared" si="3"/>
        <v>0</v>
      </c>
      <c r="H97" s="27"/>
      <c r="L97" s="27"/>
      <c r="M97" s="27"/>
    </row>
    <row r="98" spans="1:14" x14ac:dyDescent="0.3">
      <c r="A98" s="30" t="s">
        <v>1099</v>
      </c>
      <c r="B98" s="67" t="s">
        <v>229</v>
      </c>
      <c r="C98" s="103">
        <v>0</v>
      </c>
      <c r="D98" s="50">
        <v>1750</v>
      </c>
      <c r="E98" s="67"/>
      <c r="F98" s="54">
        <f t="shared" si="2"/>
        <v>0</v>
      </c>
      <c r="G98" s="54">
        <f t="shared" si="3"/>
        <v>0.63636363636363635</v>
      </c>
      <c r="H98" s="27"/>
      <c r="L98" s="27"/>
      <c r="M98" s="27"/>
    </row>
    <row r="99" spans="1:14" x14ac:dyDescent="0.3">
      <c r="A99" s="30" t="s">
        <v>1100</v>
      </c>
      <c r="B99" s="67" t="s">
        <v>230</v>
      </c>
      <c r="C99" s="103">
        <v>0</v>
      </c>
      <c r="D99" s="50">
        <v>0</v>
      </c>
      <c r="E99" s="67"/>
      <c r="F99" s="54">
        <f t="shared" si="2"/>
        <v>0</v>
      </c>
      <c r="G99" s="54">
        <f t="shared" si="3"/>
        <v>0</v>
      </c>
      <c r="H99" s="27"/>
      <c r="L99" s="27"/>
      <c r="M99" s="27"/>
    </row>
    <row r="100" spans="1:14" x14ac:dyDescent="0.3">
      <c r="A100" s="30" t="s">
        <v>1101</v>
      </c>
      <c r="B100" s="68" t="s">
        <v>214</v>
      </c>
      <c r="C100" s="57">
        <f>SUM(C93:C99)</f>
        <v>2750</v>
      </c>
      <c r="D100" s="50">
        <v>2750</v>
      </c>
      <c r="E100" s="42"/>
      <c r="F100" s="58">
        <f>SUM(F93:F99)</f>
        <v>1</v>
      </c>
      <c r="G100" s="58">
        <f>SUM(G93:G99)</f>
        <v>1</v>
      </c>
      <c r="H100" s="27"/>
      <c r="L100" s="27"/>
      <c r="M100" s="27"/>
    </row>
    <row r="101" spans="1:14" outlineLevel="1" x14ac:dyDescent="0.3">
      <c r="A101" s="30" t="s">
        <v>1102</v>
      </c>
      <c r="B101" s="69" t="s">
        <v>231</v>
      </c>
      <c r="C101" s="103">
        <v>0</v>
      </c>
      <c r="D101" s="57"/>
      <c r="E101" s="42"/>
      <c r="F101" s="54">
        <f>IF($C$100=0,"",IF(C101="[for completion]","",C101/$C$100))</f>
        <v>0</v>
      </c>
      <c r="G101" s="54">
        <f>IF($D$100=0,"",IF(D101="[for completion]","",D101/$D$100))</f>
        <v>0</v>
      </c>
      <c r="H101" s="27"/>
      <c r="L101" s="27"/>
      <c r="M101" s="27"/>
    </row>
    <row r="102" spans="1:14" outlineLevel="1" x14ac:dyDescent="0.3">
      <c r="A102" s="30" t="s">
        <v>1103</v>
      </c>
      <c r="B102" s="69" t="s">
        <v>232</v>
      </c>
      <c r="C102" s="103">
        <v>0</v>
      </c>
      <c r="D102" s="57"/>
      <c r="E102" s="42"/>
      <c r="F102" s="54">
        <f>IF($C$100=0,"",IF(C102="[for completion]","",C102/$C$100))</f>
        <v>0</v>
      </c>
      <c r="G102" s="54">
        <f>IF($D$100=0,"",IF(D102="[for completion]","",D102/$D$100))</f>
        <v>0</v>
      </c>
      <c r="H102" s="27"/>
      <c r="L102" s="27"/>
      <c r="M102" s="27"/>
    </row>
    <row r="103" spans="1:14" outlineLevel="1" x14ac:dyDescent="0.3">
      <c r="A103" s="30" t="s">
        <v>1104</v>
      </c>
      <c r="B103" s="69" t="s">
        <v>233</v>
      </c>
      <c r="C103" s="103">
        <v>500</v>
      </c>
      <c r="D103" s="57"/>
      <c r="E103" s="42"/>
      <c r="F103" s="54">
        <f>IF($C$100=0,"",IF(C103="[for completion]","",C103/$C$100))</f>
        <v>0.18181818181818182</v>
      </c>
      <c r="G103" s="54">
        <f>IF($D$100=0,"",IF(D103="[for completion]","",D103/$D$100))</f>
        <v>0</v>
      </c>
      <c r="H103" s="27"/>
      <c r="L103" s="27"/>
      <c r="M103" s="27"/>
    </row>
    <row r="104" spans="1:14" outlineLevel="1" x14ac:dyDescent="0.3">
      <c r="A104" s="30" t="s">
        <v>1105</v>
      </c>
      <c r="B104" s="69" t="s">
        <v>234</v>
      </c>
      <c r="C104" s="103">
        <v>0</v>
      </c>
      <c r="D104" s="57"/>
      <c r="E104" s="42"/>
      <c r="F104" s="54">
        <f>IF($C$100=0,"",IF(C104="[for completion]","",C104/$C$100))</f>
        <v>0</v>
      </c>
      <c r="G104" s="54">
        <f>IF($D$100=0,"",IF(D104="[for completion]","",D104/$D$100))</f>
        <v>0</v>
      </c>
      <c r="H104" s="27"/>
      <c r="L104" s="27"/>
      <c r="M104" s="27"/>
    </row>
    <row r="105" spans="1:14" outlineLevel="1" x14ac:dyDescent="0.3">
      <c r="A105" s="30" t="s">
        <v>1106</v>
      </c>
      <c r="B105" s="69" t="s">
        <v>235</v>
      </c>
      <c r="C105" s="103">
        <v>500</v>
      </c>
      <c r="D105" s="57"/>
      <c r="E105" s="42"/>
      <c r="F105" s="54">
        <f>IF($C$100=0,"",IF(C105="[for completion]","",C105/$C$100))</f>
        <v>0.18181818181818182</v>
      </c>
      <c r="G105" s="54">
        <f>IF($D$100=0,"",IF(D105="[for completion]","",D105/$D$100))</f>
        <v>0</v>
      </c>
      <c r="H105" s="27"/>
      <c r="L105" s="27"/>
      <c r="M105" s="27"/>
    </row>
    <row r="106" spans="1:14" outlineLevel="1" x14ac:dyDescent="0.3">
      <c r="A106" s="30" t="s">
        <v>1107</v>
      </c>
      <c r="B106" s="69"/>
      <c r="C106" s="53"/>
      <c r="D106" s="53"/>
      <c r="E106" s="42"/>
      <c r="F106" s="55"/>
      <c r="G106" s="55"/>
      <c r="H106" s="27"/>
      <c r="L106" s="27"/>
      <c r="M106" s="27"/>
    </row>
    <row r="107" spans="1:14" outlineLevel="1" x14ac:dyDescent="0.3">
      <c r="A107" s="30" t="s">
        <v>1108</v>
      </c>
      <c r="B107" s="69"/>
      <c r="C107" s="53"/>
      <c r="D107" s="53"/>
      <c r="E107" s="42"/>
      <c r="F107" s="55"/>
      <c r="G107" s="55"/>
      <c r="H107" s="27"/>
      <c r="L107" s="27"/>
      <c r="M107" s="27"/>
    </row>
    <row r="108" spans="1:14" outlineLevel="1" x14ac:dyDescent="0.3">
      <c r="A108" s="30" t="s">
        <v>1109</v>
      </c>
      <c r="B108" s="68"/>
      <c r="C108" s="53"/>
      <c r="D108" s="53"/>
      <c r="E108" s="42"/>
      <c r="F108" s="55"/>
      <c r="G108" s="55"/>
      <c r="H108" s="27"/>
      <c r="L108" s="27"/>
      <c r="M108" s="27"/>
    </row>
    <row r="109" spans="1:14" outlineLevel="1" x14ac:dyDescent="0.3">
      <c r="A109" s="30" t="s">
        <v>1110</v>
      </c>
      <c r="B109" s="69"/>
      <c r="C109" s="53"/>
      <c r="D109" s="53"/>
      <c r="E109" s="42"/>
      <c r="F109" s="55"/>
      <c r="G109" s="55"/>
      <c r="H109" s="27"/>
      <c r="L109" s="27"/>
      <c r="M109" s="27"/>
    </row>
    <row r="110" spans="1:14" outlineLevel="1" x14ac:dyDescent="0.3">
      <c r="A110" s="30" t="s">
        <v>1111</v>
      </c>
      <c r="B110" s="69"/>
      <c r="C110" s="53"/>
      <c r="D110" s="53"/>
      <c r="E110" s="42"/>
      <c r="F110" s="55"/>
      <c r="G110" s="55"/>
      <c r="H110" s="27"/>
      <c r="L110" s="27"/>
      <c r="M110" s="27"/>
    </row>
    <row r="111" spans="1:14" ht="15" customHeight="1" x14ac:dyDescent="0.3">
      <c r="A111" s="45"/>
      <c r="B111" s="73" t="s">
        <v>243</v>
      </c>
      <c r="C111" s="48" t="s">
        <v>244</v>
      </c>
      <c r="D111" s="48" t="s">
        <v>245</v>
      </c>
      <c r="E111" s="47"/>
      <c r="F111" s="48" t="s">
        <v>246</v>
      </c>
      <c r="G111" s="48" t="s">
        <v>247</v>
      </c>
      <c r="H111" s="27"/>
      <c r="L111" s="27"/>
      <c r="M111" s="27"/>
    </row>
    <row r="112" spans="1:14" s="74" customFormat="1" x14ac:dyDescent="0.3">
      <c r="A112" s="30" t="s">
        <v>1112</v>
      </c>
      <c r="B112" s="42" t="s">
        <v>248</v>
      </c>
      <c r="C112" s="103">
        <v>3606.5847357899902</v>
      </c>
      <c r="D112" s="50">
        <v>0</v>
      </c>
      <c r="E112" s="55"/>
      <c r="F112" s="54">
        <f t="shared" ref="F112" si="4">IF($C$130=0,"",IF(C112="[for completion]","",IF(C112="","",C112/$C$130)))</f>
        <v>1</v>
      </c>
      <c r="G112" s="54" t="str">
        <f t="shared" ref="G112:G129" si="5">IF($D$130=0,"",IF(D112="[for completion]","",IF(D112="","",D112/$D$130)))</f>
        <v/>
      </c>
      <c r="I112" s="30"/>
      <c r="J112" s="30"/>
      <c r="K112" s="30"/>
      <c r="L112" s="27"/>
      <c r="M112" s="27"/>
      <c r="N112" s="27"/>
    </row>
    <row r="113" spans="1:14" s="74" customFormat="1" x14ac:dyDescent="0.3">
      <c r="A113" s="30" t="s">
        <v>1113</v>
      </c>
      <c r="B113" s="42" t="s">
        <v>1378</v>
      </c>
      <c r="C113" s="103"/>
      <c r="D113" s="50"/>
      <c r="E113" s="55"/>
      <c r="F113" s="54"/>
      <c r="G113" s="54" t="str">
        <f t="shared" si="5"/>
        <v/>
      </c>
      <c r="I113" s="30"/>
      <c r="J113" s="30"/>
      <c r="K113" s="30"/>
      <c r="L113" s="42"/>
      <c r="M113" s="27"/>
      <c r="N113" s="27"/>
    </row>
    <row r="114" spans="1:14" s="74" customFormat="1" x14ac:dyDescent="0.3">
      <c r="A114" s="30" t="s">
        <v>1114</v>
      </c>
      <c r="B114" s="42" t="s">
        <v>1379</v>
      </c>
      <c r="C114" s="103"/>
      <c r="D114" s="50"/>
      <c r="E114" s="55"/>
      <c r="F114" s="54"/>
      <c r="G114" s="54" t="str">
        <f t="shared" si="5"/>
        <v/>
      </c>
      <c r="I114" s="30"/>
      <c r="J114" s="30"/>
      <c r="K114" s="30"/>
      <c r="L114" s="42"/>
      <c r="M114" s="27"/>
      <c r="N114" s="27"/>
    </row>
    <row r="115" spans="1:14" s="74" customFormat="1" x14ac:dyDescent="0.3">
      <c r="A115" s="30" t="s">
        <v>1115</v>
      </c>
      <c r="B115" s="42" t="s">
        <v>1380</v>
      </c>
      <c r="C115" s="103"/>
      <c r="D115" s="50"/>
      <c r="E115" s="55"/>
      <c r="F115" s="54"/>
      <c r="G115" s="54" t="str">
        <f t="shared" si="5"/>
        <v/>
      </c>
      <c r="I115" s="30"/>
      <c r="J115" s="30"/>
      <c r="K115" s="30"/>
      <c r="L115" s="42"/>
      <c r="M115" s="27"/>
      <c r="N115" s="27"/>
    </row>
    <row r="116" spans="1:14" s="74" customFormat="1" x14ac:dyDescent="0.3">
      <c r="A116" s="30" t="s">
        <v>1116</v>
      </c>
      <c r="B116" s="42" t="s">
        <v>1381</v>
      </c>
      <c r="C116" s="103"/>
      <c r="D116" s="50"/>
      <c r="E116" s="55"/>
      <c r="F116" s="54"/>
      <c r="G116" s="54" t="str">
        <f t="shared" si="5"/>
        <v/>
      </c>
      <c r="I116" s="30"/>
      <c r="J116" s="30"/>
      <c r="K116" s="30"/>
      <c r="L116" s="42"/>
      <c r="M116" s="27"/>
      <c r="N116" s="27"/>
    </row>
    <row r="117" spans="1:14" s="74" customFormat="1" x14ac:dyDescent="0.3">
      <c r="A117" s="30" t="s">
        <v>1117</v>
      </c>
      <c r="B117" s="42" t="s">
        <v>1382</v>
      </c>
      <c r="C117" s="103"/>
      <c r="D117" s="50"/>
      <c r="E117" s="42"/>
      <c r="F117" s="54"/>
      <c r="G117" s="54" t="str">
        <f t="shared" si="5"/>
        <v/>
      </c>
      <c r="I117" s="30"/>
      <c r="J117" s="30"/>
      <c r="K117" s="30"/>
      <c r="L117" s="42"/>
      <c r="M117" s="27"/>
      <c r="N117" s="27"/>
    </row>
    <row r="118" spans="1:14" x14ac:dyDescent="0.3">
      <c r="A118" s="30" t="s">
        <v>1118</v>
      </c>
      <c r="B118" s="42" t="s">
        <v>1383</v>
      </c>
      <c r="C118" s="103"/>
      <c r="D118" s="50"/>
      <c r="E118" s="42"/>
      <c r="F118" s="54"/>
      <c r="G118" s="54" t="str">
        <f t="shared" si="5"/>
        <v/>
      </c>
      <c r="L118" s="42"/>
      <c r="M118" s="27"/>
    </row>
    <row r="119" spans="1:14" x14ac:dyDescent="0.3">
      <c r="A119" s="30" t="s">
        <v>1119</v>
      </c>
      <c r="B119" s="42" t="s">
        <v>1384</v>
      </c>
      <c r="C119" s="103"/>
      <c r="D119" s="50"/>
      <c r="E119" s="42"/>
      <c r="F119" s="54"/>
      <c r="G119" s="54" t="str">
        <f t="shared" si="5"/>
        <v/>
      </c>
      <c r="L119" s="42"/>
      <c r="M119" s="27"/>
    </row>
    <row r="120" spans="1:14" x14ac:dyDescent="0.3">
      <c r="A120" s="30" t="s">
        <v>1120</v>
      </c>
      <c r="B120" s="42" t="s">
        <v>1385</v>
      </c>
      <c r="C120" s="103"/>
      <c r="D120" s="50"/>
      <c r="E120" s="42"/>
      <c r="F120" s="54"/>
      <c r="G120" s="54" t="str">
        <f t="shared" si="5"/>
        <v/>
      </c>
      <c r="L120" s="42"/>
      <c r="M120" s="27"/>
    </row>
    <row r="121" spans="1:14" x14ac:dyDescent="0.3">
      <c r="A121" s="30" t="s">
        <v>1121</v>
      </c>
      <c r="B121" s="30" t="s">
        <v>1386</v>
      </c>
      <c r="C121" s="103"/>
      <c r="D121" s="50"/>
      <c r="F121" s="54"/>
      <c r="G121" s="54" t="str">
        <f t="shared" si="5"/>
        <v/>
      </c>
      <c r="L121" s="42"/>
      <c r="M121" s="27"/>
    </row>
    <row r="122" spans="1:14" x14ac:dyDescent="0.3">
      <c r="A122" s="30" t="s">
        <v>1122</v>
      </c>
      <c r="B122" s="42" t="s">
        <v>1387</v>
      </c>
      <c r="C122" s="103"/>
      <c r="D122" s="50"/>
      <c r="E122" s="42"/>
      <c r="F122" s="54"/>
      <c r="G122" s="54" t="str">
        <f t="shared" si="5"/>
        <v/>
      </c>
      <c r="L122" s="42"/>
      <c r="M122" s="27"/>
    </row>
    <row r="123" spans="1:14" x14ac:dyDescent="0.3">
      <c r="A123" s="30" t="s">
        <v>1123</v>
      </c>
      <c r="B123" s="42" t="s">
        <v>1388</v>
      </c>
      <c r="C123" s="103"/>
      <c r="D123" s="50"/>
      <c r="E123" s="42"/>
      <c r="F123" s="54"/>
      <c r="G123" s="54" t="str">
        <f t="shared" si="5"/>
        <v/>
      </c>
      <c r="L123" s="42"/>
      <c r="M123" s="27"/>
    </row>
    <row r="124" spans="1:14" x14ac:dyDescent="0.3">
      <c r="A124" s="30" t="s">
        <v>1124</v>
      </c>
      <c r="B124" s="42" t="s">
        <v>1389</v>
      </c>
      <c r="C124" s="103"/>
      <c r="D124" s="50"/>
      <c r="E124" s="42"/>
      <c r="F124" s="54"/>
      <c r="G124" s="54" t="str">
        <f t="shared" si="5"/>
        <v/>
      </c>
      <c r="L124" s="67"/>
      <c r="M124" s="27"/>
    </row>
    <row r="125" spans="1:14" x14ac:dyDescent="0.3">
      <c r="A125" s="30" t="s">
        <v>1125</v>
      </c>
      <c r="B125" s="67" t="s">
        <v>1390</v>
      </c>
      <c r="C125" s="103"/>
      <c r="D125" s="50"/>
      <c r="E125" s="42"/>
      <c r="F125" s="54"/>
      <c r="G125" s="54" t="str">
        <f t="shared" si="5"/>
        <v/>
      </c>
      <c r="L125" s="42"/>
      <c r="M125" s="27"/>
    </row>
    <row r="126" spans="1:14" x14ac:dyDescent="0.3">
      <c r="A126" s="30" t="s">
        <v>1126</v>
      </c>
      <c r="B126" s="42" t="s">
        <v>1391</v>
      </c>
      <c r="C126" s="103"/>
      <c r="D126" s="50"/>
      <c r="E126" s="42"/>
      <c r="F126" s="54"/>
      <c r="G126" s="54" t="str">
        <f t="shared" si="5"/>
        <v/>
      </c>
      <c r="H126" s="28"/>
      <c r="L126" s="42"/>
      <c r="M126" s="27"/>
    </row>
    <row r="127" spans="1:14" x14ac:dyDescent="0.3">
      <c r="A127" s="30" t="s">
        <v>1127</v>
      </c>
      <c r="B127" s="42" t="s">
        <v>1392</v>
      </c>
      <c r="C127" s="103"/>
      <c r="D127" s="50"/>
      <c r="E127" s="42"/>
      <c r="F127" s="54"/>
      <c r="G127" s="54" t="str">
        <f t="shared" si="5"/>
        <v/>
      </c>
      <c r="H127" s="27"/>
      <c r="L127" s="42"/>
      <c r="M127" s="27"/>
    </row>
    <row r="128" spans="1:14" x14ac:dyDescent="0.3">
      <c r="A128" s="30" t="s">
        <v>1128</v>
      </c>
      <c r="B128" s="42" t="s">
        <v>1393</v>
      </c>
      <c r="C128" s="103"/>
      <c r="D128" s="50"/>
      <c r="E128" s="42"/>
      <c r="F128" s="54"/>
      <c r="G128" s="54" t="str">
        <f t="shared" si="5"/>
        <v/>
      </c>
      <c r="H128" s="27"/>
      <c r="L128" s="27"/>
      <c r="M128" s="27"/>
    </row>
    <row r="129" spans="1:14" x14ac:dyDescent="0.3">
      <c r="A129" s="30" t="s">
        <v>1129</v>
      </c>
      <c r="B129" s="42" t="s">
        <v>213</v>
      </c>
      <c r="C129" s="103"/>
      <c r="D129" s="50"/>
      <c r="E129" s="42"/>
      <c r="F129" s="54"/>
      <c r="G129" s="54" t="str">
        <f t="shared" si="5"/>
        <v/>
      </c>
      <c r="H129" s="27"/>
      <c r="L129" s="27"/>
      <c r="M129" s="27"/>
    </row>
    <row r="130" spans="1:14" outlineLevel="1" x14ac:dyDescent="0.3">
      <c r="A130" s="30" t="s">
        <v>1130</v>
      </c>
      <c r="B130" s="68" t="s">
        <v>214</v>
      </c>
      <c r="C130" s="50">
        <f>SUM(C112:C129)</f>
        <v>3606.5847357899902</v>
      </c>
      <c r="D130" s="50">
        <f>SUM(D112:D129)</f>
        <v>0</v>
      </c>
      <c r="E130" s="42"/>
      <c r="F130" s="51">
        <f>SUM(F112:F129)</f>
        <v>1</v>
      </c>
      <c r="G130" s="51">
        <f>SUM(G112:G129)</f>
        <v>0</v>
      </c>
      <c r="H130" s="27"/>
      <c r="L130" s="27"/>
      <c r="M130" s="27"/>
    </row>
    <row r="131" spans="1:14" outlineLevel="1" x14ac:dyDescent="0.3">
      <c r="A131" s="30" t="s">
        <v>1131</v>
      </c>
      <c r="B131" s="59"/>
      <c r="C131" s="50"/>
      <c r="D131" s="50"/>
      <c r="E131" s="42"/>
      <c r="F131" s="54"/>
      <c r="G131" s="54" t="str">
        <f t="shared" ref="G131:G136" si="6">IF($D$130=0,"",IF(D131="[for completion]","",D131/$D$130))</f>
        <v/>
      </c>
      <c r="H131" s="27"/>
      <c r="L131" s="27"/>
      <c r="M131" s="27"/>
    </row>
    <row r="132" spans="1:14" outlineLevel="1" x14ac:dyDescent="0.3">
      <c r="A132" s="30" t="s">
        <v>1132</v>
      </c>
      <c r="B132" s="59"/>
      <c r="C132" s="50"/>
      <c r="D132" s="50"/>
      <c r="E132" s="42"/>
      <c r="F132" s="54"/>
      <c r="G132" s="54" t="str">
        <f t="shared" si="6"/>
        <v/>
      </c>
      <c r="H132" s="27"/>
      <c r="L132" s="27"/>
      <c r="M132" s="27"/>
    </row>
    <row r="133" spans="1:14" outlineLevel="1" x14ac:dyDescent="0.3">
      <c r="A133" s="30" t="s">
        <v>1133</v>
      </c>
      <c r="B133" s="59"/>
      <c r="C133" s="50"/>
      <c r="D133" s="50"/>
      <c r="E133" s="42"/>
      <c r="F133" s="54"/>
      <c r="G133" s="54" t="str">
        <f t="shared" si="6"/>
        <v/>
      </c>
      <c r="H133" s="27"/>
      <c r="L133" s="27"/>
      <c r="M133" s="27"/>
    </row>
    <row r="134" spans="1:14" outlineLevel="1" x14ac:dyDescent="0.3">
      <c r="A134" s="30" t="s">
        <v>1134</v>
      </c>
      <c r="B134" s="59"/>
      <c r="C134" s="50"/>
      <c r="D134" s="50"/>
      <c r="E134" s="42"/>
      <c r="F134" s="54"/>
      <c r="G134" s="54" t="str">
        <f t="shared" si="6"/>
        <v/>
      </c>
      <c r="H134" s="27"/>
      <c r="L134" s="27"/>
      <c r="M134" s="27"/>
    </row>
    <row r="135" spans="1:14" outlineLevel="1" x14ac:dyDescent="0.3">
      <c r="A135" s="30" t="s">
        <v>1135</v>
      </c>
      <c r="B135" s="59"/>
      <c r="C135" s="50"/>
      <c r="D135" s="50"/>
      <c r="E135" s="42"/>
      <c r="F135" s="54"/>
      <c r="G135" s="54" t="str">
        <f t="shared" si="6"/>
        <v/>
      </c>
      <c r="H135" s="27"/>
      <c r="L135" s="27"/>
      <c r="M135" s="27"/>
    </row>
    <row r="136" spans="1:14" outlineLevel="1" x14ac:dyDescent="0.3">
      <c r="A136" s="30" t="s">
        <v>1136</v>
      </c>
      <c r="B136" s="59"/>
      <c r="C136" s="50"/>
      <c r="D136" s="50"/>
      <c r="E136" s="42"/>
      <c r="F136" s="54"/>
      <c r="G136" s="54" t="str">
        <f t="shared" si="6"/>
        <v/>
      </c>
      <c r="H136" s="27"/>
      <c r="L136" s="27"/>
      <c r="M136" s="27"/>
    </row>
    <row r="137" spans="1:14" ht="15" customHeight="1" x14ac:dyDescent="0.3">
      <c r="A137" s="45"/>
      <c r="B137" s="46" t="s">
        <v>249</v>
      </c>
      <c r="C137" s="48" t="s">
        <v>244</v>
      </c>
      <c r="D137" s="48" t="s">
        <v>245</v>
      </c>
      <c r="E137" s="47"/>
      <c r="F137" s="48" t="s">
        <v>246</v>
      </c>
      <c r="G137" s="48" t="s">
        <v>247</v>
      </c>
      <c r="H137" s="27"/>
      <c r="L137" s="27"/>
      <c r="M137" s="27"/>
    </row>
    <row r="138" spans="1:14" s="74" customFormat="1" x14ac:dyDescent="0.3">
      <c r="A138" s="30" t="s">
        <v>1137</v>
      </c>
      <c r="B138" s="42" t="s">
        <v>248</v>
      </c>
      <c r="C138" s="103">
        <v>2750</v>
      </c>
      <c r="D138" s="50">
        <v>0</v>
      </c>
      <c r="E138" s="55"/>
      <c r="F138" s="54">
        <f t="shared" ref="F138" si="7">IF($C$156=0,"",IF(C138="[for completion]","",IF(C138="","",C138/$C$156)))</f>
        <v>1</v>
      </c>
      <c r="G138" s="54" t="str">
        <f t="shared" ref="G138:G155" si="8">IF($D$156=0,"",IF(D138="[for completion]","",IF(D138="","",D138/$D$156)))</f>
        <v/>
      </c>
      <c r="H138" s="27"/>
      <c r="I138" s="30"/>
      <c r="J138" s="30"/>
      <c r="K138" s="30"/>
      <c r="L138" s="27"/>
      <c r="M138" s="27"/>
      <c r="N138" s="27"/>
    </row>
    <row r="139" spans="1:14" s="74" customFormat="1" x14ac:dyDescent="0.3">
      <c r="A139" s="30" t="s">
        <v>1138</v>
      </c>
      <c r="B139" s="42" t="s">
        <v>1378</v>
      </c>
      <c r="C139" s="103"/>
      <c r="D139" s="50"/>
      <c r="E139" s="55"/>
      <c r="F139" s="54"/>
      <c r="G139" s="54" t="str">
        <f t="shared" si="8"/>
        <v/>
      </c>
      <c r="H139" s="27"/>
      <c r="I139" s="30"/>
      <c r="J139" s="30"/>
      <c r="K139" s="30"/>
      <c r="L139" s="27"/>
      <c r="M139" s="27"/>
      <c r="N139" s="27"/>
    </row>
    <row r="140" spans="1:14" s="74" customFormat="1" x14ac:dyDescent="0.3">
      <c r="A140" s="30" t="s">
        <v>1139</v>
      </c>
      <c r="B140" s="42" t="s">
        <v>1379</v>
      </c>
      <c r="C140" s="103"/>
      <c r="D140" s="50"/>
      <c r="E140" s="55"/>
      <c r="F140" s="54"/>
      <c r="G140" s="54" t="str">
        <f t="shared" si="8"/>
        <v/>
      </c>
      <c r="H140" s="27"/>
      <c r="I140" s="30"/>
      <c r="J140" s="30"/>
      <c r="K140" s="30"/>
      <c r="L140" s="27"/>
      <c r="M140" s="27"/>
      <c r="N140" s="27"/>
    </row>
    <row r="141" spans="1:14" s="74" customFormat="1" x14ac:dyDescent="0.3">
      <c r="A141" s="30" t="s">
        <v>1140</v>
      </c>
      <c r="B141" s="42" t="s">
        <v>1380</v>
      </c>
      <c r="C141" s="103"/>
      <c r="D141" s="50"/>
      <c r="E141" s="55"/>
      <c r="F141" s="54"/>
      <c r="G141" s="54" t="str">
        <f t="shared" si="8"/>
        <v/>
      </c>
      <c r="H141" s="27"/>
      <c r="I141" s="30"/>
      <c r="J141" s="30"/>
      <c r="K141" s="30"/>
      <c r="L141" s="27"/>
      <c r="M141" s="27"/>
      <c r="N141" s="27"/>
    </row>
    <row r="142" spans="1:14" s="74" customFormat="1" x14ac:dyDescent="0.3">
      <c r="A142" s="30" t="s">
        <v>1141</v>
      </c>
      <c r="B142" s="42" t="s">
        <v>1381</v>
      </c>
      <c r="C142" s="103"/>
      <c r="D142" s="50"/>
      <c r="E142" s="55"/>
      <c r="F142" s="54"/>
      <c r="G142" s="54" t="str">
        <f t="shared" si="8"/>
        <v/>
      </c>
      <c r="H142" s="27"/>
      <c r="I142" s="30"/>
      <c r="J142" s="30"/>
      <c r="K142" s="30"/>
      <c r="L142" s="27"/>
      <c r="M142" s="27"/>
      <c r="N142" s="27"/>
    </row>
    <row r="143" spans="1:14" s="74" customFormat="1" x14ac:dyDescent="0.3">
      <c r="A143" s="30" t="s">
        <v>1142</v>
      </c>
      <c r="B143" s="42" t="s">
        <v>1382</v>
      </c>
      <c r="C143" s="103"/>
      <c r="D143" s="50"/>
      <c r="E143" s="42"/>
      <c r="F143" s="54"/>
      <c r="G143" s="54" t="str">
        <f t="shared" si="8"/>
        <v/>
      </c>
      <c r="H143" s="27"/>
      <c r="I143" s="30"/>
      <c r="J143" s="30"/>
      <c r="K143" s="30"/>
      <c r="L143" s="27"/>
      <c r="M143" s="27"/>
      <c r="N143" s="27"/>
    </row>
    <row r="144" spans="1:14" x14ac:dyDescent="0.3">
      <c r="A144" s="30" t="s">
        <v>1143</v>
      </c>
      <c r="B144" s="42" t="s">
        <v>1383</v>
      </c>
      <c r="C144" s="103"/>
      <c r="D144" s="50"/>
      <c r="E144" s="42"/>
      <c r="F144" s="54"/>
      <c r="G144" s="54" t="str">
        <f t="shared" si="8"/>
        <v/>
      </c>
      <c r="H144" s="27"/>
      <c r="L144" s="27"/>
      <c r="M144" s="27"/>
    </row>
    <row r="145" spans="1:14" x14ac:dyDescent="0.3">
      <c r="A145" s="30" t="s">
        <v>1144</v>
      </c>
      <c r="B145" s="42" t="s">
        <v>1384</v>
      </c>
      <c r="C145" s="103"/>
      <c r="D145" s="50"/>
      <c r="E145" s="42"/>
      <c r="F145" s="54"/>
      <c r="G145" s="54" t="str">
        <f t="shared" si="8"/>
        <v/>
      </c>
      <c r="H145" s="27"/>
      <c r="L145" s="27"/>
      <c r="M145" s="27"/>
      <c r="N145" s="28"/>
    </row>
    <row r="146" spans="1:14" x14ac:dyDescent="0.3">
      <c r="A146" s="30" t="s">
        <v>1145</v>
      </c>
      <c r="B146" s="42" t="s">
        <v>1385</v>
      </c>
      <c r="C146" s="103"/>
      <c r="D146" s="50"/>
      <c r="E146" s="42"/>
      <c r="F146" s="54"/>
      <c r="G146" s="54" t="str">
        <f t="shared" si="8"/>
        <v/>
      </c>
      <c r="H146" s="27"/>
      <c r="L146" s="27"/>
      <c r="M146" s="27"/>
      <c r="N146" s="28"/>
    </row>
    <row r="147" spans="1:14" x14ac:dyDescent="0.3">
      <c r="A147" s="30" t="s">
        <v>1146</v>
      </c>
      <c r="B147" s="30" t="s">
        <v>1386</v>
      </c>
      <c r="C147" s="103"/>
      <c r="D147" s="50"/>
      <c r="F147" s="54"/>
      <c r="G147" s="54" t="str">
        <f t="shared" si="8"/>
        <v/>
      </c>
      <c r="H147" s="27"/>
      <c r="L147" s="27"/>
      <c r="M147" s="27"/>
      <c r="N147" s="28"/>
    </row>
    <row r="148" spans="1:14" x14ac:dyDescent="0.3">
      <c r="A148" s="30" t="s">
        <v>1147</v>
      </c>
      <c r="B148" s="42" t="s">
        <v>1387</v>
      </c>
      <c r="C148" s="103"/>
      <c r="D148" s="50"/>
      <c r="E148" s="42"/>
      <c r="F148" s="54"/>
      <c r="G148" s="54" t="str">
        <f t="shared" si="8"/>
        <v/>
      </c>
      <c r="H148" s="27"/>
      <c r="L148" s="27"/>
      <c r="M148" s="27"/>
      <c r="N148" s="28"/>
    </row>
    <row r="149" spans="1:14" x14ac:dyDescent="0.3">
      <c r="A149" s="30" t="s">
        <v>1148</v>
      </c>
      <c r="B149" s="42" t="s">
        <v>1388</v>
      </c>
      <c r="C149" s="103"/>
      <c r="D149" s="50"/>
      <c r="E149" s="42"/>
      <c r="F149" s="54"/>
      <c r="G149" s="54" t="str">
        <f t="shared" si="8"/>
        <v/>
      </c>
      <c r="H149" s="27"/>
      <c r="L149" s="27"/>
      <c r="M149" s="27"/>
      <c r="N149" s="28"/>
    </row>
    <row r="150" spans="1:14" x14ac:dyDescent="0.3">
      <c r="A150" s="30" t="s">
        <v>1149</v>
      </c>
      <c r="B150" s="42" t="s">
        <v>1389</v>
      </c>
      <c r="C150" s="103"/>
      <c r="D150" s="50"/>
      <c r="E150" s="42"/>
      <c r="F150" s="54"/>
      <c r="G150" s="54" t="str">
        <f t="shared" si="8"/>
        <v/>
      </c>
      <c r="H150" s="27"/>
      <c r="L150" s="27"/>
      <c r="M150" s="27"/>
      <c r="N150" s="28"/>
    </row>
    <row r="151" spans="1:14" x14ac:dyDescent="0.3">
      <c r="A151" s="30" t="s">
        <v>1150</v>
      </c>
      <c r="B151" s="67" t="s">
        <v>1390</v>
      </c>
      <c r="C151" s="103"/>
      <c r="D151" s="50"/>
      <c r="E151" s="42"/>
      <c r="F151" s="54"/>
      <c r="G151" s="54" t="str">
        <f t="shared" si="8"/>
        <v/>
      </c>
      <c r="H151" s="27"/>
      <c r="L151" s="27"/>
      <c r="M151" s="27"/>
      <c r="N151" s="28"/>
    </row>
    <row r="152" spans="1:14" x14ac:dyDescent="0.3">
      <c r="A152" s="30" t="s">
        <v>1151</v>
      </c>
      <c r="B152" s="42" t="s">
        <v>1391</v>
      </c>
      <c r="C152" s="103"/>
      <c r="D152" s="50"/>
      <c r="E152" s="42"/>
      <c r="F152" s="54"/>
      <c r="G152" s="54" t="str">
        <f t="shared" si="8"/>
        <v/>
      </c>
      <c r="H152" s="27"/>
      <c r="L152" s="27"/>
      <c r="M152" s="27"/>
      <c r="N152" s="28"/>
    </row>
    <row r="153" spans="1:14" x14ac:dyDescent="0.3">
      <c r="A153" s="30" t="s">
        <v>1152</v>
      </c>
      <c r="B153" s="42" t="s">
        <v>1392</v>
      </c>
      <c r="C153" s="103"/>
      <c r="D153" s="50"/>
      <c r="E153" s="42"/>
      <c r="F153" s="54"/>
      <c r="G153" s="54" t="str">
        <f t="shared" si="8"/>
        <v/>
      </c>
      <c r="H153" s="27"/>
      <c r="L153" s="27"/>
      <c r="M153" s="27"/>
      <c r="N153" s="28"/>
    </row>
    <row r="154" spans="1:14" x14ac:dyDescent="0.3">
      <c r="A154" s="30" t="s">
        <v>1153</v>
      </c>
      <c r="B154" s="42" t="s">
        <v>1393</v>
      </c>
      <c r="C154" s="103"/>
      <c r="D154" s="50"/>
      <c r="E154" s="42"/>
      <c r="F154" s="54"/>
      <c r="G154" s="54" t="str">
        <f t="shared" si="8"/>
        <v/>
      </c>
      <c r="H154" s="27"/>
      <c r="L154" s="27"/>
      <c r="M154" s="27"/>
      <c r="N154" s="28"/>
    </row>
    <row r="155" spans="1:14" x14ac:dyDescent="0.3">
      <c r="A155" s="30" t="s">
        <v>1154</v>
      </c>
      <c r="B155" s="42" t="s">
        <v>213</v>
      </c>
      <c r="C155" s="103"/>
      <c r="D155" s="50"/>
      <c r="E155" s="42"/>
      <c r="F155" s="54"/>
      <c r="G155" s="54" t="str">
        <f t="shared" si="8"/>
        <v/>
      </c>
      <c r="H155" s="27"/>
      <c r="L155" s="27"/>
      <c r="M155" s="27"/>
      <c r="N155" s="28"/>
    </row>
    <row r="156" spans="1:14" outlineLevel="1" x14ac:dyDescent="0.3">
      <c r="A156" s="30" t="s">
        <v>1155</v>
      </c>
      <c r="B156" s="68" t="s">
        <v>214</v>
      </c>
      <c r="C156" s="50">
        <f>SUM(C138:C155)</f>
        <v>2750</v>
      </c>
      <c r="D156" s="50">
        <f>SUM(D138:D155)</f>
        <v>0</v>
      </c>
      <c r="E156" s="42"/>
      <c r="F156" s="51">
        <f>SUM(F138:F155)</f>
        <v>1</v>
      </c>
      <c r="G156" s="51">
        <f>SUM(G138:G155)</f>
        <v>0</v>
      </c>
      <c r="H156" s="27"/>
      <c r="L156" s="27"/>
      <c r="M156" s="27"/>
      <c r="N156" s="28"/>
    </row>
    <row r="157" spans="1:14" outlineLevel="1" x14ac:dyDescent="0.3">
      <c r="A157" s="30" t="s">
        <v>1156</v>
      </c>
      <c r="B157" s="59" t="s">
        <v>215</v>
      </c>
      <c r="C157" s="50"/>
      <c r="D157" s="50"/>
      <c r="E157" s="42"/>
      <c r="F157" s="54" t="str">
        <f t="shared" ref="F157:F162" si="9">IF($C$156=0,"",IF(C157="[for completion]","",IF(C157="","",C157/$C$156)))</f>
        <v/>
      </c>
      <c r="G157" s="54" t="str">
        <f t="shared" ref="G157:G162" si="10">IF($D$156=0,"",IF(D157="[for completion]","",IF(D157="","",D157/$D$156)))</f>
        <v/>
      </c>
      <c r="H157" s="27"/>
      <c r="L157" s="27"/>
      <c r="M157" s="27"/>
      <c r="N157" s="28"/>
    </row>
    <row r="158" spans="1:14" outlineLevel="1" x14ac:dyDescent="0.3">
      <c r="A158" s="30" t="s">
        <v>1157</v>
      </c>
      <c r="B158" s="59" t="s">
        <v>215</v>
      </c>
      <c r="C158" s="50"/>
      <c r="D158" s="50"/>
      <c r="E158" s="42"/>
      <c r="F158" s="54" t="str">
        <f t="shared" si="9"/>
        <v/>
      </c>
      <c r="G158" s="54" t="str">
        <f t="shared" si="10"/>
        <v/>
      </c>
      <c r="H158" s="27"/>
      <c r="L158" s="27"/>
      <c r="M158" s="27"/>
      <c r="N158" s="28"/>
    </row>
    <row r="159" spans="1:14" outlineLevel="1" x14ac:dyDescent="0.3">
      <c r="A159" s="30" t="s">
        <v>1158</v>
      </c>
      <c r="B159" s="59" t="s">
        <v>215</v>
      </c>
      <c r="C159" s="50"/>
      <c r="D159" s="50"/>
      <c r="E159" s="42"/>
      <c r="F159" s="54" t="str">
        <f t="shared" si="9"/>
        <v/>
      </c>
      <c r="G159" s="54" t="str">
        <f t="shared" si="10"/>
        <v/>
      </c>
      <c r="H159" s="27"/>
      <c r="L159" s="27"/>
      <c r="M159" s="27"/>
      <c r="N159" s="28"/>
    </row>
    <row r="160" spans="1:14" outlineLevel="1" x14ac:dyDescent="0.3">
      <c r="A160" s="30" t="s">
        <v>1159</v>
      </c>
      <c r="B160" s="59" t="s">
        <v>215</v>
      </c>
      <c r="C160" s="50"/>
      <c r="D160" s="50"/>
      <c r="E160" s="42"/>
      <c r="F160" s="54" t="str">
        <f t="shared" si="9"/>
        <v/>
      </c>
      <c r="G160" s="54" t="str">
        <f t="shared" si="10"/>
        <v/>
      </c>
      <c r="H160" s="27"/>
      <c r="L160" s="27"/>
      <c r="M160" s="27"/>
      <c r="N160" s="28"/>
    </row>
    <row r="161" spans="1:14" outlineLevel="1" x14ac:dyDescent="0.3">
      <c r="A161" s="30" t="s">
        <v>1160</v>
      </c>
      <c r="B161" s="59" t="s">
        <v>215</v>
      </c>
      <c r="C161" s="50"/>
      <c r="D161" s="50"/>
      <c r="E161" s="42"/>
      <c r="F161" s="54" t="str">
        <f t="shared" si="9"/>
        <v/>
      </c>
      <c r="G161" s="54" t="str">
        <f t="shared" si="10"/>
        <v/>
      </c>
      <c r="H161" s="27"/>
      <c r="L161" s="27"/>
      <c r="M161" s="27"/>
      <c r="N161" s="28"/>
    </row>
    <row r="162" spans="1:14" outlineLevel="1" x14ac:dyDescent="0.3">
      <c r="A162" s="30" t="s">
        <v>1161</v>
      </c>
      <c r="B162" s="59" t="s">
        <v>215</v>
      </c>
      <c r="C162" s="50"/>
      <c r="D162" s="50"/>
      <c r="E162" s="42"/>
      <c r="F162" s="54" t="str">
        <f t="shared" si="9"/>
        <v/>
      </c>
      <c r="G162" s="54" t="str">
        <f t="shared" si="10"/>
        <v/>
      </c>
      <c r="H162" s="27"/>
      <c r="L162" s="27"/>
      <c r="M162" s="27"/>
      <c r="N162" s="28"/>
    </row>
    <row r="163" spans="1:14" ht="15" customHeight="1" x14ac:dyDescent="0.3">
      <c r="A163" s="45"/>
      <c r="B163" s="46" t="s">
        <v>250</v>
      </c>
      <c r="C163" s="62" t="s">
        <v>244</v>
      </c>
      <c r="D163" s="62" t="s">
        <v>245</v>
      </c>
      <c r="E163" s="47"/>
      <c r="F163" s="62" t="s">
        <v>246</v>
      </c>
      <c r="G163" s="62" t="s">
        <v>247</v>
      </c>
      <c r="H163" s="27"/>
      <c r="L163" s="27"/>
      <c r="M163" s="27"/>
      <c r="N163" s="28"/>
    </row>
    <row r="164" spans="1:14" x14ac:dyDescent="0.3">
      <c r="A164" s="30" t="s">
        <v>1162</v>
      </c>
      <c r="B164" s="27" t="s">
        <v>251</v>
      </c>
      <c r="C164" s="103">
        <v>2750</v>
      </c>
      <c r="D164" s="50">
        <v>0</v>
      </c>
      <c r="E164" s="75"/>
      <c r="F164" s="54">
        <f>IF($C$167=0,"",IF(C164="[for completion]","",IF(C164="","",C164/$C$167)))</f>
        <v>1</v>
      </c>
      <c r="G164" s="54" t="str">
        <f>IF($D$167=0,"",IF(D164="[for completion]","",IF(D164="","",D164/$D$167)))</f>
        <v/>
      </c>
      <c r="H164" s="27"/>
      <c r="L164" s="27"/>
      <c r="M164" s="27"/>
      <c r="N164" s="28"/>
    </row>
    <row r="165" spans="1:14" x14ac:dyDescent="0.3">
      <c r="A165" s="30" t="s">
        <v>1163</v>
      </c>
      <c r="B165" s="27" t="s">
        <v>252</v>
      </c>
      <c r="C165" s="103">
        <v>0</v>
      </c>
      <c r="D165" s="50">
        <v>0</v>
      </c>
      <c r="E165" s="75"/>
      <c r="F165" s="54">
        <f>IF($C$167=0,"",IF(C165="[for completion]","",IF(C165="","",C165/$C$167)))</f>
        <v>0</v>
      </c>
      <c r="G165" s="54" t="str">
        <f>IF($D$167=0,"",IF(D165="[for completion]","",IF(D165="","",D165/$D$167)))</f>
        <v/>
      </c>
      <c r="H165" s="27"/>
      <c r="L165" s="27"/>
      <c r="M165" s="27"/>
      <c r="N165" s="28"/>
    </row>
    <row r="166" spans="1:14" x14ac:dyDescent="0.3">
      <c r="A166" s="30" t="s">
        <v>1164</v>
      </c>
      <c r="B166" s="27" t="s">
        <v>213</v>
      </c>
      <c r="C166" s="103">
        <v>0</v>
      </c>
      <c r="D166" s="50">
        <v>0</v>
      </c>
      <c r="E166" s="75"/>
      <c r="F166" s="54">
        <f>IF($C$167=0,"",IF(C166="[for completion]","",IF(C166="","",C166/$C$167)))</f>
        <v>0</v>
      </c>
      <c r="G166" s="54" t="str">
        <f>IF($D$167=0,"",IF(D166="[for completion]","",IF(D166="","",D166/$D$167)))</f>
        <v/>
      </c>
      <c r="H166" s="27"/>
      <c r="L166" s="27"/>
      <c r="M166" s="27"/>
      <c r="N166" s="28"/>
    </row>
    <row r="167" spans="1:14" x14ac:dyDescent="0.3">
      <c r="A167" s="30" t="s">
        <v>1165</v>
      </c>
      <c r="B167" s="76" t="s">
        <v>214</v>
      </c>
      <c r="C167" s="77">
        <f>SUM(C164:C166)</f>
        <v>2750</v>
      </c>
      <c r="D167" s="50">
        <v>0</v>
      </c>
      <c r="E167" s="75"/>
      <c r="F167" s="78">
        <f>SUM(F164:F166)</f>
        <v>1</v>
      </c>
      <c r="G167" s="78">
        <f>SUM(G164:G166)</f>
        <v>0</v>
      </c>
      <c r="H167" s="27"/>
      <c r="L167" s="27"/>
      <c r="M167" s="27"/>
      <c r="N167" s="28"/>
    </row>
    <row r="168" spans="1:14" outlineLevel="1" x14ac:dyDescent="0.3">
      <c r="A168" s="30" t="s">
        <v>1166</v>
      </c>
      <c r="B168" s="76"/>
      <c r="C168" s="77"/>
      <c r="D168" s="77"/>
      <c r="E168" s="75"/>
      <c r="F168" s="75"/>
      <c r="G168" s="67"/>
      <c r="H168" s="27"/>
      <c r="L168" s="27"/>
      <c r="M168" s="27"/>
      <c r="N168" s="28"/>
    </row>
    <row r="169" spans="1:14" outlineLevel="1" x14ac:dyDescent="0.3">
      <c r="A169" s="30" t="s">
        <v>1167</v>
      </c>
      <c r="B169" s="76"/>
      <c r="C169" s="77"/>
      <c r="D169" s="77"/>
      <c r="E169" s="75"/>
      <c r="F169" s="75"/>
      <c r="G169" s="67"/>
      <c r="H169" s="27"/>
      <c r="L169" s="27"/>
      <c r="M169" s="27"/>
      <c r="N169" s="28"/>
    </row>
    <row r="170" spans="1:14" outlineLevel="1" x14ac:dyDescent="0.3">
      <c r="A170" s="30" t="s">
        <v>1168</v>
      </c>
      <c r="B170" s="76"/>
      <c r="C170" s="77"/>
      <c r="D170" s="77"/>
      <c r="E170" s="75"/>
      <c r="F170" s="75"/>
      <c r="G170" s="67"/>
      <c r="H170" s="27"/>
      <c r="L170" s="27"/>
      <c r="M170" s="27"/>
      <c r="N170" s="28"/>
    </row>
    <row r="171" spans="1:14" outlineLevel="1" x14ac:dyDescent="0.3">
      <c r="A171" s="30" t="s">
        <v>1169</v>
      </c>
      <c r="B171" s="76"/>
      <c r="C171" s="77"/>
      <c r="D171" s="77"/>
      <c r="E171" s="75"/>
      <c r="F171" s="75"/>
      <c r="G171" s="67"/>
      <c r="H171" s="27"/>
      <c r="L171" s="27"/>
      <c r="M171" s="27"/>
      <c r="N171" s="28"/>
    </row>
    <row r="172" spans="1:14" outlineLevel="1" x14ac:dyDescent="0.3">
      <c r="A172" s="30" t="s">
        <v>1170</v>
      </c>
      <c r="B172" s="76"/>
      <c r="C172" s="77"/>
      <c r="D172" s="77"/>
      <c r="E172" s="75"/>
      <c r="F172" s="75"/>
      <c r="G172" s="67"/>
      <c r="H172" s="27"/>
      <c r="L172" s="27"/>
      <c r="M172" s="27"/>
      <c r="N172" s="28"/>
    </row>
    <row r="173" spans="1:14" ht="15" customHeight="1" x14ac:dyDescent="0.3">
      <c r="A173" s="45"/>
      <c r="B173" s="46" t="s">
        <v>253</v>
      </c>
      <c r="C173" s="45" t="s">
        <v>194</v>
      </c>
      <c r="D173" s="45"/>
      <c r="E173" s="47"/>
      <c r="F173" s="48" t="s">
        <v>254</v>
      </c>
      <c r="G173" s="48"/>
      <c r="H173" s="27"/>
      <c r="L173" s="27"/>
      <c r="M173" s="27"/>
      <c r="N173" s="28"/>
    </row>
    <row r="174" spans="1:14" ht="15" customHeight="1" x14ac:dyDescent="0.3">
      <c r="A174" s="30" t="s">
        <v>1171</v>
      </c>
      <c r="B174" s="42" t="s">
        <v>255</v>
      </c>
      <c r="C174" s="103">
        <v>0</v>
      </c>
      <c r="D174" s="40"/>
      <c r="E174" s="36"/>
      <c r="F174" s="54">
        <f>IF($C$179=0,"",IF(C174="[for completion]","",C174/$C$179))</f>
        <v>0</v>
      </c>
      <c r="G174" s="55"/>
      <c r="H174" s="27"/>
      <c r="L174" s="27"/>
      <c r="M174" s="27"/>
      <c r="N174" s="28"/>
    </row>
    <row r="175" spans="1:14" ht="30.75" customHeight="1" x14ac:dyDescent="0.3">
      <c r="A175" s="30" t="s">
        <v>1172</v>
      </c>
      <c r="B175" s="42" t="s">
        <v>256</v>
      </c>
      <c r="C175" s="103">
        <v>20</v>
      </c>
      <c r="E175" s="61"/>
      <c r="F175" s="54">
        <f>IF($C$179=0,"",IF(C175="[for completion]","",C175/$C$179))</f>
        <v>0.11189545522846008</v>
      </c>
      <c r="G175" s="55"/>
      <c r="H175" s="27"/>
      <c r="L175" s="27"/>
      <c r="M175" s="27"/>
      <c r="N175" s="28"/>
    </row>
    <row r="176" spans="1:14" x14ac:dyDescent="0.3">
      <c r="A176" s="30" t="s">
        <v>1173</v>
      </c>
      <c r="B176" s="42" t="s">
        <v>257</v>
      </c>
      <c r="C176" s="103">
        <v>0</v>
      </c>
      <c r="E176" s="61"/>
      <c r="F176" s="54">
        <f>IF($C$179=0,"",IF(C176="[for completion]","",C176/$C$179))</f>
        <v>0</v>
      </c>
      <c r="G176" s="55"/>
      <c r="H176" s="27"/>
      <c r="L176" s="27"/>
      <c r="M176" s="27"/>
      <c r="N176" s="28"/>
    </row>
    <row r="177" spans="1:14" x14ac:dyDescent="0.3">
      <c r="A177" s="30" t="s">
        <v>1174</v>
      </c>
      <c r="B177" s="42" t="s">
        <v>258</v>
      </c>
      <c r="C177" s="103">
        <v>158.73826921</v>
      </c>
      <c r="E177" s="61"/>
      <c r="F177" s="54">
        <f>IF($C$179=0,"",IF(C177="[for completion]","",C177/$C$179))</f>
        <v>0.88810454477153988</v>
      </c>
      <c r="G177" s="55"/>
      <c r="H177" s="27"/>
      <c r="L177" s="27"/>
      <c r="M177" s="27"/>
      <c r="N177" s="28"/>
    </row>
    <row r="178" spans="1:14" x14ac:dyDescent="0.3">
      <c r="A178" s="30" t="s">
        <v>1175</v>
      </c>
      <c r="B178" s="42" t="s">
        <v>213</v>
      </c>
      <c r="C178" s="103">
        <v>0</v>
      </c>
      <c r="E178" s="61"/>
      <c r="F178" s="54">
        <f t="shared" ref="F178:F187" si="11">IF($C$179=0,"",IF(C178="[for completion]","",C178/$C$179))</f>
        <v>0</v>
      </c>
      <c r="G178" s="55"/>
      <c r="H178" s="27"/>
      <c r="L178" s="27"/>
      <c r="M178" s="27"/>
      <c r="N178" s="28"/>
    </row>
    <row r="179" spans="1:14" x14ac:dyDescent="0.3">
      <c r="A179" s="30" t="s">
        <v>1176</v>
      </c>
      <c r="B179" s="68" t="s">
        <v>214</v>
      </c>
      <c r="C179" s="57">
        <f>SUM(C174:C178)</f>
        <v>178.73826921</v>
      </c>
      <c r="E179" s="61"/>
      <c r="F179" s="58">
        <f>SUM(F174:F178)</f>
        <v>1</v>
      </c>
      <c r="G179" s="55"/>
      <c r="H179" s="27"/>
      <c r="L179" s="27"/>
      <c r="M179" s="27"/>
      <c r="N179" s="28"/>
    </row>
    <row r="180" spans="1:14" outlineLevel="1" x14ac:dyDescent="0.3">
      <c r="A180" s="30" t="s">
        <v>1177</v>
      </c>
      <c r="B180" s="79" t="s">
        <v>259</v>
      </c>
      <c r="C180" s="50"/>
      <c r="E180" s="61"/>
      <c r="F180" s="54">
        <f t="shared" si="11"/>
        <v>0</v>
      </c>
      <c r="G180" s="55"/>
      <c r="H180" s="27"/>
      <c r="L180" s="27"/>
      <c r="M180" s="27"/>
      <c r="N180" s="28"/>
    </row>
    <row r="181" spans="1:14" s="79" customFormat="1" ht="28.8" outlineLevel="1" x14ac:dyDescent="0.3">
      <c r="A181" s="30" t="s">
        <v>1178</v>
      </c>
      <c r="B181" s="79" t="s">
        <v>260</v>
      </c>
      <c r="C181" s="80"/>
      <c r="F181" s="54">
        <f t="shared" si="11"/>
        <v>0</v>
      </c>
    </row>
    <row r="182" spans="1:14" ht="28.8" outlineLevel="1" x14ac:dyDescent="0.3">
      <c r="A182" s="30" t="s">
        <v>1179</v>
      </c>
      <c r="B182" s="79" t="s">
        <v>261</v>
      </c>
      <c r="C182" s="50"/>
      <c r="E182" s="61"/>
      <c r="F182" s="54">
        <f t="shared" si="11"/>
        <v>0</v>
      </c>
      <c r="G182" s="55"/>
      <c r="H182" s="27"/>
      <c r="L182" s="27"/>
      <c r="M182" s="27"/>
      <c r="N182" s="28"/>
    </row>
    <row r="183" spans="1:14" outlineLevel="1" x14ac:dyDescent="0.3">
      <c r="A183" s="30" t="s">
        <v>1180</v>
      </c>
      <c r="B183" s="79" t="s">
        <v>262</v>
      </c>
      <c r="C183" s="50"/>
      <c r="E183" s="61"/>
      <c r="F183" s="54">
        <f t="shared" si="11"/>
        <v>0</v>
      </c>
      <c r="G183" s="55"/>
      <c r="H183" s="27"/>
      <c r="L183" s="27"/>
      <c r="M183" s="27"/>
      <c r="N183" s="28"/>
    </row>
    <row r="184" spans="1:14" s="79" customFormat="1" outlineLevel="1" x14ac:dyDescent="0.3">
      <c r="A184" s="30" t="s">
        <v>1181</v>
      </c>
      <c r="B184" s="79" t="s">
        <v>263</v>
      </c>
      <c r="C184" s="80"/>
      <c r="F184" s="54">
        <f t="shared" si="11"/>
        <v>0</v>
      </c>
    </row>
    <row r="185" spans="1:14" outlineLevel="1" x14ac:dyDescent="0.3">
      <c r="A185" s="30" t="s">
        <v>1182</v>
      </c>
      <c r="B185" s="79" t="s">
        <v>264</v>
      </c>
      <c r="C185" s="50"/>
      <c r="E185" s="61"/>
      <c r="F185" s="54">
        <f t="shared" si="11"/>
        <v>0</v>
      </c>
      <c r="G185" s="55"/>
      <c r="H185" s="27"/>
      <c r="L185" s="27"/>
      <c r="M185" s="27"/>
      <c r="N185" s="28"/>
    </row>
    <row r="186" spans="1:14" outlineLevel="1" x14ac:dyDescent="0.3">
      <c r="A186" s="30" t="s">
        <v>1183</v>
      </c>
      <c r="B186" s="79" t="s">
        <v>265</v>
      </c>
      <c r="C186" s="50"/>
      <c r="E186" s="61"/>
      <c r="F186" s="54">
        <f t="shared" si="11"/>
        <v>0</v>
      </c>
      <c r="G186" s="55"/>
      <c r="H186" s="27"/>
      <c r="L186" s="27"/>
      <c r="M186" s="27"/>
      <c r="N186" s="28"/>
    </row>
    <row r="187" spans="1:14" outlineLevel="1" x14ac:dyDescent="0.3">
      <c r="A187" s="30" t="s">
        <v>1184</v>
      </c>
      <c r="B187" s="79" t="s">
        <v>266</v>
      </c>
      <c r="C187" s="50"/>
      <c r="E187" s="61"/>
      <c r="F187" s="54">
        <f t="shared" si="11"/>
        <v>0</v>
      </c>
      <c r="G187" s="55"/>
      <c r="H187" s="27"/>
      <c r="L187" s="27"/>
      <c r="M187" s="27"/>
      <c r="N187" s="28"/>
    </row>
    <row r="188" spans="1:14" outlineLevel="1" x14ac:dyDescent="0.3">
      <c r="A188" s="30" t="s">
        <v>1185</v>
      </c>
      <c r="B188" s="79"/>
      <c r="E188" s="61"/>
      <c r="F188" s="55"/>
      <c r="G188" s="55"/>
      <c r="H188" s="27"/>
      <c r="L188" s="27"/>
      <c r="M188" s="27"/>
      <c r="N188" s="28"/>
    </row>
    <row r="189" spans="1:14" outlineLevel="1" x14ac:dyDescent="0.3">
      <c r="A189" s="30" t="s">
        <v>1186</v>
      </c>
      <c r="B189" s="79"/>
      <c r="E189" s="61"/>
      <c r="F189" s="55"/>
      <c r="G189" s="55"/>
      <c r="H189" s="27"/>
      <c r="L189" s="27"/>
      <c r="M189" s="27"/>
      <c r="N189" s="28"/>
    </row>
    <row r="190" spans="1:14" outlineLevel="1" x14ac:dyDescent="0.3">
      <c r="A190" s="30" t="s">
        <v>1187</v>
      </c>
      <c r="B190" s="79"/>
      <c r="E190" s="61"/>
      <c r="F190" s="55"/>
      <c r="G190" s="55"/>
      <c r="H190" s="27"/>
      <c r="L190" s="27"/>
      <c r="M190" s="27"/>
      <c r="N190" s="28"/>
    </row>
    <row r="191" spans="1:14" outlineLevel="1" x14ac:dyDescent="0.3">
      <c r="A191" s="30" t="s">
        <v>1188</v>
      </c>
      <c r="B191" s="59"/>
      <c r="E191" s="61"/>
      <c r="F191" s="55"/>
      <c r="G191" s="55"/>
      <c r="H191" s="27"/>
      <c r="L191" s="27"/>
      <c r="M191" s="27"/>
      <c r="N191" s="28"/>
    </row>
    <row r="192" spans="1:14" ht="15" customHeight="1" x14ac:dyDescent="0.3">
      <c r="A192" s="45"/>
      <c r="B192" s="46" t="s">
        <v>267</v>
      </c>
      <c r="C192" s="45" t="s">
        <v>194</v>
      </c>
      <c r="D192" s="45"/>
      <c r="E192" s="47"/>
      <c r="F192" s="48" t="s">
        <v>254</v>
      </c>
      <c r="G192" s="48"/>
      <c r="H192" s="27"/>
      <c r="L192" s="27"/>
      <c r="M192" s="27"/>
      <c r="N192" s="28"/>
    </row>
    <row r="193" spans="1:14" x14ac:dyDescent="0.3">
      <c r="A193" s="30" t="s">
        <v>1189</v>
      </c>
      <c r="B193" s="42" t="s">
        <v>268</v>
      </c>
      <c r="C193" s="103">
        <v>20</v>
      </c>
      <c r="E193" s="53"/>
      <c r="F193" s="54">
        <f t="shared" ref="F193:F206" si="12">IF($C$208=0,"",IF(C193="[for completion]","",C193/$C$208))</f>
        <v>1</v>
      </c>
      <c r="G193" s="55"/>
      <c r="H193" s="27"/>
      <c r="L193" s="27"/>
      <c r="M193" s="27"/>
      <c r="N193" s="28"/>
    </row>
    <row r="194" spans="1:14" x14ac:dyDescent="0.3">
      <c r="A194" s="30" t="s">
        <v>1190</v>
      </c>
      <c r="B194" s="42" t="s">
        <v>269</v>
      </c>
      <c r="C194" s="103">
        <v>0</v>
      </c>
      <c r="E194" s="61"/>
      <c r="F194" s="54">
        <f t="shared" si="12"/>
        <v>0</v>
      </c>
      <c r="G194" s="61"/>
      <c r="H194" s="27"/>
      <c r="L194" s="27"/>
      <c r="M194" s="27"/>
      <c r="N194" s="28"/>
    </row>
    <row r="195" spans="1:14" x14ac:dyDescent="0.3">
      <c r="A195" s="30" t="s">
        <v>1191</v>
      </c>
      <c r="B195" s="42" t="s">
        <v>270</v>
      </c>
      <c r="C195" s="103">
        <v>0</v>
      </c>
      <c r="E195" s="61"/>
      <c r="F195" s="54">
        <f t="shared" si="12"/>
        <v>0</v>
      </c>
      <c r="G195" s="61"/>
      <c r="H195" s="27"/>
      <c r="L195" s="27"/>
      <c r="M195" s="27"/>
      <c r="N195" s="28"/>
    </row>
    <row r="196" spans="1:14" x14ac:dyDescent="0.3">
      <c r="A196" s="30" t="s">
        <v>1192</v>
      </c>
      <c r="B196" s="42" t="s">
        <v>271</v>
      </c>
      <c r="C196" s="103">
        <v>0</v>
      </c>
      <c r="E196" s="61"/>
      <c r="F196" s="54">
        <f t="shared" si="12"/>
        <v>0</v>
      </c>
      <c r="G196" s="61"/>
      <c r="H196" s="27"/>
      <c r="L196" s="27"/>
      <c r="M196" s="27"/>
      <c r="N196" s="28"/>
    </row>
    <row r="197" spans="1:14" x14ac:dyDescent="0.3">
      <c r="A197" s="30" t="s">
        <v>1193</v>
      </c>
      <c r="B197" s="42" t="s">
        <v>272</v>
      </c>
      <c r="C197" s="103">
        <v>0</v>
      </c>
      <c r="E197" s="61"/>
      <c r="F197" s="54">
        <f t="shared" si="12"/>
        <v>0</v>
      </c>
      <c r="G197" s="61"/>
      <c r="H197" s="27"/>
      <c r="L197" s="27"/>
      <c r="M197" s="27"/>
      <c r="N197" s="28"/>
    </row>
    <row r="198" spans="1:14" x14ac:dyDescent="0.3">
      <c r="A198" s="30" t="s">
        <v>1194</v>
      </c>
      <c r="B198" s="42" t="s">
        <v>273</v>
      </c>
      <c r="C198" s="103">
        <v>0</v>
      </c>
      <c r="E198" s="61"/>
      <c r="F198" s="54">
        <f t="shared" si="12"/>
        <v>0</v>
      </c>
      <c r="G198" s="61"/>
      <c r="H198" s="27"/>
      <c r="L198" s="27"/>
      <c r="M198" s="27"/>
      <c r="N198" s="28"/>
    </row>
    <row r="199" spans="1:14" x14ac:dyDescent="0.3">
      <c r="A199" s="30" t="s">
        <v>1195</v>
      </c>
      <c r="B199" s="42" t="s">
        <v>274</v>
      </c>
      <c r="C199" s="103">
        <v>0</v>
      </c>
      <c r="E199" s="61"/>
      <c r="F199" s="54">
        <f t="shared" si="12"/>
        <v>0</v>
      </c>
      <c r="G199" s="61"/>
      <c r="H199" s="27"/>
      <c r="L199" s="27"/>
      <c r="M199" s="27"/>
      <c r="N199" s="28"/>
    </row>
    <row r="200" spans="1:14" x14ac:dyDescent="0.3">
      <c r="A200" s="30" t="s">
        <v>1196</v>
      </c>
      <c r="B200" s="42" t="s">
        <v>275</v>
      </c>
      <c r="C200" s="103">
        <v>0</v>
      </c>
      <c r="E200" s="61"/>
      <c r="F200" s="54">
        <f t="shared" si="12"/>
        <v>0</v>
      </c>
      <c r="G200" s="61"/>
      <c r="H200" s="27"/>
      <c r="L200" s="27"/>
      <c r="M200" s="27"/>
      <c r="N200" s="28"/>
    </row>
    <row r="201" spans="1:14" x14ac:dyDescent="0.3">
      <c r="A201" s="30" t="s">
        <v>1197</v>
      </c>
      <c r="B201" s="42" t="s">
        <v>276</v>
      </c>
      <c r="C201" s="103">
        <v>0</v>
      </c>
      <c r="E201" s="61"/>
      <c r="F201" s="54">
        <f t="shared" si="12"/>
        <v>0</v>
      </c>
      <c r="G201" s="61"/>
      <c r="H201" s="27"/>
      <c r="L201" s="27"/>
      <c r="M201" s="27"/>
      <c r="N201" s="28"/>
    </row>
    <row r="202" spans="1:14" x14ac:dyDescent="0.3">
      <c r="A202" s="30" t="s">
        <v>1198</v>
      </c>
      <c r="B202" s="42" t="s">
        <v>277</v>
      </c>
      <c r="C202" s="103">
        <v>0</v>
      </c>
      <c r="E202" s="61"/>
      <c r="F202" s="54">
        <f t="shared" si="12"/>
        <v>0</v>
      </c>
      <c r="G202" s="61"/>
      <c r="H202" s="27"/>
      <c r="L202" s="27"/>
      <c r="M202" s="27"/>
      <c r="N202" s="28"/>
    </row>
    <row r="203" spans="1:14" x14ac:dyDescent="0.3">
      <c r="A203" s="30" t="s">
        <v>1199</v>
      </c>
      <c r="B203" s="42" t="s">
        <v>278</v>
      </c>
      <c r="C203" s="103">
        <v>0</v>
      </c>
      <c r="E203" s="61"/>
      <c r="F203" s="54">
        <f t="shared" si="12"/>
        <v>0</v>
      </c>
      <c r="G203" s="61"/>
      <c r="H203" s="27"/>
      <c r="L203" s="27"/>
      <c r="M203" s="27"/>
      <c r="N203" s="28"/>
    </row>
    <row r="204" spans="1:14" x14ac:dyDescent="0.3">
      <c r="A204" s="30" t="s">
        <v>1200</v>
      </c>
      <c r="B204" s="42" t="s">
        <v>279</v>
      </c>
      <c r="C204" s="103">
        <v>0</v>
      </c>
      <c r="E204" s="61"/>
      <c r="F204" s="54">
        <f t="shared" si="12"/>
        <v>0</v>
      </c>
      <c r="G204" s="61"/>
      <c r="H204" s="27"/>
      <c r="L204" s="27"/>
      <c r="M204" s="27"/>
      <c r="N204" s="28"/>
    </row>
    <row r="205" spans="1:14" x14ac:dyDescent="0.3">
      <c r="A205" s="30" t="s">
        <v>1201</v>
      </c>
      <c r="B205" s="42" t="s">
        <v>280</v>
      </c>
      <c r="C205" s="103">
        <v>0</v>
      </c>
      <c r="E205" s="61"/>
      <c r="F205" s="54">
        <f t="shared" si="12"/>
        <v>0</v>
      </c>
      <c r="G205" s="61"/>
      <c r="H205" s="27"/>
      <c r="L205" s="27"/>
      <c r="M205" s="27"/>
      <c r="N205" s="28"/>
    </row>
    <row r="206" spans="1:14" x14ac:dyDescent="0.3">
      <c r="A206" s="30" t="s">
        <v>1202</v>
      </c>
      <c r="B206" s="42" t="s">
        <v>213</v>
      </c>
      <c r="C206" s="103">
        <v>0</v>
      </c>
      <c r="E206" s="61"/>
      <c r="F206" s="54">
        <f t="shared" si="12"/>
        <v>0</v>
      </c>
      <c r="G206" s="61"/>
      <c r="H206" s="27"/>
      <c r="L206" s="27"/>
      <c r="M206" s="27"/>
      <c r="N206" s="28"/>
    </row>
    <row r="207" spans="1:14" x14ac:dyDescent="0.3">
      <c r="A207" s="30" t="s">
        <v>1203</v>
      </c>
      <c r="B207" s="56" t="s">
        <v>281</v>
      </c>
      <c r="C207" s="103">
        <v>20</v>
      </c>
      <c r="E207" s="61"/>
      <c r="F207" s="54"/>
      <c r="G207" s="61"/>
      <c r="H207" s="27"/>
      <c r="L207" s="27"/>
      <c r="M207" s="27"/>
      <c r="N207" s="28"/>
    </row>
    <row r="208" spans="1:14" x14ac:dyDescent="0.3">
      <c r="A208" s="30" t="s">
        <v>1204</v>
      </c>
      <c r="B208" s="68" t="s">
        <v>214</v>
      </c>
      <c r="C208" s="57">
        <f>SUM(C193:C206)</f>
        <v>20</v>
      </c>
      <c r="D208" s="42"/>
      <c r="E208" s="61"/>
      <c r="F208" s="58">
        <f>SUM(F193:F206)</f>
        <v>1</v>
      </c>
      <c r="G208" s="61"/>
      <c r="H208" s="27"/>
      <c r="L208" s="27"/>
      <c r="M208" s="27"/>
      <c r="N208" s="28"/>
    </row>
    <row r="209" spans="1:14" outlineLevel="1" x14ac:dyDescent="0.3">
      <c r="A209" s="30" t="s">
        <v>1205</v>
      </c>
      <c r="B209" s="59" t="s">
        <v>215</v>
      </c>
      <c r="C209" s="50"/>
      <c r="E209" s="61"/>
      <c r="F209" s="54">
        <f>IF($C$208=0,"",IF(C209="[for completion]","",C209/$C$208))</f>
        <v>0</v>
      </c>
      <c r="G209" s="61"/>
      <c r="H209" s="27"/>
      <c r="L209" s="27"/>
      <c r="M209" s="27"/>
      <c r="N209" s="28"/>
    </row>
    <row r="210" spans="1:14" outlineLevel="1" x14ac:dyDescent="0.3">
      <c r="A210" s="30" t="s">
        <v>1206</v>
      </c>
      <c r="B210" s="59" t="s">
        <v>215</v>
      </c>
      <c r="C210" s="50"/>
      <c r="E210" s="61"/>
      <c r="F210" s="54">
        <f t="shared" ref="F210:F215" si="13">IF($C$208=0,"",IF(C210="[for completion]","",C210/$C$208))</f>
        <v>0</v>
      </c>
      <c r="G210" s="61"/>
      <c r="H210" s="27"/>
      <c r="L210" s="27"/>
      <c r="M210" s="27"/>
      <c r="N210" s="28"/>
    </row>
    <row r="211" spans="1:14" outlineLevel="1" x14ac:dyDescent="0.3">
      <c r="A211" s="30" t="s">
        <v>1207</v>
      </c>
      <c r="B211" s="59" t="s">
        <v>215</v>
      </c>
      <c r="C211" s="50"/>
      <c r="E211" s="61"/>
      <c r="F211" s="54">
        <f t="shared" si="13"/>
        <v>0</v>
      </c>
      <c r="G211" s="61"/>
      <c r="H211" s="27"/>
      <c r="L211" s="27"/>
      <c r="M211" s="27"/>
      <c r="N211" s="28"/>
    </row>
    <row r="212" spans="1:14" outlineLevel="1" x14ac:dyDescent="0.3">
      <c r="A212" s="30" t="s">
        <v>1208</v>
      </c>
      <c r="B212" s="59" t="s">
        <v>215</v>
      </c>
      <c r="C212" s="50"/>
      <c r="E212" s="61"/>
      <c r="F212" s="54">
        <f t="shared" si="13"/>
        <v>0</v>
      </c>
      <c r="G212" s="61"/>
      <c r="H212" s="27"/>
      <c r="L212" s="27"/>
      <c r="M212" s="27"/>
      <c r="N212" s="28"/>
    </row>
    <row r="213" spans="1:14" outlineLevel="1" x14ac:dyDescent="0.3">
      <c r="A213" s="30" t="s">
        <v>1209</v>
      </c>
      <c r="B213" s="59" t="s">
        <v>215</v>
      </c>
      <c r="C213" s="50"/>
      <c r="E213" s="61"/>
      <c r="F213" s="54">
        <f t="shared" si="13"/>
        <v>0</v>
      </c>
      <c r="G213" s="61"/>
      <c r="H213" s="27"/>
      <c r="L213" s="27"/>
      <c r="M213" s="27"/>
      <c r="N213" s="28"/>
    </row>
    <row r="214" spans="1:14" outlineLevel="1" x14ac:dyDescent="0.3">
      <c r="A214" s="30" t="s">
        <v>1210</v>
      </c>
      <c r="B214" s="59" t="s">
        <v>215</v>
      </c>
      <c r="C214" s="50"/>
      <c r="E214" s="61"/>
      <c r="F214" s="54">
        <f t="shared" si="13"/>
        <v>0</v>
      </c>
      <c r="G214" s="61"/>
      <c r="H214" s="27"/>
      <c r="L214" s="27"/>
      <c r="M214" s="27"/>
      <c r="N214" s="28"/>
    </row>
    <row r="215" spans="1:14" outlineLevel="1" x14ac:dyDescent="0.3">
      <c r="A215" s="30" t="s">
        <v>1211</v>
      </c>
      <c r="B215" s="59" t="s">
        <v>215</v>
      </c>
      <c r="C215" s="50"/>
      <c r="E215" s="61"/>
      <c r="F215" s="54">
        <f t="shared" si="13"/>
        <v>0</v>
      </c>
      <c r="G215" s="61"/>
      <c r="H215" s="27"/>
      <c r="L215" s="27"/>
      <c r="M215" s="27"/>
      <c r="N215" s="28"/>
    </row>
    <row r="216" spans="1:14" ht="15" customHeight="1" x14ac:dyDescent="0.3">
      <c r="A216" s="45"/>
      <c r="B216" s="46" t="s">
        <v>282</v>
      </c>
      <c r="C216" s="45" t="s">
        <v>194</v>
      </c>
      <c r="D216" s="45"/>
      <c r="E216" s="47"/>
      <c r="F216" s="48" t="s">
        <v>208</v>
      </c>
      <c r="G216" s="48" t="s">
        <v>283</v>
      </c>
      <c r="H216" s="27"/>
      <c r="L216" s="27"/>
      <c r="M216" s="27"/>
      <c r="N216" s="28"/>
    </row>
    <row r="217" spans="1:14" x14ac:dyDescent="0.3">
      <c r="A217" s="30" t="s">
        <v>1212</v>
      </c>
      <c r="B217" s="67" t="s">
        <v>284</v>
      </c>
      <c r="C217" s="103">
        <v>20</v>
      </c>
      <c r="E217" s="75"/>
      <c r="F217" s="55">
        <f>IF($C$38=0,"",IF(C217="[for completion]","",IF(C217="","",C217/$C$38)))</f>
        <v>5.545412478883344E-3</v>
      </c>
      <c r="G217" s="55">
        <f>IF($C$39=0,"",IF(C217="[for completion]","",IF(C217="","",C217/$C$39)))</f>
        <v>7.2727272727272727E-3</v>
      </c>
      <c r="H217" s="27"/>
      <c r="L217" s="27"/>
      <c r="M217" s="27"/>
      <c r="N217" s="28"/>
    </row>
    <row r="218" spans="1:14" x14ac:dyDescent="0.3">
      <c r="A218" s="30" t="s">
        <v>1213</v>
      </c>
      <c r="B218" s="67" t="s">
        <v>285</v>
      </c>
      <c r="C218" s="103">
        <v>0</v>
      </c>
      <c r="E218" s="75"/>
      <c r="F218" s="55">
        <f>IF($C$38=0,"",IF(C218="[for completion]","",IF(C218="","",C218/$C$38)))</f>
        <v>0</v>
      </c>
      <c r="G218" s="55">
        <f>IF($C$39=0,"",IF(C218="[for completion]","",IF(C218="","",C218/$C$39)))</f>
        <v>0</v>
      </c>
      <c r="H218" s="27"/>
      <c r="L218" s="27"/>
      <c r="M218" s="27"/>
      <c r="N218" s="28"/>
    </row>
    <row r="219" spans="1:14" x14ac:dyDescent="0.3">
      <c r="A219" s="30" t="s">
        <v>1214</v>
      </c>
      <c r="B219" s="67" t="s">
        <v>213</v>
      </c>
      <c r="C219" s="103">
        <v>0</v>
      </c>
      <c r="E219" s="75"/>
      <c r="F219" s="55">
        <f>IF($C$38=0,"",IF(C219="[for completion]","",IF(C219="","",C219/$C$38)))</f>
        <v>0</v>
      </c>
      <c r="G219" s="55">
        <f>IF($C$39=0,"",IF(C219="[for completion]","",IF(C219="","",C219/$C$39)))</f>
        <v>0</v>
      </c>
      <c r="H219" s="27"/>
      <c r="L219" s="27"/>
      <c r="M219" s="27"/>
      <c r="N219" s="28"/>
    </row>
    <row r="220" spans="1:14" x14ac:dyDescent="0.3">
      <c r="A220" s="30" t="s">
        <v>1215</v>
      </c>
      <c r="B220" s="68" t="s">
        <v>214</v>
      </c>
      <c r="C220" s="50">
        <f>SUM(C217:C219)</f>
        <v>20</v>
      </c>
      <c r="E220" s="75"/>
      <c r="F220" s="171">
        <f>SUM(F217:F219)</f>
        <v>5.545412478883344E-3</v>
      </c>
      <c r="G220" s="171">
        <f>SUM(G217:G219)</f>
        <v>7.2727272727272727E-3</v>
      </c>
      <c r="H220" s="27"/>
      <c r="L220" s="27"/>
      <c r="M220" s="27"/>
      <c r="N220" s="28"/>
    </row>
    <row r="221" spans="1:14" outlineLevel="1" x14ac:dyDescent="0.3">
      <c r="A221" s="30" t="s">
        <v>1216</v>
      </c>
      <c r="B221" s="59" t="s">
        <v>215</v>
      </c>
      <c r="C221" s="50"/>
      <c r="E221" s="75"/>
      <c r="F221" s="54" t="str">
        <f t="shared" ref="F221:F227" si="14">IF($C$38=0,"",IF(C221="[for completion]","",IF(C221="","",C221/$C$38)))</f>
        <v/>
      </c>
      <c r="G221" s="54" t="str">
        <f t="shared" ref="G221:G227" si="15">IF($C$39=0,"",IF(C221="[for completion]","",IF(C221="","",C221/$C$39)))</f>
        <v/>
      </c>
      <c r="H221" s="27"/>
      <c r="L221" s="27"/>
      <c r="M221" s="27"/>
      <c r="N221" s="28"/>
    </row>
    <row r="222" spans="1:14" outlineLevel="1" x14ac:dyDescent="0.3">
      <c r="A222" s="30" t="s">
        <v>1217</v>
      </c>
      <c r="B222" s="59" t="s">
        <v>215</v>
      </c>
      <c r="C222" s="50"/>
      <c r="E222" s="75"/>
      <c r="F222" s="54" t="str">
        <f t="shared" si="14"/>
        <v/>
      </c>
      <c r="G222" s="54" t="str">
        <f t="shared" si="15"/>
        <v/>
      </c>
      <c r="H222" s="27"/>
      <c r="L222" s="27"/>
      <c r="M222" s="27"/>
      <c r="N222" s="28"/>
    </row>
    <row r="223" spans="1:14" outlineLevel="1" x14ac:dyDescent="0.3">
      <c r="A223" s="30" t="s">
        <v>1218</v>
      </c>
      <c r="B223" s="59" t="s">
        <v>215</v>
      </c>
      <c r="C223" s="50"/>
      <c r="E223" s="75"/>
      <c r="F223" s="54" t="str">
        <f t="shared" si="14"/>
        <v/>
      </c>
      <c r="G223" s="54" t="str">
        <f t="shared" si="15"/>
        <v/>
      </c>
      <c r="H223" s="27"/>
      <c r="L223" s="27"/>
      <c r="M223" s="27"/>
      <c r="N223" s="28"/>
    </row>
    <row r="224" spans="1:14" outlineLevel="1" x14ac:dyDescent="0.3">
      <c r="A224" s="30" t="s">
        <v>1219</v>
      </c>
      <c r="B224" s="59" t="s">
        <v>215</v>
      </c>
      <c r="C224" s="50"/>
      <c r="E224" s="75"/>
      <c r="F224" s="54" t="str">
        <f t="shared" si="14"/>
        <v/>
      </c>
      <c r="G224" s="54" t="str">
        <f t="shared" si="15"/>
        <v/>
      </c>
      <c r="H224" s="27"/>
      <c r="L224" s="27"/>
      <c r="M224" s="27"/>
      <c r="N224" s="28"/>
    </row>
    <row r="225" spans="1:13" outlineLevel="1" x14ac:dyDescent="0.3">
      <c r="A225" s="30" t="s">
        <v>1220</v>
      </c>
      <c r="B225" s="59" t="s">
        <v>215</v>
      </c>
      <c r="C225" s="50"/>
      <c r="E225" s="75"/>
      <c r="F225" s="54" t="str">
        <f t="shared" si="14"/>
        <v/>
      </c>
      <c r="G225" s="54" t="str">
        <f t="shared" si="15"/>
        <v/>
      </c>
      <c r="H225" s="27"/>
      <c r="L225" s="27"/>
      <c r="M225" s="27"/>
    </row>
    <row r="226" spans="1:13" outlineLevel="1" x14ac:dyDescent="0.3">
      <c r="A226" s="30" t="s">
        <v>1221</v>
      </c>
      <c r="B226" s="59" t="s">
        <v>215</v>
      </c>
      <c r="C226" s="50"/>
      <c r="E226" s="42"/>
      <c r="F226" s="54" t="str">
        <f t="shared" si="14"/>
        <v/>
      </c>
      <c r="G226" s="54" t="str">
        <f t="shared" si="15"/>
        <v/>
      </c>
      <c r="H226" s="27"/>
      <c r="L226" s="27"/>
      <c r="M226" s="27"/>
    </row>
    <row r="227" spans="1:13" outlineLevel="1" x14ac:dyDescent="0.3">
      <c r="A227" s="30" t="s">
        <v>1222</v>
      </c>
      <c r="B227" s="59" t="s">
        <v>215</v>
      </c>
      <c r="C227" s="50"/>
      <c r="E227" s="75"/>
      <c r="F227" s="54" t="str">
        <f t="shared" si="14"/>
        <v/>
      </c>
      <c r="G227" s="54" t="str">
        <f t="shared" si="15"/>
        <v/>
      </c>
      <c r="H227" s="27"/>
      <c r="L227" s="27"/>
      <c r="M227" s="27"/>
    </row>
    <row r="228" spans="1:13" ht="15" customHeight="1" x14ac:dyDescent="0.3">
      <c r="A228" s="45"/>
      <c r="B228" s="46" t="s">
        <v>286</v>
      </c>
      <c r="C228" s="45"/>
      <c r="D228" s="45"/>
      <c r="E228" s="47"/>
      <c r="F228" s="48"/>
      <c r="G228" s="48"/>
      <c r="H228" s="27"/>
      <c r="L228" s="27"/>
      <c r="M228" s="27"/>
    </row>
    <row r="229" spans="1:13" ht="28.8" x14ac:dyDescent="0.3">
      <c r="A229" s="30" t="s">
        <v>1223</v>
      </c>
      <c r="B229" s="42" t="s">
        <v>287</v>
      </c>
      <c r="C229" s="50" t="s">
        <v>1411</v>
      </c>
      <c r="H229" s="27"/>
      <c r="L229" s="27"/>
      <c r="M229" s="27"/>
    </row>
    <row r="230" spans="1:13" ht="15" customHeight="1" x14ac:dyDescent="0.3">
      <c r="A230" s="45"/>
      <c r="B230" s="46" t="s">
        <v>288</v>
      </c>
      <c r="C230" s="45"/>
      <c r="D230" s="45"/>
      <c r="E230" s="47"/>
      <c r="F230" s="48"/>
      <c r="G230" s="48"/>
      <c r="H230" s="27"/>
      <c r="L230" s="27"/>
      <c r="M230" s="27"/>
    </row>
    <row r="231" spans="1:13" x14ac:dyDescent="0.3">
      <c r="A231" s="30" t="s">
        <v>1224</v>
      </c>
      <c r="B231" s="30" t="s">
        <v>289</v>
      </c>
      <c r="C231" s="103">
        <v>0</v>
      </c>
      <c r="E231" s="42"/>
      <c r="H231" s="27"/>
      <c r="L231" s="27"/>
      <c r="M231" s="27"/>
    </row>
    <row r="232" spans="1:13" x14ac:dyDescent="0.3">
      <c r="A232" s="30" t="s">
        <v>1225</v>
      </c>
      <c r="B232" s="81" t="s">
        <v>290</v>
      </c>
      <c r="C232" s="103">
        <v>0</v>
      </c>
      <c r="E232" s="42"/>
      <c r="H232" s="27"/>
      <c r="L232" s="27"/>
      <c r="M232" s="27"/>
    </row>
    <row r="233" spans="1:13" x14ac:dyDescent="0.3">
      <c r="A233" s="30" t="s">
        <v>1226</v>
      </c>
      <c r="B233" s="81" t="s">
        <v>291</v>
      </c>
      <c r="C233" s="103">
        <v>0</v>
      </c>
      <c r="E233" s="42"/>
      <c r="H233" s="27"/>
      <c r="L233" s="27"/>
      <c r="M233" s="27"/>
    </row>
    <row r="234" spans="1:13" outlineLevel="1" x14ac:dyDescent="0.3">
      <c r="A234" s="30" t="s">
        <v>1227</v>
      </c>
      <c r="B234" s="41" t="s">
        <v>292</v>
      </c>
      <c r="C234" s="57"/>
      <c r="D234" s="42"/>
      <c r="E234" s="42"/>
      <c r="H234" s="27"/>
      <c r="L234" s="27"/>
      <c r="M234" s="27"/>
    </row>
    <row r="235" spans="1:13" outlineLevel="1" x14ac:dyDescent="0.3">
      <c r="A235" s="30" t="s">
        <v>1228</v>
      </c>
      <c r="B235" s="41" t="s">
        <v>293</v>
      </c>
      <c r="C235" s="57"/>
      <c r="D235" s="42"/>
      <c r="E235" s="42"/>
      <c r="H235" s="27"/>
      <c r="L235" s="27"/>
      <c r="M235" s="27"/>
    </row>
    <row r="236" spans="1:13" outlineLevel="1" x14ac:dyDescent="0.3">
      <c r="A236" s="30" t="s">
        <v>1229</v>
      </c>
      <c r="B236" s="41" t="s">
        <v>294</v>
      </c>
      <c r="C236" s="42"/>
      <c r="D236" s="42"/>
      <c r="E236" s="42"/>
      <c r="H236" s="27"/>
      <c r="L236" s="27"/>
      <c r="M236" s="27"/>
    </row>
    <row r="237" spans="1:13" ht="19.5" customHeight="1" outlineLevel="1" x14ac:dyDescent="0.3">
      <c r="A237" s="30" t="s">
        <v>1230</v>
      </c>
      <c r="C237" s="42"/>
      <c r="D237" s="42"/>
      <c r="E237" s="42"/>
      <c r="H237" s="27"/>
      <c r="L237" s="27"/>
      <c r="M237" s="27"/>
    </row>
    <row r="238" spans="1:13" ht="19.5" customHeight="1" outlineLevel="1" x14ac:dyDescent="0.3">
      <c r="A238" s="30" t="s">
        <v>1231</v>
      </c>
      <c r="C238" s="42"/>
      <c r="D238" s="42"/>
      <c r="E238" s="42"/>
      <c r="H238" s="27"/>
      <c r="L238" s="27"/>
      <c r="M238" s="27"/>
    </row>
    <row r="239" spans="1:13" ht="15" customHeight="1" x14ac:dyDescent="0.3">
      <c r="A239" s="45"/>
      <c r="B239" s="46" t="s">
        <v>1394</v>
      </c>
      <c r="C239" s="45"/>
      <c r="D239" s="45"/>
      <c r="E239" s="47"/>
      <c r="F239" s="48"/>
      <c r="G239" s="48"/>
      <c r="H239" s="27"/>
      <c r="L239" s="27"/>
      <c r="M239" s="27"/>
    </row>
    <row r="240" spans="1:13" ht="28.8" x14ac:dyDescent="0.3">
      <c r="A240" s="30" t="s">
        <v>1232</v>
      </c>
      <c r="B240" s="30" t="s">
        <v>1395</v>
      </c>
      <c r="C240" s="103"/>
      <c r="E240" s="42"/>
      <c r="H240" s="27"/>
      <c r="L240" s="27"/>
      <c r="M240" s="27"/>
    </row>
    <row r="241" spans="1:13" x14ac:dyDescent="0.3">
      <c r="A241" s="30" t="s">
        <v>1233</v>
      </c>
      <c r="B241" s="30" t="s">
        <v>1396</v>
      </c>
      <c r="C241" s="103"/>
      <c r="E241" s="42"/>
      <c r="H241" s="27"/>
      <c r="L241" s="27"/>
      <c r="M241" s="27"/>
    </row>
    <row r="242" spans="1:13" x14ac:dyDescent="0.3">
      <c r="A242" s="30" t="s">
        <v>1234</v>
      </c>
      <c r="B242" s="30" t="s">
        <v>1397</v>
      </c>
      <c r="C242" s="103"/>
      <c r="E242" s="42"/>
      <c r="H242" s="27"/>
      <c r="L242" s="27"/>
      <c r="M242" s="27"/>
    </row>
    <row r="243" spans="1:13" ht="28.8" x14ac:dyDescent="0.3">
      <c r="A243" s="30" t="s">
        <v>1235</v>
      </c>
      <c r="B243" s="30" t="s">
        <v>1398</v>
      </c>
      <c r="C243" s="103"/>
      <c r="E243" s="42"/>
      <c r="H243" s="27"/>
      <c r="L243" s="27"/>
      <c r="M243" s="27"/>
    </row>
    <row r="244" spans="1:13" x14ac:dyDescent="0.3">
      <c r="A244" s="30" t="s">
        <v>1399</v>
      </c>
      <c r="B244" s="30" t="s">
        <v>1400</v>
      </c>
      <c r="C244" s="103"/>
      <c r="E244" s="42"/>
      <c r="H244" s="27"/>
      <c r="L244" s="27"/>
      <c r="M244" s="27"/>
    </row>
    <row r="245" spans="1:13" x14ac:dyDescent="0.3">
      <c r="A245" s="30" t="s">
        <v>1401</v>
      </c>
      <c r="B245" s="30" t="s">
        <v>1402</v>
      </c>
      <c r="C245" s="103"/>
      <c r="E245" s="42"/>
      <c r="H245" s="27"/>
      <c r="L245" s="27"/>
      <c r="M245" s="27"/>
    </row>
    <row r="246" spans="1:13" x14ac:dyDescent="0.3">
      <c r="A246" s="30" t="s">
        <v>1403</v>
      </c>
      <c r="B246" s="30" t="s">
        <v>1404</v>
      </c>
      <c r="C246" s="103"/>
      <c r="E246" s="42"/>
      <c r="H246" s="27"/>
      <c r="L246" s="27"/>
      <c r="M246" s="27"/>
    </row>
    <row r="247" spans="1:13" x14ac:dyDescent="0.3">
      <c r="A247" s="30" t="s">
        <v>1236</v>
      </c>
      <c r="C247" s="103"/>
      <c r="E247" s="42"/>
      <c r="H247" s="27"/>
      <c r="L247" s="27"/>
      <c r="M247" s="27"/>
    </row>
    <row r="248" spans="1:13" x14ac:dyDescent="0.3">
      <c r="A248" s="30" t="s">
        <v>1237</v>
      </c>
      <c r="C248" s="103"/>
      <c r="E248" s="42"/>
      <c r="H248" s="27"/>
      <c r="L248" s="27"/>
      <c r="M248" s="27"/>
    </row>
    <row r="249" spans="1:13" x14ac:dyDescent="0.3">
      <c r="A249" s="30" t="s">
        <v>1238</v>
      </c>
      <c r="C249" s="103"/>
      <c r="E249" s="42"/>
      <c r="H249" s="27"/>
      <c r="L249" s="27"/>
      <c r="M249" s="27"/>
    </row>
    <row r="250" spans="1:13" x14ac:dyDescent="0.3">
      <c r="A250" s="30" t="s">
        <v>1239</v>
      </c>
      <c r="C250" s="103"/>
      <c r="E250" s="42"/>
      <c r="H250" s="27"/>
      <c r="L250" s="27"/>
      <c r="M250" s="27"/>
    </row>
    <row r="251" spans="1:13" x14ac:dyDescent="0.3">
      <c r="A251" s="30" t="s">
        <v>1240</v>
      </c>
      <c r="C251" s="103"/>
      <c r="E251" s="42"/>
      <c r="H251" s="27"/>
      <c r="L251" s="27"/>
      <c r="M251" s="27"/>
    </row>
    <row r="252" spans="1:13" x14ac:dyDescent="0.3">
      <c r="A252" s="30" t="s">
        <v>1241</v>
      </c>
      <c r="C252" s="103"/>
      <c r="E252" s="42"/>
      <c r="H252" s="27"/>
      <c r="L252" s="27"/>
      <c r="M252" s="27"/>
    </row>
    <row r="253" spans="1:13" x14ac:dyDescent="0.3">
      <c r="A253" s="30" t="s">
        <v>1242</v>
      </c>
      <c r="C253" s="103"/>
      <c r="E253" s="42"/>
      <c r="H253" s="27"/>
      <c r="L253" s="27"/>
      <c r="M253" s="27"/>
    </row>
    <row r="254" spans="1:13" x14ac:dyDescent="0.3">
      <c r="A254" s="30" t="s">
        <v>1243</v>
      </c>
      <c r="C254" s="103"/>
      <c r="E254" s="42"/>
      <c r="H254" s="27"/>
      <c r="L254" s="27"/>
      <c r="M254" s="27"/>
    </row>
    <row r="255" spans="1:13" x14ac:dyDescent="0.3">
      <c r="A255" s="30" t="s">
        <v>1244</v>
      </c>
      <c r="C255" s="103"/>
      <c r="E255" s="42"/>
      <c r="H255" s="27"/>
      <c r="L255" s="27"/>
      <c r="M255" s="27"/>
    </row>
    <row r="256" spans="1:13" x14ac:dyDescent="0.3">
      <c r="A256" s="30" t="s">
        <v>1245</v>
      </c>
      <c r="C256" s="103"/>
      <c r="E256" s="42"/>
      <c r="H256" s="27"/>
      <c r="L256" s="27"/>
      <c r="M256" s="27"/>
    </row>
    <row r="257" spans="1:13" x14ac:dyDescent="0.3">
      <c r="A257" s="30" t="s">
        <v>1246</v>
      </c>
      <c r="C257" s="103"/>
      <c r="E257" s="42"/>
      <c r="H257" s="27"/>
      <c r="L257" s="27"/>
      <c r="M257" s="27"/>
    </row>
    <row r="258" spans="1:13" x14ac:dyDescent="0.3">
      <c r="A258" s="30" t="s">
        <v>1247</v>
      </c>
      <c r="C258" s="103"/>
      <c r="E258" s="42"/>
      <c r="H258" s="27"/>
      <c r="L258" s="27"/>
      <c r="M258" s="27"/>
    </row>
    <row r="259" spans="1:13" x14ac:dyDescent="0.3">
      <c r="A259" s="30" t="s">
        <v>1248</v>
      </c>
      <c r="C259" s="103"/>
      <c r="E259" s="42"/>
      <c r="H259" s="27"/>
      <c r="L259" s="27"/>
      <c r="M259" s="27"/>
    </row>
    <row r="260" spans="1:13" x14ac:dyDescent="0.3">
      <c r="A260" s="30" t="s">
        <v>1249</v>
      </c>
      <c r="C260" s="103"/>
      <c r="E260" s="42"/>
      <c r="H260" s="27"/>
      <c r="L260" s="27"/>
      <c r="M260" s="27"/>
    </row>
    <row r="261" spans="1:13" x14ac:dyDescent="0.3">
      <c r="A261" s="30" t="s">
        <v>1250</v>
      </c>
      <c r="C261" s="103"/>
      <c r="E261" s="42"/>
      <c r="H261" s="27"/>
      <c r="L261" s="27"/>
      <c r="M261" s="27"/>
    </row>
    <row r="262" spans="1:13" x14ac:dyDescent="0.3">
      <c r="A262" s="30" t="s">
        <v>1251</v>
      </c>
      <c r="C262" s="103"/>
      <c r="E262" s="42"/>
      <c r="H262" s="27"/>
      <c r="L262" s="27"/>
      <c r="M262" s="27"/>
    </row>
    <row r="263" spans="1:13" x14ac:dyDescent="0.3">
      <c r="A263" s="30" t="s">
        <v>1252</v>
      </c>
      <c r="C263" s="103"/>
      <c r="E263" s="42"/>
      <c r="H263" s="27"/>
      <c r="L263" s="27"/>
      <c r="M263" s="27"/>
    </row>
    <row r="264" spans="1:13" x14ac:dyDescent="0.3">
      <c r="A264" s="30" t="s">
        <v>1253</v>
      </c>
      <c r="C264" s="103"/>
      <c r="E264" s="42"/>
      <c r="H264" s="27"/>
      <c r="L264" s="27"/>
      <c r="M264" s="27"/>
    </row>
    <row r="265" spans="1:13" x14ac:dyDescent="0.3">
      <c r="A265" s="30" t="s">
        <v>1254</v>
      </c>
      <c r="C265" s="103"/>
      <c r="E265" s="42"/>
      <c r="H265" s="27"/>
      <c r="L265" s="27"/>
      <c r="M265" s="27"/>
    </row>
    <row r="266" spans="1:13" x14ac:dyDescent="0.3">
      <c r="A266" s="30" t="s">
        <v>1255</v>
      </c>
      <c r="C266" s="103"/>
      <c r="E266" s="42"/>
      <c r="H266" s="27"/>
      <c r="L266" s="27"/>
      <c r="M266" s="27"/>
    </row>
    <row r="267" spans="1:13" x14ac:dyDescent="0.3">
      <c r="A267" s="30" t="s">
        <v>1256</v>
      </c>
      <c r="C267" s="103"/>
      <c r="E267" s="42"/>
      <c r="H267" s="27"/>
      <c r="L267" s="27"/>
      <c r="M267" s="27"/>
    </row>
    <row r="268" spans="1:13" x14ac:dyDescent="0.3">
      <c r="A268" s="30" t="s">
        <v>1257</v>
      </c>
      <c r="C268" s="103"/>
      <c r="E268" s="42"/>
      <c r="H268" s="27"/>
      <c r="L268" s="27"/>
      <c r="M268" s="27"/>
    </row>
    <row r="269" spans="1:13" x14ac:dyDescent="0.3">
      <c r="A269" s="30" t="s">
        <v>1258</v>
      </c>
      <c r="C269" s="103"/>
      <c r="E269" s="42"/>
      <c r="H269" s="27"/>
      <c r="L269" s="27"/>
      <c r="M269" s="27"/>
    </row>
    <row r="270" spans="1:13" x14ac:dyDescent="0.3">
      <c r="A270" s="30" t="s">
        <v>1259</v>
      </c>
      <c r="C270" s="103"/>
      <c r="E270" s="42"/>
      <c r="H270" s="27"/>
      <c r="L270" s="27"/>
      <c r="M270" s="27"/>
    </row>
    <row r="271" spans="1:13" x14ac:dyDescent="0.3">
      <c r="A271" s="30" t="s">
        <v>1260</v>
      </c>
      <c r="C271" s="103"/>
      <c r="E271" s="42"/>
      <c r="H271" s="27"/>
      <c r="L271" s="27"/>
      <c r="M271" s="27"/>
    </row>
    <row r="272" spans="1:13" x14ac:dyDescent="0.3">
      <c r="A272" s="30" t="s">
        <v>1261</v>
      </c>
      <c r="C272" s="103"/>
      <c r="E272" s="42"/>
      <c r="H272" s="27"/>
      <c r="L272" s="27"/>
      <c r="M272" s="27"/>
    </row>
    <row r="273" spans="1:14" x14ac:dyDescent="0.3">
      <c r="A273" s="30" t="s">
        <v>1262</v>
      </c>
      <c r="C273" s="103"/>
      <c r="E273" s="42"/>
      <c r="H273" s="27"/>
      <c r="L273" s="27"/>
      <c r="M273" s="27"/>
    </row>
    <row r="274" spans="1:14" x14ac:dyDescent="0.3">
      <c r="A274" s="30" t="s">
        <v>1263</v>
      </c>
      <c r="C274" s="103"/>
      <c r="E274" s="42"/>
      <c r="H274" s="27"/>
      <c r="L274" s="27"/>
      <c r="M274" s="27"/>
    </row>
    <row r="275" spans="1:14" x14ac:dyDescent="0.3">
      <c r="A275" s="30" t="s">
        <v>1264</v>
      </c>
      <c r="C275" s="103"/>
      <c r="E275" s="42"/>
      <c r="H275" s="27"/>
      <c r="L275" s="27"/>
      <c r="M275" s="27"/>
    </row>
    <row r="276" spans="1:14" x14ac:dyDescent="0.3">
      <c r="A276" s="30" t="s">
        <v>1265</v>
      </c>
      <c r="C276" s="103"/>
      <c r="E276" s="42"/>
      <c r="H276" s="27"/>
      <c r="L276" s="27"/>
      <c r="M276" s="27"/>
    </row>
    <row r="277" spans="1:14" x14ac:dyDescent="0.3">
      <c r="A277" s="30" t="s">
        <v>1266</v>
      </c>
      <c r="C277" s="103"/>
      <c r="E277" s="42"/>
      <c r="H277" s="27"/>
      <c r="L277" s="27"/>
      <c r="M277" s="27"/>
    </row>
    <row r="278" spans="1:14" x14ac:dyDescent="0.3">
      <c r="A278" s="30" t="s">
        <v>1267</v>
      </c>
      <c r="C278" s="103"/>
      <c r="E278" s="42"/>
      <c r="H278" s="27"/>
      <c r="L278" s="27"/>
      <c r="M278" s="27"/>
    </row>
    <row r="279" spans="1:14" x14ac:dyDescent="0.3">
      <c r="A279" s="30" t="s">
        <v>1268</v>
      </c>
      <c r="C279" s="103"/>
      <c r="E279" s="42"/>
      <c r="H279" s="27"/>
      <c r="L279" s="27"/>
      <c r="M279" s="27"/>
    </row>
    <row r="280" spans="1:14" x14ac:dyDescent="0.3">
      <c r="A280" s="30" t="s">
        <v>1269</v>
      </c>
      <c r="C280" s="103"/>
      <c r="E280" s="42"/>
      <c r="H280" s="27"/>
      <c r="L280" s="27"/>
      <c r="M280" s="27"/>
    </row>
    <row r="281" spans="1:14" x14ac:dyDescent="0.3">
      <c r="A281" s="30" t="s">
        <v>1270</v>
      </c>
      <c r="C281" s="103"/>
      <c r="E281" s="42"/>
      <c r="H281" s="27"/>
      <c r="L281" s="27"/>
      <c r="M281" s="27"/>
    </row>
    <row r="282" spans="1:14" x14ac:dyDescent="0.3">
      <c r="A282" s="30" t="s">
        <v>1271</v>
      </c>
      <c r="C282" s="103"/>
      <c r="E282" s="42"/>
      <c r="H282" s="27"/>
      <c r="L282" s="27"/>
      <c r="M282" s="27"/>
    </row>
    <row r="283" spans="1:14" x14ac:dyDescent="0.3">
      <c r="A283" s="30" t="s">
        <v>1272</v>
      </c>
      <c r="C283" s="103"/>
      <c r="E283" s="42"/>
      <c r="H283" s="27"/>
      <c r="L283" s="27"/>
      <c r="M283" s="27"/>
    </row>
    <row r="284" spans="1:14" x14ac:dyDescent="0.3">
      <c r="A284" s="30" t="s">
        <v>1273</v>
      </c>
      <c r="C284" s="103"/>
      <c r="E284" s="42"/>
      <c r="H284" s="27"/>
      <c r="L284" s="27"/>
      <c r="M284" s="27"/>
    </row>
    <row r="285" spans="1:14" ht="37.5" customHeight="1" x14ac:dyDescent="0.3">
      <c r="A285" s="37"/>
      <c r="B285" s="37" t="s">
        <v>295</v>
      </c>
      <c r="C285" s="37" t="s">
        <v>296</v>
      </c>
      <c r="D285" s="37" t="s">
        <v>296</v>
      </c>
      <c r="E285" s="37"/>
      <c r="F285" s="38"/>
      <c r="G285" s="39"/>
      <c r="H285" s="27"/>
      <c r="I285" s="34"/>
      <c r="J285" s="34"/>
      <c r="K285" s="34"/>
      <c r="L285" s="34"/>
      <c r="M285" s="36"/>
    </row>
    <row r="286" spans="1:14" ht="18" x14ac:dyDescent="0.3">
      <c r="A286" s="82" t="s">
        <v>1274</v>
      </c>
      <c r="B286" s="83"/>
      <c r="C286" s="83"/>
      <c r="D286" s="83"/>
      <c r="E286" s="83"/>
      <c r="F286" s="84"/>
      <c r="G286" s="83"/>
      <c r="H286" s="27"/>
      <c r="I286" s="34"/>
      <c r="J286" s="34"/>
      <c r="K286" s="34"/>
      <c r="L286" s="34"/>
      <c r="M286" s="36"/>
    </row>
    <row r="287" spans="1:14" ht="18" x14ac:dyDescent="0.3">
      <c r="A287" s="82" t="s">
        <v>1275</v>
      </c>
      <c r="B287" s="83"/>
      <c r="C287" s="83"/>
      <c r="D287" s="83"/>
      <c r="E287" s="83"/>
      <c r="F287" s="84"/>
      <c r="G287" s="83"/>
      <c r="H287" s="27"/>
      <c r="I287" s="34"/>
      <c r="J287" s="34"/>
      <c r="K287" s="34"/>
      <c r="L287" s="34"/>
      <c r="M287" s="36"/>
    </row>
    <row r="288" spans="1:14" s="149" customFormat="1" ht="16.5" customHeight="1" x14ac:dyDescent="0.3">
      <c r="A288" s="143" t="s">
        <v>1276</v>
      </c>
      <c r="B288" s="144" t="s">
        <v>1422</v>
      </c>
      <c r="C288" s="145">
        <f>ROW(B38)</f>
        <v>38</v>
      </c>
      <c r="D288" s="52"/>
      <c r="E288" s="52"/>
      <c r="F288" s="52"/>
      <c r="G288" s="52"/>
      <c r="H288" s="146"/>
      <c r="I288" s="147"/>
      <c r="J288" s="21"/>
      <c r="K288" s="148"/>
      <c r="L288" s="52"/>
      <c r="M288" s="52"/>
      <c r="N288" s="52"/>
    </row>
    <row r="289" spans="1:14" s="149" customFormat="1" ht="16.5" customHeight="1" x14ac:dyDescent="0.3">
      <c r="A289" s="143" t="s">
        <v>1277</v>
      </c>
      <c r="B289" s="144" t="s">
        <v>1416</v>
      </c>
      <c r="C289" s="145">
        <f>ROW(B39)</f>
        <v>39</v>
      </c>
      <c r="D289" s="150"/>
      <c r="E289" s="123"/>
      <c r="F289" s="123"/>
      <c r="G289" s="150"/>
      <c r="H289" s="146"/>
      <c r="I289" s="147"/>
      <c r="J289" s="21"/>
      <c r="K289" s="148"/>
      <c r="L289" s="52"/>
      <c r="M289" s="52"/>
      <c r="N289" s="146"/>
    </row>
    <row r="290" spans="1:14" s="149" customFormat="1" ht="16.5" customHeight="1" x14ac:dyDescent="0.3">
      <c r="A290" s="143" t="s">
        <v>1278</v>
      </c>
      <c r="B290" s="144" t="s">
        <v>1417</v>
      </c>
      <c r="C290" s="151" t="s">
        <v>1421</v>
      </c>
      <c r="D290" s="150"/>
      <c r="E290" s="150"/>
      <c r="F290" s="150"/>
      <c r="G290" s="150"/>
      <c r="H290" s="146"/>
      <c r="I290" s="147"/>
      <c r="J290" s="21"/>
      <c r="K290" s="21"/>
      <c r="L290" s="152"/>
      <c r="M290" s="52"/>
      <c r="N290" s="152"/>
    </row>
    <row r="291" spans="1:14" s="149" customFormat="1" ht="16.5" customHeight="1" x14ac:dyDescent="0.3">
      <c r="A291" s="143" t="s">
        <v>1279</v>
      </c>
      <c r="B291" s="144" t="s">
        <v>1423</v>
      </c>
      <c r="C291" s="145" t="str">
        <f ca="1">IF(ISREF(INDIRECT("'B1. HTT Mortgage Assets'!A1")),ROW('B1. HTT Mortgage Assets'!B43)&amp;" for Mortgage Assets","")</f>
        <v>43 for Mortgage Assets</v>
      </c>
      <c r="D291" s="124"/>
      <c r="E291" s="150"/>
      <c r="F291" s="123"/>
      <c r="G291" s="150"/>
      <c r="H291" s="146"/>
      <c r="I291" s="147"/>
      <c r="J291" s="21"/>
      <c r="K291" s="148"/>
      <c r="L291" s="148"/>
      <c r="M291" s="148"/>
      <c r="N291" s="146"/>
    </row>
    <row r="292" spans="1:14" s="149" customFormat="1" ht="16.5" customHeight="1" x14ac:dyDescent="0.3">
      <c r="A292" s="143" t="s">
        <v>1280</v>
      </c>
      <c r="B292" s="144" t="s">
        <v>1424</v>
      </c>
      <c r="C292" s="145">
        <f>ROW(B52)</f>
        <v>52</v>
      </c>
      <c r="D292" s="150"/>
      <c r="E292" s="150"/>
      <c r="F292" s="150"/>
      <c r="G292" s="150"/>
      <c r="H292" s="146"/>
      <c r="I292" s="147"/>
      <c r="J292" s="153"/>
      <c r="K292" s="21"/>
      <c r="L292" s="152"/>
      <c r="M292" s="148"/>
      <c r="N292" s="152"/>
    </row>
    <row r="293" spans="1:14" s="149" customFormat="1" ht="16.5" customHeight="1" x14ac:dyDescent="0.3">
      <c r="A293" s="143" t="s">
        <v>1281</v>
      </c>
      <c r="B293" s="144" t="s">
        <v>1425</v>
      </c>
      <c r="C293" s="154" t="str">
        <f ca="1">IF(ISREF(INDIRECT("'B1. HTT Mortgage Assets'!A1")),ROW('B1. HTT Mortgage Assets'!B186)&amp;" for Residential Mortgage Assets","")</f>
        <v>186 for Residential Mortgage Assets</v>
      </c>
      <c r="D293" s="124"/>
      <c r="E293" s="150"/>
      <c r="F293" s="124"/>
      <c r="G293" s="124"/>
      <c r="H293" s="146"/>
      <c r="I293" s="147"/>
      <c r="J293" s="148"/>
      <c r="K293" s="148"/>
      <c r="L293" s="148"/>
      <c r="M293" s="152"/>
      <c r="N293" s="146"/>
    </row>
    <row r="294" spans="1:14" s="149" customFormat="1" ht="16.5" customHeight="1" x14ac:dyDescent="0.3">
      <c r="A294" s="143" t="s">
        <v>1282</v>
      </c>
      <c r="B294" s="144" t="s">
        <v>1429</v>
      </c>
      <c r="C294" s="154" t="s">
        <v>297</v>
      </c>
      <c r="D294" s="150"/>
      <c r="E294" s="150"/>
      <c r="F294" s="150"/>
      <c r="G294" s="150"/>
      <c r="H294" s="146"/>
      <c r="I294" s="147"/>
      <c r="J294" s="21"/>
      <c r="K294" s="148"/>
      <c r="L294" s="148"/>
      <c r="M294" s="152"/>
      <c r="N294" s="146"/>
    </row>
    <row r="295" spans="1:14" s="149" customFormat="1" ht="16.5" customHeight="1" x14ac:dyDescent="0.3">
      <c r="A295" s="143" t="s">
        <v>1283</v>
      </c>
      <c r="B295" s="144" t="s">
        <v>1426</v>
      </c>
      <c r="C295" s="145" t="str">
        <f ca="1">IF(ISREF(INDIRECT("'B1. HTT Mortgage Assets'!A1")),ROW('B1. HTT Mortgage Assets'!B149)&amp;" for Mortgage Assets","")</f>
        <v>149 for Mortgage Assets</v>
      </c>
      <c r="D295" s="124"/>
      <c r="E295" s="150"/>
      <c r="F295" s="124"/>
      <c r="G295" s="150"/>
      <c r="H295" s="146"/>
      <c r="I295" s="147"/>
      <c r="J295" s="21"/>
      <c r="K295" s="148"/>
      <c r="L295" s="152"/>
      <c r="M295" s="152"/>
      <c r="N295" s="146"/>
    </row>
    <row r="296" spans="1:14" s="149" customFormat="1" ht="16.5" customHeight="1" x14ac:dyDescent="0.3">
      <c r="A296" s="143" t="s">
        <v>1284</v>
      </c>
      <c r="B296" s="144" t="s">
        <v>1418</v>
      </c>
      <c r="C296" s="145">
        <f>ROW(B111)</f>
        <v>111</v>
      </c>
      <c r="D296" s="150"/>
      <c r="E296" s="150"/>
      <c r="F296" s="150"/>
      <c r="G296" s="150"/>
      <c r="H296" s="146"/>
      <c r="I296" s="147"/>
      <c r="J296" s="21"/>
      <c r="K296" s="148"/>
      <c r="L296" s="152"/>
      <c r="M296" s="152"/>
      <c r="N296" s="146"/>
    </row>
    <row r="297" spans="1:14" s="149" customFormat="1" ht="16.5" customHeight="1" x14ac:dyDescent="0.3">
      <c r="A297" s="143" t="s">
        <v>1285</v>
      </c>
      <c r="B297" s="144" t="s">
        <v>1427</v>
      </c>
      <c r="C297" s="145">
        <f>ROW(B163)</f>
        <v>163</v>
      </c>
      <c r="D297" s="150"/>
      <c r="E297" s="150"/>
      <c r="F297" s="150"/>
      <c r="G297" s="150"/>
      <c r="H297" s="146"/>
      <c r="I297" s="148"/>
      <c r="J297" s="21"/>
      <c r="K297" s="148"/>
      <c r="L297" s="152"/>
      <c r="M297" s="148"/>
      <c r="N297" s="146"/>
    </row>
    <row r="298" spans="1:14" s="149" customFormat="1" ht="16.5" customHeight="1" x14ac:dyDescent="0.3">
      <c r="A298" s="143" t="s">
        <v>1286</v>
      </c>
      <c r="B298" s="144" t="s">
        <v>1430</v>
      </c>
      <c r="C298" s="145">
        <f>ROW(B137)</f>
        <v>137</v>
      </c>
      <c r="D298" s="150"/>
      <c r="E298" s="150"/>
      <c r="F298" s="150"/>
      <c r="G298" s="150"/>
      <c r="H298" s="146"/>
      <c r="I298" s="147"/>
      <c r="J298" s="21"/>
      <c r="K298" s="148"/>
      <c r="L298" s="152"/>
      <c r="M298" s="148"/>
      <c r="N298" s="146"/>
    </row>
    <row r="299" spans="1:14" s="149" customFormat="1" ht="16.5" customHeight="1" x14ac:dyDescent="0.3">
      <c r="A299" s="143" t="s">
        <v>1287</v>
      </c>
      <c r="B299" s="144" t="s">
        <v>1428</v>
      </c>
      <c r="C299" s="155"/>
      <c r="D299" s="150"/>
      <c r="E299" s="150"/>
      <c r="F299" s="150"/>
      <c r="G299" s="150"/>
      <c r="H299" s="146"/>
      <c r="I299" s="147"/>
      <c r="J299" s="148"/>
      <c r="K299" s="148"/>
      <c r="L299" s="152"/>
      <c r="M299" s="148"/>
      <c r="N299" s="146"/>
    </row>
    <row r="300" spans="1:14" s="149" customFormat="1" ht="16.5" customHeight="1" x14ac:dyDescent="0.3">
      <c r="A300" s="143" t="s">
        <v>1288</v>
      </c>
      <c r="B300" s="144" t="s">
        <v>1431</v>
      </c>
      <c r="C300" s="145" t="s">
        <v>298</v>
      </c>
      <c r="D300" s="124"/>
      <c r="E300" s="150"/>
      <c r="F300" s="125"/>
      <c r="G300" s="150"/>
      <c r="H300" s="146"/>
      <c r="I300" s="147"/>
      <c r="J300" s="148"/>
      <c r="K300" s="21"/>
      <c r="L300" s="152"/>
      <c r="M300" s="148"/>
      <c r="N300" s="146"/>
    </row>
    <row r="301" spans="1:14" s="149" customFormat="1" ht="16.5" customHeight="1" outlineLevel="1" x14ac:dyDescent="0.3">
      <c r="A301" s="143" t="s">
        <v>1289</v>
      </c>
      <c r="B301" s="144" t="s">
        <v>1432</v>
      </c>
      <c r="C301" s="145" t="s">
        <v>299</v>
      </c>
      <c r="D301" s="150"/>
      <c r="E301" s="150"/>
      <c r="F301" s="150"/>
      <c r="G301" s="150"/>
      <c r="H301" s="146"/>
      <c r="I301" s="147"/>
      <c r="J301" s="148"/>
      <c r="K301" s="21"/>
      <c r="L301" s="152"/>
      <c r="M301" s="148"/>
      <c r="N301" s="146"/>
    </row>
    <row r="302" spans="1:14" s="149" customFormat="1" ht="16.5" customHeight="1" outlineLevel="1" x14ac:dyDescent="0.3">
      <c r="A302" s="143" t="s">
        <v>1290</v>
      </c>
      <c r="B302" s="144" t="s">
        <v>1433</v>
      </c>
      <c r="C302" s="145" t="str">
        <f>ROW('C. HTT Harmonised Glossary'!B18)&amp;" for Harmonised Glossary"</f>
        <v>18 for Harmonised Glossary</v>
      </c>
      <c r="D302" s="150"/>
      <c r="E302" s="150"/>
      <c r="F302" s="150"/>
      <c r="G302" s="150"/>
      <c r="H302" s="146"/>
      <c r="I302" s="147"/>
      <c r="J302" s="148"/>
      <c r="K302" s="21"/>
      <c r="L302" s="152"/>
      <c r="M302" s="148"/>
      <c r="N302" s="146"/>
    </row>
    <row r="303" spans="1:14" s="149" customFormat="1" ht="16.5" customHeight="1" outlineLevel="1" x14ac:dyDescent="0.3">
      <c r="A303" s="143" t="s">
        <v>1291</v>
      </c>
      <c r="B303" s="144" t="s">
        <v>1434</v>
      </c>
      <c r="C303" s="145">
        <f>ROW(B65)</f>
        <v>65</v>
      </c>
      <c r="D303" s="150"/>
      <c r="E303" s="150"/>
      <c r="F303" s="150"/>
      <c r="G303" s="150"/>
      <c r="H303" s="146"/>
      <c r="I303" s="147"/>
      <c r="J303" s="21"/>
      <c r="K303" s="21"/>
      <c r="L303" s="152"/>
      <c r="M303" s="148"/>
      <c r="N303" s="146"/>
    </row>
    <row r="304" spans="1:14" s="149" customFormat="1" ht="16.5" customHeight="1" outlineLevel="1" x14ac:dyDescent="0.3">
      <c r="A304" s="143" t="s">
        <v>1292</v>
      </c>
      <c r="B304" s="144" t="s">
        <v>1435</v>
      </c>
      <c r="C304" s="145">
        <f>ROW(B88)</f>
        <v>88</v>
      </c>
      <c r="D304" s="150"/>
      <c r="E304" s="150"/>
      <c r="F304" s="150"/>
      <c r="G304" s="150"/>
      <c r="H304" s="146"/>
      <c r="I304" s="147"/>
      <c r="J304" s="21"/>
      <c r="K304" s="21"/>
      <c r="L304" s="152"/>
      <c r="M304" s="148"/>
      <c r="N304" s="146"/>
    </row>
    <row r="305" spans="1:14" s="149" customFormat="1" ht="16.5" customHeight="1" outlineLevel="1" x14ac:dyDescent="0.3">
      <c r="A305" s="143" t="s">
        <v>1293</v>
      </c>
      <c r="B305" s="144" t="s">
        <v>1437</v>
      </c>
      <c r="C305" s="145" t="s">
        <v>300</v>
      </c>
      <c r="D305" s="150"/>
      <c r="E305" s="150"/>
      <c r="F305" s="150"/>
      <c r="G305" s="150"/>
      <c r="H305" s="146"/>
      <c r="I305" s="147"/>
      <c r="J305" s="21"/>
      <c r="K305" s="21"/>
      <c r="L305" s="152"/>
      <c r="M305" s="148"/>
    </row>
    <row r="306" spans="1:14" s="149" customFormat="1" ht="16.5" customHeight="1" outlineLevel="1" x14ac:dyDescent="0.3">
      <c r="A306" s="143" t="s">
        <v>1294</v>
      </c>
      <c r="B306" s="144" t="s">
        <v>1436</v>
      </c>
      <c r="C306" s="145">
        <v>44</v>
      </c>
      <c r="D306" s="150"/>
      <c r="E306" s="150"/>
      <c r="F306" s="150"/>
      <c r="G306" s="150"/>
      <c r="H306" s="146"/>
      <c r="I306" s="147"/>
      <c r="J306" s="21"/>
      <c r="K306" s="21"/>
      <c r="L306" s="152"/>
      <c r="M306" s="148"/>
    </row>
    <row r="307" spans="1:14" s="149" customFormat="1" ht="16.5" customHeight="1" outlineLevel="1" x14ac:dyDescent="0.3">
      <c r="A307" s="143" t="s">
        <v>1295</v>
      </c>
      <c r="B307" s="144" t="s">
        <v>1438</v>
      </c>
      <c r="C307" s="145" t="str">
        <f ca="1">IF(ISREF(INDIRECT("'B1. HTT Mortgage Assets'!A1")),ROW('B1. HTT Mortgage Assets'!B179)&amp; " for Mortgage Assets","")</f>
        <v>179 for Mortgage Assets</v>
      </c>
      <c r="D307" s="124"/>
      <c r="E307" s="150"/>
      <c r="F307" s="124"/>
      <c r="G307" s="150"/>
      <c r="H307" s="146"/>
      <c r="I307" s="147"/>
      <c r="J307" s="21"/>
      <c r="K307" s="21"/>
      <c r="L307" s="152"/>
      <c r="M307" s="148"/>
    </row>
    <row r="308" spans="1:14" s="149" customFormat="1" ht="16.5" customHeight="1" outlineLevel="1" x14ac:dyDescent="0.3">
      <c r="A308" s="156" t="s">
        <v>1296</v>
      </c>
      <c r="B308" s="157"/>
      <c r="C308" s="143"/>
      <c r="D308" s="150"/>
      <c r="E308" s="150"/>
      <c r="F308" s="150"/>
      <c r="G308" s="150"/>
      <c r="H308" s="146"/>
      <c r="I308" s="147"/>
      <c r="J308" s="21"/>
      <c r="K308" s="21"/>
      <c r="L308" s="152"/>
      <c r="M308" s="148"/>
    </row>
    <row r="309" spans="1:14" s="149" customFormat="1" ht="16.5" customHeight="1" outlineLevel="1" x14ac:dyDescent="0.3">
      <c r="A309" s="143" t="s">
        <v>1297</v>
      </c>
      <c r="B309" s="143"/>
      <c r="C309" s="143"/>
      <c r="D309" s="150"/>
      <c r="E309" s="150"/>
      <c r="F309" s="150"/>
      <c r="G309" s="150"/>
      <c r="H309" s="146"/>
      <c r="I309" s="147"/>
      <c r="J309" s="21"/>
      <c r="K309" s="21"/>
      <c r="L309" s="152"/>
      <c r="M309" s="148"/>
    </row>
    <row r="310" spans="1:14" s="149" customFormat="1" ht="16.5" customHeight="1" outlineLevel="1" x14ac:dyDescent="0.3">
      <c r="A310" s="143" t="s">
        <v>1298</v>
      </c>
      <c r="B310" s="143"/>
      <c r="C310" s="143"/>
      <c r="D310" s="148"/>
      <c r="E310" s="148"/>
      <c r="F310" s="148"/>
      <c r="G310" s="146"/>
      <c r="H310" s="146"/>
      <c r="I310" s="148"/>
      <c r="J310" s="148"/>
      <c r="K310" s="148"/>
      <c r="L310" s="148"/>
      <c r="M310" s="148"/>
    </row>
    <row r="311" spans="1:14" ht="16.5" customHeight="1" x14ac:dyDescent="0.3">
      <c r="A311" s="38"/>
      <c r="B311" s="37" t="s">
        <v>181</v>
      </c>
      <c r="C311" s="38"/>
      <c r="D311" s="38"/>
      <c r="E311" s="38"/>
      <c r="F311" s="38"/>
      <c r="G311" s="39"/>
      <c r="H311" s="27"/>
      <c r="I311" s="34"/>
      <c r="J311" s="36"/>
      <c r="K311" s="36"/>
      <c r="L311" s="36"/>
      <c r="M311" s="36"/>
      <c r="N311" s="28"/>
    </row>
    <row r="312" spans="1:14" ht="16.5" customHeight="1" x14ac:dyDescent="0.3">
      <c r="A312" s="30" t="s">
        <v>1299</v>
      </c>
      <c r="B312" s="49" t="s">
        <v>301</v>
      </c>
      <c r="C312" s="103">
        <v>158.73826921</v>
      </c>
      <c r="H312" s="27"/>
      <c r="I312" s="49"/>
      <c r="J312" s="21"/>
      <c r="N312" s="28"/>
    </row>
    <row r="313" spans="1:14" ht="16.5" customHeight="1" outlineLevel="1" x14ac:dyDescent="0.3">
      <c r="A313" s="30" t="s">
        <v>1300</v>
      </c>
      <c r="B313" s="49" t="s">
        <v>302</v>
      </c>
      <c r="C313" s="103">
        <v>0</v>
      </c>
      <c r="H313" s="27"/>
      <c r="I313" s="49"/>
      <c r="J313" s="21"/>
      <c r="N313" s="28"/>
    </row>
    <row r="314" spans="1:14" ht="16.5" customHeight="1" outlineLevel="1" x14ac:dyDescent="0.3">
      <c r="A314" s="30" t="s">
        <v>1301</v>
      </c>
      <c r="B314" s="49" t="s">
        <v>303</v>
      </c>
      <c r="C314" s="103">
        <v>0</v>
      </c>
      <c r="H314" s="27"/>
      <c r="I314" s="49"/>
      <c r="J314" s="21"/>
      <c r="N314" s="28"/>
    </row>
    <row r="315" spans="1:14" ht="16.5" customHeight="1" outlineLevel="1" x14ac:dyDescent="0.3">
      <c r="A315" s="30" t="s">
        <v>1302</v>
      </c>
      <c r="B315" s="49"/>
      <c r="C315" s="21"/>
      <c r="H315" s="27"/>
      <c r="I315" s="49"/>
      <c r="J315" s="21"/>
      <c r="N315" s="28"/>
    </row>
    <row r="316" spans="1:14" ht="16.5" customHeight="1" outlineLevel="1" x14ac:dyDescent="0.3">
      <c r="A316" s="30" t="s">
        <v>1303</v>
      </c>
      <c r="B316" s="49"/>
      <c r="C316" s="21"/>
      <c r="H316" s="27"/>
      <c r="I316" s="49"/>
      <c r="J316" s="21"/>
      <c r="N316" s="28"/>
    </row>
    <row r="317" spans="1:14" ht="16.5" customHeight="1" outlineLevel="1" x14ac:dyDescent="0.3">
      <c r="A317" s="30" t="s">
        <v>1304</v>
      </c>
      <c r="B317" s="49"/>
      <c r="C317" s="21"/>
      <c r="H317" s="27"/>
      <c r="I317" s="49"/>
      <c r="J317" s="21"/>
      <c r="N317" s="28"/>
    </row>
    <row r="318" spans="1:14" ht="16.5" customHeight="1" outlineLevel="1" x14ac:dyDescent="0.3">
      <c r="A318" s="30" t="s">
        <v>1305</v>
      </c>
      <c r="B318" s="49"/>
      <c r="C318" s="21"/>
      <c r="H318" s="27"/>
      <c r="I318" s="49"/>
      <c r="J318" s="21"/>
      <c r="N318" s="28"/>
    </row>
    <row r="319" spans="1:14" ht="16.5" customHeight="1" x14ac:dyDescent="0.3">
      <c r="A319" s="38"/>
      <c r="B319" s="37" t="s">
        <v>182</v>
      </c>
      <c r="C319" s="38"/>
      <c r="D319" s="38"/>
      <c r="E319" s="38"/>
      <c r="F319" s="38"/>
      <c r="G319" s="39"/>
      <c r="H319" s="27"/>
      <c r="I319" s="34"/>
      <c r="J319" s="36"/>
      <c r="K319" s="36"/>
      <c r="L319" s="36"/>
      <c r="M319" s="36"/>
      <c r="N319" s="28"/>
    </row>
    <row r="320" spans="1:14" ht="16.5" customHeight="1" outlineLevel="1" x14ac:dyDescent="0.3">
      <c r="A320" s="45"/>
      <c r="B320" s="46" t="s">
        <v>304</v>
      </c>
      <c r="C320" s="45"/>
      <c r="D320" s="45"/>
      <c r="E320" s="47"/>
      <c r="F320" s="48"/>
      <c r="G320" s="48"/>
      <c r="H320" s="27"/>
      <c r="L320" s="27"/>
      <c r="M320" s="27"/>
      <c r="N320" s="28"/>
    </row>
    <row r="321" spans="1:14" ht="16.5" customHeight="1" outlineLevel="1" x14ac:dyDescent="0.3">
      <c r="A321" s="30" t="s">
        <v>1306</v>
      </c>
      <c r="B321" s="41" t="s">
        <v>305</v>
      </c>
      <c r="C321" s="41"/>
      <c r="H321" s="27"/>
      <c r="I321" s="28"/>
      <c r="J321" s="28"/>
      <c r="K321" s="28"/>
      <c r="L321" s="28"/>
      <c r="M321" s="28"/>
      <c r="N321" s="28"/>
    </row>
    <row r="322" spans="1:14" ht="16.5" customHeight="1" outlineLevel="1" x14ac:dyDescent="0.3">
      <c r="A322" s="30" t="s">
        <v>1307</v>
      </c>
      <c r="B322" s="41" t="s">
        <v>306</v>
      </c>
      <c r="C322" s="41"/>
      <c r="H322" s="27"/>
      <c r="I322" s="28"/>
      <c r="J322" s="28"/>
      <c r="K322" s="28"/>
      <c r="L322" s="28"/>
      <c r="M322" s="28"/>
      <c r="N322" s="28"/>
    </row>
    <row r="323" spans="1:14" ht="16.5" customHeight="1" outlineLevel="1" x14ac:dyDescent="0.3">
      <c r="A323" s="30" t="s">
        <v>1308</v>
      </c>
      <c r="B323" s="41" t="s">
        <v>307</v>
      </c>
      <c r="C323" s="41"/>
      <c r="H323" s="27"/>
      <c r="I323" s="28"/>
      <c r="J323" s="28"/>
      <c r="K323" s="28"/>
      <c r="L323" s="28"/>
      <c r="M323" s="28"/>
      <c r="N323" s="28"/>
    </row>
    <row r="324" spans="1:14" ht="16.5" customHeight="1" outlineLevel="1" x14ac:dyDescent="0.3">
      <c r="A324" s="30" t="s">
        <v>1309</v>
      </c>
      <c r="B324" s="41" t="s">
        <v>308</v>
      </c>
      <c r="H324" s="27"/>
      <c r="I324" s="28"/>
      <c r="J324" s="28"/>
      <c r="K324" s="28"/>
      <c r="L324" s="28"/>
      <c r="M324" s="28"/>
      <c r="N324" s="28"/>
    </row>
    <row r="325" spans="1:14" ht="16.5" customHeight="1" outlineLevel="1" x14ac:dyDescent="0.3">
      <c r="A325" s="30" t="s">
        <v>1310</v>
      </c>
      <c r="B325" s="41" t="s">
        <v>309</v>
      </c>
      <c r="H325" s="27"/>
      <c r="I325" s="28"/>
      <c r="J325" s="28"/>
      <c r="K325" s="28"/>
      <c r="L325" s="28"/>
      <c r="M325" s="28"/>
      <c r="N325" s="28"/>
    </row>
    <row r="326" spans="1:14" ht="16.5" customHeight="1" outlineLevel="1" x14ac:dyDescent="0.3">
      <c r="A326" s="30" t="s">
        <v>1311</v>
      </c>
      <c r="B326" s="41" t="s">
        <v>310</v>
      </c>
      <c r="H326" s="27"/>
      <c r="I326" s="28"/>
      <c r="J326" s="28"/>
      <c r="K326" s="28"/>
      <c r="L326" s="28"/>
      <c r="M326" s="28"/>
      <c r="N326" s="28"/>
    </row>
    <row r="327" spans="1:14" ht="16.5" customHeight="1" outlineLevel="1" x14ac:dyDescent="0.3">
      <c r="A327" s="30" t="s">
        <v>1312</v>
      </c>
      <c r="B327" s="41" t="s">
        <v>311</v>
      </c>
      <c r="H327" s="27"/>
      <c r="I327" s="28"/>
      <c r="J327" s="28"/>
      <c r="K327" s="28"/>
      <c r="L327" s="28"/>
      <c r="M327" s="28"/>
      <c r="N327" s="28"/>
    </row>
    <row r="328" spans="1:14" ht="16.5" customHeight="1" outlineLevel="1" x14ac:dyDescent="0.3">
      <c r="A328" s="30" t="s">
        <v>1313</v>
      </c>
      <c r="B328" s="41" t="s">
        <v>312</v>
      </c>
      <c r="H328" s="27"/>
      <c r="I328" s="28"/>
      <c r="J328" s="28"/>
      <c r="K328" s="28"/>
      <c r="L328" s="28"/>
      <c r="M328" s="28"/>
      <c r="N328" s="28"/>
    </row>
    <row r="329" spans="1:14" ht="16.5" customHeight="1" outlineLevel="1" x14ac:dyDescent="0.3">
      <c r="A329" s="30" t="s">
        <v>1314</v>
      </c>
      <c r="B329" s="41" t="s">
        <v>313</v>
      </c>
      <c r="H329" s="27"/>
      <c r="I329" s="28"/>
      <c r="J329" s="28"/>
      <c r="K329" s="28"/>
      <c r="L329" s="28"/>
      <c r="M329" s="28"/>
      <c r="N329" s="28"/>
    </row>
    <row r="330" spans="1:14" ht="16.5" customHeight="1" outlineLevel="1" x14ac:dyDescent="0.3">
      <c r="A330" s="30" t="s">
        <v>1315</v>
      </c>
      <c r="B330" s="59" t="s">
        <v>314</v>
      </c>
      <c r="H330" s="27"/>
      <c r="I330" s="28"/>
      <c r="J330" s="28"/>
      <c r="K330" s="28"/>
      <c r="L330" s="28"/>
      <c r="M330" s="28"/>
      <c r="N330" s="28"/>
    </row>
    <row r="331" spans="1:14" ht="16.5" customHeight="1" outlineLevel="1" x14ac:dyDescent="0.3">
      <c r="A331" s="30" t="s">
        <v>1316</v>
      </c>
      <c r="B331" s="59" t="s">
        <v>314</v>
      </c>
      <c r="H331" s="27"/>
      <c r="I331" s="28"/>
      <c r="J331" s="28"/>
      <c r="K331" s="28"/>
      <c r="L331" s="28"/>
      <c r="M331" s="28"/>
      <c r="N331" s="28"/>
    </row>
    <row r="332" spans="1:14" ht="16.5" customHeight="1" outlineLevel="1" x14ac:dyDescent="0.3">
      <c r="A332" s="30" t="s">
        <v>1317</v>
      </c>
      <c r="B332" s="59" t="s">
        <v>314</v>
      </c>
      <c r="H332" s="27"/>
      <c r="I332" s="28"/>
      <c r="J332" s="28"/>
      <c r="K332" s="28"/>
      <c r="L332" s="28"/>
      <c r="M332" s="28"/>
      <c r="N332" s="28"/>
    </row>
    <row r="333" spans="1:14" ht="16.5" customHeight="1" outlineLevel="1" x14ac:dyDescent="0.3">
      <c r="A333" s="30" t="s">
        <v>1318</v>
      </c>
      <c r="B333" s="59" t="s">
        <v>314</v>
      </c>
      <c r="H333" s="27"/>
      <c r="I333" s="28"/>
      <c r="J333" s="28"/>
      <c r="K333" s="28"/>
      <c r="L333" s="28"/>
      <c r="M333" s="28"/>
      <c r="N333" s="28"/>
    </row>
    <row r="334" spans="1:14" ht="16.5" customHeight="1" outlineLevel="1" x14ac:dyDescent="0.3">
      <c r="A334" s="30" t="s">
        <v>1319</v>
      </c>
      <c r="B334" s="59" t="s">
        <v>314</v>
      </c>
      <c r="H334" s="27"/>
      <c r="I334" s="28"/>
      <c r="J334" s="28"/>
      <c r="K334" s="28"/>
      <c r="L334" s="28"/>
      <c r="M334" s="28"/>
      <c r="N334" s="28"/>
    </row>
    <row r="335" spans="1:14" ht="16.5" customHeight="1" outlineLevel="1" x14ac:dyDescent="0.3">
      <c r="A335" s="30" t="s">
        <v>1320</v>
      </c>
      <c r="B335" s="59" t="s">
        <v>314</v>
      </c>
      <c r="H335" s="27"/>
      <c r="I335" s="28"/>
      <c r="J335" s="28"/>
      <c r="K335" s="28"/>
      <c r="L335" s="28"/>
      <c r="M335" s="28"/>
      <c r="N335" s="28"/>
    </row>
    <row r="336" spans="1:14" ht="16.5" customHeight="1" outlineLevel="1" x14ac:dyDescent="0.3">
      <c r="A336" s="30" t="s">
        <v>1321</v>
      </c>
      <c r="B336" s="59" t="s">
        <v>314</v>
      </c>
      <c r="H336" s="27"/>
      <c r="I336" s="28"/>
      <c r="J336" s="28"/>
      <c r="K336" s="28"/>
      <c r="L336" s="28"/>
      <c r="M336" s="28"/>
      <c r="N336" s="28"/>
    </row>
    <row r="337" spans="1:14" ht="16.5" customHeight="1" outlineLevel="1" x14ac:dyDescent="0.3">
      <c r="A337" s="30" t="s">
        <v>1322</v>
      </c>
      <c r="B337" s="59" t="s">
        <v>314</v>
      </c>
      <c r="H337" s="27"/>
      <c r="I337" s="28"/>
      <c r="J337" s="28"/>
      <c r="K337" s="28"/>
      <c r="L337" s="28"/>
      <c r="M337" s="28"/>
      <c r="N337" s="28"/>
    </row>
    <row r="338" spans="1:14" ht="16.5" customHeight="1" outlineLevel="1" x14ac:dyDescent="0.3">
      <c r="A338" s="30" t="s">
        <v>1323</v>
      </c>
      <c r="B338" s="59" t="s">
        <v>314</v>
      </c>
      <c r="H338" s="27"/>
      <c r="I338" s="28"/>
      <c r="J338" s="28"/>
      <c r="K338" s="28"/>
      <c r="L338" s="28"/>
      <c r="M338" s="28"/>
      <c r="N338" s="28"/>
    </row>
    <row r="339" spans="1:14" ht="16.5" customHeight="1" outlineLevel="1" x14ac:dyDescent="0.3">
      <c r="A339" s="30" t="s">
        <v>1324</v>
      </c>
      <c r="B339" s="59" t="s">
        <v>314</v>
      </c>
      <c r="H339" s="27"/>
      <c r="I339" s="28"/>
      <c r="J339" s="28"/>
      <c r="K339" s="28"/>
      <c r="L339" s="28"/>
      <c r="M339" s="28"/>
      <c r="N339" s="28"/>
    </row>
    <row r="340" spans="1:14" ht="16.5" customHeight="1" outlineLevel="1" x14ac:dyDescent="0.3">
      <c r="A340" s="30" t="s">
        <v>1325</v>
      </c>
      <c r="B340" s="59" t="s">
        <v>314</v>
      </c>
      <c r="H340" s="27"/>
      <c r="I340" s="28"/>
      <c r="J340" s="28"/>
      <c r="K340" s="28"/>
      <c r="L340" s="28"/>
      <c r="M340" s="28"/>
      <c r="N340" s="28"/>
    </row>
    <row r="341" spans="1:14" ht="16.5" customHeight="1" outlineLevel="1" x14ac:dyDescent="0.3">
      <c r="A341" s="30" t="s">
        <v>1326</v>
      </c>
      <c r="B341" s="59" t="s">
        <v>314</v>
      </c>
      <c r="H341" s="27"/>
      <c r="I341" s="28"/>
      <c r="J341" s="28"/>
      <c r="K341" s="28"/>
      <c r="L341" s="28"/>
      <c r="M341" s="28"/>
      <c r="N341" s="28"/>
    </row>
    <row r="342" spans="1:14" ht="16.5" customHeight="1" outlineLevel="1" x14ac:dyDescent="0.3">
      <c r="A342" s="30" t="s">
        <v>1327</v>
      </c>
      <c r="B342" s="59" t="s">
        <v>314</v>
      </c>
      <c r="H342" s="27"/>
      <c r="I342" s="28"/>
      <c r="J342" s="28"/>
      <c r="K342" s="28"/>
      <c r="L342" s="28"/>
      <c r="M342" s="28"/>
      <c r="N342" s="28"/>
    </row>
    <row r="343" spans="1:14" ht="16.5" customHeight="1" outlineLevel="1" x14ac:dyDescent="0.3">
      <c r="A343" s="30" t="s">
        <v>1328</v>
      </c>
      <c r="B343" s="59" t="s">
        <v>314</v>
      </c>
      <c r="H343" s="27"/>
      <c r="I343" s="28"/>
      <c r="J343" s="28"/>
      <c r="K343" s="28"/>
      <c r="L343" s="28"/>
      <c r="M343" s="28"/>
      <c r="N343" s="28"/>
    </row>
    <row r="344" spans="1:14" ht="16.5" customHeight="1" outlineLevel="1" x14ac:dyDescent="0.3">
      <c r="A344" s="30" t="s">
        <v>1329</v>
      </c>
      <c r="B344" s="59" t="s">
        <v>314</v>
      </c>
      <c r="H344" s="27"/>
      <c r="I344" s="28"/>
      <c r="J344" s="28"/>
      <c r="K344" s="28"/>
      <c r="L344" s="28"/>
      <c r="M344" s="28"/>
      <c r="N344" s="28"/>
    </row>
    <row r="345" spans="1:14" ht="16.5" customHeight="1" outlineLevel="1" x14ac:dyDescent="0.3">
      <c r="A345" s="30" t="s">
        <v>1330</v>
      </c>
      <c r="B345" s="59" t="s">
        <v>314</v>
      </c>
      <c r="H345" s="27"/>
      <c r="I345" s="28"/>
      <c r="J345" s="28"/>
      <c r="K345" s="28"/>
      <c r="L345" s="28"/>
      <c r="M345" s="28"/>
      <c r="N345" s="28"/>
    </row>
    <row r="346" spans="1:14" ht="16.5" customHeight="1" outlineLevel="1" x14ac:dyDescent="0.3">
      <c r="A346" s="30" t="s">
        <v>1331</v>
      </c>
      <c r="B346" s="59" t="s">
        <v>314</v>
      </c>
      <c r="H346" s="27"/>
      <c r="I346" s="28"/>
      <c r="J346" s="28"/>
      <c r="K346" s="28"/>
      <c r="L346" s="28"/>
      <c r="M346" s="28"/>
      <c r="N346" s="28"/>
    </row>
    <row r="347" spans="1:14" ht="16.5" customHeight="1" outlineLevel="1" x14ac:dyDescent="0.3">
      <c r="A347" s="30" t="s">
        <v>1332</v>
      </c>
      <c r="B347" s="59" t="s">
        <v>314</v>
      </c>
      <c r="H347" s="27"/>
      <c r="I347" s="28"/>
      <c r="J347" s="28"/>
      <c r="K347" s="28"/>
      <c r="L347" s="28"/>
      <c r="M347" s="28"/>
      <c r="N347" s="28"/>
    </row>
    <row r="348" spans="1:14" ht="16.5" customHeight="1" outlineLevel="1" x14ac:dyDescent="0.3">
      <c r="A348" s="30" t="s">
        <v>1333</v>
      </c>
      <c r="B348" s="59" t="s">
        <v>314</v>
      </c>
      <c r="H348" s="27"/>
      <c r="I348" s="28"/>
      <c r="J348" s="28"/>
      <c r="K348" s="28"/>
      <c r="L348" s="28"/>
      <c r="M348" s="28"/>
      <c r="N348" s="28"/>
    </row>
    <row r="349" spans="1:14" ht="16.5" customHeight="1" outlineLevel="1" x14ac:dyDescent="0.3">
      <c r="A349" s="30" t="s">
        <v>1334</v>
      </c>
      <c r="B349" s="59" t="s">
        <v>314</v>
      </c>
      <c r="H349" s="27"/>
      <c r="I349" s="28"/>
      <c r="J349" s="28"/>
      <c r="K349" s="28"/>
      <c r="L349" s="28"/>
      <c r="M349" s="28"/>
      <c r="N349" s="28"/>
    </row>
    <row r="350" spans="1:14" ht="16.5" customHeight="1" outlineLevel="1" x14ac:dyDescent="0.3">
      <c r="A350" s="30" t="s">
        <v>1335</v>
      </c>
      <c r="B350" s="59" t="s">
        <v>314</v>
      </c>
      <c r="H350" s="27"/>
      <c r="I350" s="28"/>
      <c r="J350" s="28"/>
      <c r="K350" s="28"/>
      <c r="L350" s="28"/>
      <c r="M350" s="28"/>
      <c r="N350" s="28"/>
    </row>
    <row r="351" spans="1:14" ht="16.5" customHeight="1" outlineLevel="1" x14ac:dyDescent="0.3">
      <c r="A351" s="30" t="s">
        <v>1336</v>
      </c>
      <c r="B351" s="59" t="s">
        <v>314</v>
      </c>
      <c r="H351" s="27"/>
      <c r="I351" s="28"/>
      <c r="J351" s="28"/>
      <c r="K351" s="28"/>
      <c r="L351" s="28"/>
      <c r="M351" s="28"/>
      <c r="N351" s="28"/>
    </row>
    <row r="352" spans="1:14" ht="16.5" customHeight="1" outlineLevel="1" x14ac:dyDescent="0.3">
      <c r="A352" s="30" t="s">
        <v>1337</v>
      </c>
      <c r="B352" s="59" t="s">
        <v>314</v>
      </c>
      <c r="H352" s="27"/>
      <c r="I352" s="28"/>
      <c r="J352" s="28"/>
      <c r="K352" s="28"/>
      <c r="L352" s="28"/>
      <c r="M352" s="28"/>
      <c r="N352" s="28"/>
    </row>
    <row r="353" spans="1:14" ht="16.5" customHeight="1" outlineLevel="1" x14ac:dyDescent="0.3">
      <c r="A353" s="30" t="s">
        <v>1338</v>
      </c>
      <c r="B353" s="59" t="s">
        <v>314</v>
      </c>
      <c r="H353" s="27"/>
      <c r="I353" s="28"/>
      <c r="J353" s="28"/>
      <c r="K353" s="28"/>
      <c r="L353" s="28"/>
      <c r="M353" s="28"/>
      <c r="N353" s="28"/>
    </row>
    <row r="354" spans="1:14" ht="16.5" customHeight="1" outlineLevel="1" x14ac:dyDescent="0.3">
      <c r="A354" s="30" t="s">
        <v>1339</v>
      </c>
      <c r="B354" s="59" t="s">
        <v>314</v>
      </c>
      <c r="H354" s="27"/>
      <c r="I354" s="28"/>
      <c r="J354" s="28"/>
      <c r="K354" s="28"/>
      <c r="L354" s="28"/>
      <c r="M354" s="28"/>
      <c r="N354" s="28"/>
    </row>
    <row r="355" spans="1:14" ht="16.5" customHeight="1" outlineLevel="1" x14ac:dyDescent="0.3">
      <c r="A355" s="30" t="s">
        <v>1340</v>
      </c>
      <c r="B355" s="59" t="s">
        <v>314</v>
      </c>
      <c r="H355" s="27"/>
      <c r="I355" s="28"/>
      <c r="J355" s="28"/>
      <c r="K355" s="28"/>
      <c r="L355" s="28"/>
      <c r="M355" s="28"/>
      <c r="N355" s="28"/>
    </row>
    <row r="356" spans="1:14" ht="16.5" customHeight="1" outlineLevel="1" x14ac:dyDescent="0.3">
      <c r="A356" s="30" t="s">
        <v>1341</v>
      </c>
      <c r="B356" s="59" t="s">
        <v>314</v>
      </c>
      <c r="H356" s="27"/>
      <c r="I356" s="28"/>
      <c r="J356" s="28"/>
      <c r="K356" s="28"/>
      <c r="L356" s="28"/>
      <c r="M356" s="28"/>
      <c r="N356" s="28"/>
    </row>
    <row r="357" spans="1:14" ht="16.5" customHeight="1" outlineLevel="1" x14ac:dyDescent="0.3">
      <c r="A357" s="30" t="s">
        <v>1342</v>
      </c>
      <c r="B357" s="59" t="s">
        <v>314</v>
      </c>
      <c r="H357" s="27"/>
      <c r="I357" s="28"/>
      <c r="J357" s="28"/>
      <c r="K357" s="28"/>
      <c r="L357" s="28"/>
      <c r="M357" s="28"/>
      <c r="N357" s="28"/>
    </row>
    <row r="358" spans="1:14" ht="16.5" customHeight="1" outlineLevel="1" x14ac:dyDescent="0.3">
      <c r="A358" s="30" t="s">
        <v>1343</v>
      </c>
      <c r="B358" s="59" t="s">
        <v>314</v>
      </c>
      <c r="H358" s="27"/>
      <c r="I358" s="28"/>
      <c r="J358" s="28"/>
      <c r="K358" s="28"/>
      <c r="L358" s="28"/>
      <c r="M358" s="28"/>
      <c r="N358" s="28"/>
    </row>
    <row r="359" spans="1:14" ht="16.5" customHeight="1" outlineLevel="1" x14ac:dyDescent="0.3">
      <c r="A359" s="30" t="s">
        <v>1344</v>
      </c>
      <c r="B359" s="59" t="s">
        <v>314</v>
      </c>
      <c r="H359" s="27"/>
      <c r="I359" s="28"/>
      <c r="J359" s="28"/>
      <c r="K359" s="28"/>
      <c r="L359" s="28"/>
      <c r="M359" s="28"/>
      <c r="N359" s="28"/>
    </row>
    <row r="360" spans="1:14" ht="16.5" customHeight="1" outlineLevel="1" x14ac:dyDescent="0.3">
      <c r="A360" s="30" t="s">
        <v>1345</v>
      </c>
      <c r="B360" s="59" t="s">
        <v>314</v>
      </c>
      <c r="H360" s="27"/>
      <c r="I360" s="28"/>
      <c r="J360" s="28"/>
      <c r="K360" s="28"/>
      <c r="L360" s="28"/>
      <c r="M360" s="28"/>
      <c r="N360" s="28"/>
    </row>
    <row r="361" spans="1:14" ht="16.5" customHeight="1" outlineLevel="1" x14ac:dyDescent="0.3">
      <c r="A361" s="30" t="s">
        <v>1346</v>
      </c>
      <c r="B361" s="59" t="s">
        <v>314</v>
      </c>
      <c r="H361" s="27"/>
      <c r="I361" s="28"/>
      <c r="J361" s="28"/>
      <c r="K361" s="28"/>
      <c r="L361" s="28"/>
      <c r="M361" s="28"/>
      <c r="N361" s="28"/>
    </row>
    <row r="362" spans="1:14" ht="16.5" customHeight="1" outlineLevel="1" x14ac:dyDescent="0.3">
      <c r="A362" s="30" t="s">
        <v>1347</v>
      </c>
      <c r="B362" s="59" t="s">
        <v>314</v>
      </c>
      <c r="H362" s="27"/>
      <c r="I362" s="28"/>
      <c r="J362" s="28"/>
      <c r="K362" s="28"/>
      <c r="L362" s="28"/>
      <c r="M362" s="28"/>
      <c r="N362" s="28"/>
    </row>
    <row r="363" spans="1:14" ht="16.5" customHeight="1" outlineLevel="1" x14ac:dyDescent="0.3">
      <c r="A363" s="30" t="s">
        <v>1348</v>
      </c>
      <c r="B363" s="59" t="s">
        <v>314</v>
      </c>
      <c r="H363" s="27"/>
      <c r="I363" s="28"/>
      <c r="J363" s="28"/>
      <c r="K363" s="28"/>
      <c r="L363" s="28"/>
      <c r="M363" s="28"/>
      <c r="N363" s="28"/>
    </row>
    <row r="364" spans="1:14" ht="16.5" customHeight="1" outlineLevel="1" x14ac:dyDescent="0.3">
      <c r="A364" s="30" t="s">
        <v>1349</v>
      </c>
      <c r="B364" s="59" t="s">
        <v>314</v>
      </c>
      <c r="H364" s="27"/>
      <c r="I364" s="28"/>
      <c r="J364" s="28"/>
      <c r="K364" s="28"/>
      <c r="L364" s="28"/>
      <c r="M364" s="28"/>
      <c r="N364" s="28"/>
    </row>
    <row r="365" spans="1:14" ht="16.5" customHeight="1" outlineLevel="1" x14ac:dyDescent="0.3">
      <c r="A365" s="30" t="s">
        <v>1350</v>
      </c>
      <c r="B365" s="59" t="s">
        <v>314</v>
      </c>
      <c r="H365" s="27"/>
      <c r="I365" s="28"/>
      <c r="J365" s="28"/>
      <c r="K365" s="28"/>
      <c r="L365" s="28"/>
      <c r="M365" s="28"/>
      <c r="N365" s="28"/>
    </row>
    <row r="366" spans="1:14" ht="16.5" customHeight="1" x14ac:dyDescent="0.3">
      <c r="H366" s="27"/>
      <c r="I366" s="28"/>
      <c r="J366" s="28"/>
      <c r="K366" s="28"/>
      <c r="L366" s="28"/>
      <c r="M366" s="28"/>
      <c r="N366" s="28"/>
    </row>
    <row r="367" spans="1:14" ht="16.5" customHeight="1" x14ac:dyDescent="0.3">
      <c r="H367" s="27"/>
      <c r="I367" s="28"/>
      <c r="J367" s="28"/>
      <c r="K367" s="28"/>
      <c r="L367" s="28"/>
      <c r="M367" s="28"/>
      <c r="N367" s="28"/>
    </row>
    <row r="368" spans="1:14" ht="16.5" customHeight="1" x14ac:dyDescent="0.3">
      <c r="H368" s="27"/>
      <c r="I368" s="28"/>
      <c r="J368" s="28"/>
      <c r="K368" s="28"/>
      <c r="L368" s="28"/>
      <c r="M368" s="28"/>
      <c r="N368" s="28"/>
    </row>
    <row r="369" spans="8:8" s="28" customFormat="1" ht="16.5" customHeight="1" x14ac:dyDescent="0.3">
      <c r="H369" s="27"/>
    </row>
    <row r="370" spans="8:8" s="28" customFormat="1" ht="16.5" customHeight="1" x14ac:dyDescent="0.3">
      <c r="H370" s="27"/>
    </row>
    <row r="371" spans="8:8" s="28" customFormat="1" ht="16.5" customHeight="1" x14ac:dyDescent="0.3">
      <c r="H371" s="27"/>
    </row>
    <row r="372" spans="8:8" s="28" customFormat="1" ht="16.5" customHeight="1" x14ac:dyDescent="0.3">
      <c r="H372" s="27"/>
    </row>
    <row r="373" spans="8:8" s="28" customFormat="1" ht="16.5" customHeight="1" x14ac:dyDescent="0.3">
      <c r="H373" s="27"/>
    </row>
    <row r="374" spans="8:8" s="28" customFormat="1" ht="16.5" customHeight="1" x14ac:dyDescent="0.3">
      <c r="H374" s="27"/>
    </row>
    <row r="375" spans="8:8" s="28" customFormat="1" ht="16.5" customHeight="1" x14ac:dyDescent="0.3">
      <c r="H375" s="27"/>
    </row>
    <row r="376" spans="8:8" s="28" customFormat="1" ht="16.5" customHeight="1" x14ac:dyDescent="0.3">
      <c r="H376" s="27"/>
    </row>
    <row r="377" spans="8:8" s="28" customFormat="1" ht="16.5" customHeight="1" x14ac:dyDescent="0.3">
      <c r="H377" s="27"/>
    </row>
    <row r="378" spans="8:8" s="28" customFormat="1" ht="16.5" customHeight="1" x14ac:dyDescent="0.3">
      <c r="H378" s="27"/>
    </row>
    <row r="379" spans="8:8" s="28" customFormat="1" ht="16.5" customHeight="1" x14ac:dyDescent="0.3">
      <c r="H379" s="27"/>
    </row>
    <row r="380" spans="8:8" s="28" customFormat="1" ht="16.5" customHeight="1" x14ac:dyDescent="0.3">
      <c r="H380" s="27"/>
    </row>
    <row r="381" spans="8:8" s="28" customFormat="1" ht="16.5" customHeight="1" x14ac:dyDescent="0.3">
      <c r="H381" s="27"/>
    </row>
    <row r="382" spans="8:8" s="28" customFormat="1" ht="16.5" customHeight="1" x14ac:dyDescent="0.3">
      <c r="H382" s="27"/>
    </row>
    <row r="383" spans="8:8" s="28" customFormat="1" ht="16.5" customHeight="1" x14ac:dyDescent="0.3">
      <c r="H383" s="27"/>
    </row>
    <row r="384" spans="8:8" s="28" customFormat="1" ht="16.5" customHeight="1" x14ac:dyDescent="0.3">
      <c r="H384" s="27"/>
    </row>
    <row r="385" spans="8:8" s="28" customFormat="1" ht="16.5" customHeight="1" x14ac:dyDescent="0.3">
      <c r="H385" s="27"/>
    </row>
    <row r="386" spans="8:8" s="28" customFormat="1" ht="16.5" customHeight="1" x14ac:dyDescent="0.3">
      <c r="H386" s="27"/>
    </row>
    <row r="387" spans="8:8" s="28" customFormat="1" ht="16.5" customHeight="1" x14ac:dyDescent="0.3">
      <c r="H387" s="27"/>
    </row>
    <row r="388" spans="8:8" s="28" customFormat="1" ht="16.5" customHeight="1" x14ac:dyDescent="0.3">
      <c r="H388" s="27"/>
    </row>
    <row r="389" spans="8:8" s="28" customFormat="1" ht="16.5" customHeight="1" x14ac:dyDescent="0.3">
      <c r="H389" s="27"/>
    </row>
    <row r="390" spans="8:8" s="28" customFormat="1" ht="16.5" customHeight="1" x14ac:dyDescent="0.3">
      <c r="H390" s="27"/>
    </row>
    <row r="391" spans="8:8" s="28" customFormat="1" x14ac:dyDescent="0.3">
      <c r="H391" s="27"/>
    </row>
    <row r="392" spans="8:8" s="28" customFormat="1" x14ac:dyDescent="0.3">
      <c r="H392" s="27"/>
    </row>
    <row r="393" spans="8:8" s="28" customFormat="1" x14ac:dyDescent="0.3">
      <c r="H393" s="27"/>
    </row>
    <row r="394" spans="8:8" s="28" customFormat="1" x14ac:dyDescent="0.3">
      <c r="H394" s="27"/>
    </row>
    <row r="395" spans="8:8" s="28" customFormat="1" x14ac:dyDescent="0.3">
      <c r="H395" s="27"/>
    </row>
    <row r="396" spans="8:8" s="28" customFormat="1" x14ac:dyDescent="0.3">
      <c r="H396" s="27"/>
    </row>
    <row r="397" spans="8:8" s="28" customFormat="1" x14ac:dyDescent="0.3">
      <c r="H397" s="27"/>
    </row>
    <row r="398" spans="8:8" s="28" customFormat="1" x14ac:dyDescent="0.3">
      <c r="H398" s="27"/>
    </row>
    <row r="399" spans="8:8" s="28" customFormat="1" x14ac:dyDescent="0.3">
      <c r="H399" s="27"/>
    </row>
    <row r="400" spans="8:8" s="28" customFormat="1" x14ac:dyDescent="0.3">
      <c r="H400" s="27"/>
    </row>
    <row r="401" spans="8:8" s="28" customFormat="1" x14ac:dyDescent="0.3">
      <c r="H401" s="27"/>
    </row>
    <row r="402" spans="8:8" s="28" customFormat="1" x14ac:dyDescent="0.3">
      <c r="H402" s="27"/>
    </row>
    <row r="403" spans="8:8" s="28" customFormat="1" x14ac:dyDescent="0.3">
      <c r="H403" s="27"/>
    </row>
    <row r="404" spans="8:8" s="28" customFormat="1" x14ac:dyDescent="0.3">
      <c r="H404" s="27"/>
    </row>
    <row r="405" spans="8:8" s="28" customFormat="1" x14ac:dyDescent="0.3">
      <c r="H405" s="27"/>
    </row>
    <row r="406" spans="8:8" s="28" customFormat="1" x14ac:dyDescent="0.3">
      <c r="H406" s="27"/>
    </row>
    <row r="407" spans="8:8" s="28" customFormat="1" x14ac:dyDescent="0.3">
      <c r="H407" s="27"/>
    </row>
    <row r="408" spans="8:8" s="28" customFormat="1" x14ac:dyDescent="0.3">
      <c r="H408" s="27"/>
    </row>
    <row r="409" spans="8:8" s="28" customFormat="1" x14ac:dyDescent="0.3">
      <c r="H409" s="27"/>
    </row>
    <row r="410" spans="8:8" s="28" customFormat="1" x14ac:dyDescent="0.3">
      <c r="H410" s="27"/>
    </row>
    <row r="411" spans="8:8" s="28" customFormat="1" x14ac:dyDescent="0.3">
      <c r="H411" s="27"/>
    </row>
    <row r="412" spans="8:8" s="28" customFormat="1" x14ac:dyDescent="0.3">
      <c r="H412" s="27"/>
    </row>
    <row r="413" spans="8:8" s="28" customFormat="1" x14ac:dyDescent="0.3">
      <c r="H413" s="27"/>
    </row>
  </sheetData>
  <protectedRanges>
    <protectedRange sqref="B315:D318 F313:G318 D313:D314" name="Range12"/>
    <protectedRange sqref="B209:C215 F209:G215 B221:C227 B234:C238 B243:B284 C246:C284 C240:C244" name="Range10"/>
    <protectedRange sqref="B168:D172 F168:G172" name="Range8"/>
    <protectedRange sqref="B106:D110 F101:G110 F157:G162 F131:G136 B131:D136 B101:B105 D101:D105" name="Range6"/>
    <protectedRange sqref="B19:B25" name="Basic Facts 2"/>
    <protectedRange sqref="C14:C25" name="Basic facts"/>
    <protectedRange sqref="B31:C35 C27:C30 C45 C53:C57 C66 C70:C76 C78:C82 C89 C93:C99 C101:C105 C112:C129 C138:C155 C164:C166 C174:C178 C193:C207 C217:C219 C231:C233 C312:C314 D49:D50 C38:C41" name="Regulatory Sumary"/>
    <protectedRange sqref="C3 B19:B20 C51 F45:G51 B59:D64 F59:G64 F66:G76 F78:G87 B40:B43 B31:C35 B21:C25 B49:B51 C14:C20 C27:C30 C53:D57 B78:D87 C101:C105 C174:C178 C193:C207 C217:C219 C231:C233 C312:C314 C66:D66 C70:D70 C89:D89 C93:D93 C112:D129 C138:D155 C164:D164 C45:C48 D46:D51 C71:C76 D71:D77 C94:C99 D94:D100 C165:C166 D165:D167 F53:G57 C38:C43" name="HTT General"/>
    <protectedRange sqref="B157:D162" name="Range7"/>
    <protectedRange sqref="B180:D191 F180:G191" name="Range9"/>
    <protectedRange sqref="B321:G365" name="Range11"/>
    <protectedRange sqref="F45:G45 B49:B51 E46:G51 C46:D48 C51:D51 F54:F57" name="Range13"/>
  </protectedRanges>
  <dataValidations disablePrompts="1" count="1">
    <dataValidation type="list" allowBlank="1" showInputMessage="1" showErrorMessage="1" sqref="C299" xr:uid="{E2F7940D-45D1-4D74-840C-54F15BDBF21A}">
      <formula1>J299:J302</formula1>
    </dataValidation>
  </dataValidations>
  <hyperlinks>
    <hyperlink ref="B6" location="'A. HTT General'!B13" display="1. Basic Facts" xr:uid="{7482EEFA-88B1-4190-AE04-A63D4CE6AD1C}"/>
    <hyperlink ref="B7" location="'A. HTT General'!B26" display="2. Regulatory Summary" xr:uid="{88CB257B-2BCB-4086-A3B8-BEB17B80381D}"/>
    <hyperlink ref="B8" location="'A. HTT General'!B36" display="3. General Cover Pool / Covered Bond Information" xr:uid="{4C51D18E-76B2-452B-AF5F-C784AC0996CD}"/>
    <hyperlink ref="B9" location="'A. HTT General'!B285" display="4. References to Capital Requirements Regulation (CRR) 129(7)" xr:uid="{B71700B0-0A23-4EC5-83C5-B7BE09BE18AA}"/>
    <hyperlink ref="B11" location="'A. HTT General'!B319" display="6. Other relevant information" xr:uid="{AB6F8003-3AD5-44F8-B4F4-945C77FB3C84}"/>
    <hyperlink ref="C289" location="'A. HTT General'!A39" display="'A. HTT General'!A39" xr:uid="{07599721-41FD-4ABC-8F0E-FB68763146AC}"/>
    <hyperlink ref="C291" location="'B1. HTT Mortgage Assets'!B43" display="'B1. HTT Mortgage Assets'!B43" xr:uid="{B84F493F-C149-426A-B628-D51E0B58CFCE}"/>
    <hyperlink ref="C292" location="'A. HTT General'!A52" display="'A. HTT General'!A52" xr:uid="{C5BD94D4-6843-4496-A4FC-02B8CCA9C8B3}"/>
    <hyperlink ref="C297" location="'A. HTT General'!B163" display="'A. HTT General'!B163" xr:uid="{9F0AA4A1-6081-447D-B4E6-0DC7FE4BB04C}"/>
    <hyperlink ref="C298" location="'A. HTT General'!B137" display="'A. HTT General'!B137" xr:uid="{120B927C-5A2E-4AED-9856-7FB46BDF178A}"/>
    <hyperlink ref="C302" location="'C. HTT Harmonised Glossary'!B18" display="'C. HTT Harmonised Glossary'!B18" xr:uid="{BD230997-6B5F-4C7C-9683-25EEA6B5D3FB}"/>
    <hyperlink ref="C303" location="'A. HTT General'!B65" display="'A. HTT General'!B65" xr:uid="{67E3E67E-B968-4132-9473-DD8406695A8E}"/>
    <hyperlink ref="C304" location="'A. HTT General'!B88" display="'A. HTT General'!B88" xr:uid="{F046ABD5-80ED-41C1-B394-B7233E499E17}"/>
    <hyperlink ref="C307" location="'B1. HTT Mortgage Assets'!B179" display="'B1. HTT Mortgage Assets'!B179" xr:uid="{149052B3-6831-4207-A054-7D28BD1AE151}"/>
    <hyperlink ref="B27" r:id="rId1" display="Basel Compliance (Y/N)" xr:uid="{25956FF0-2BE8-4496-A13F-BED7BB0E4CDE}"/>
    <hyperlink ref="B29" r:id="rId2" xr:uid="{2E4F3677-5333-4964-B68C-F0FFBD135E7E}"/>
    <hyperlink ref="B30" r:id="rId3" xr:uid="{D2CC6EBF-F3DF-447A-9213-1E909FD80EEF}"/>
    <hyperlink ref="B10" location="'A. HTT General'!B311" display="5. References to Capital Requirements Regulation (CRR) 129(1)" xr:uid="{2D9A5ED4-76D2-48C8-BF46-94145ACEA9A9}"/>
    <hyperlink ref="C293" location="'B1. HTT Mortgage Assets'!B186" display="'B1. HTT Mortgage Assets'!B186" xr:uid="{AC7BBF77-55AF-40FA-A555-6E0F7510BBE9}"/>
    <hyperlink ref="C288" location="'A. HTT General'!A38" display="'A. HTT General'!A38" xr:uid="{1608BBFB-A512-4DED-8725-5902EE202AD0}"/>
    <hyperlink ref="C296" location="'A. HTT General'!B111" display="'A. HTT General'!B111" xr:uid="{B9A1C495-16DC-40AA-886D-24A4FFF6999A}"/>
    <hyperlink ref="C295" location="'B1. HTT Mortgage Assets'!B149" display="'B1. HTT Mortgage Assets'!B149" xr:uid="{236DF8C2-30FB-4762-AF94-9B019908BA72}"/>
    <hyperlink ref="C294" location="'C. HTT Harmonised Glossary'!B20" display="link to Glossary HG.1.15" xr:uid="{A039A3C4-C441-4F71-96E4-5F80461231A8}"/>
    <hyperlink ref="C306" location="'A. HTT General'!B44" display="'A. HTT General'!B44" xr:uid="{02C861D4-F6FD-47D7-A15B-B042959E7BC6}"/>
    <hyperlink ref="C300" location="'B1. HTT Mortgage Assets'!B215" display="215 LTV residential mortgage" xr:uid="{9F571166-94CE-409E-85A6-C078AB335FEF}"/>
    <hyperlink ref="C301" location="'A. HTT General'!B230" display="230 Derivatives and Swaps" xr:uid="{274220E7-F001-4195-8BBE-B1614C8F7213}"/>
    <hyperlink ref="B28" r:id="rId4" display="CBD Compliance (Y/N)" xr:uid="{CE502908-CC87-4BD8-B65B-D56E3D57FA2F}"/>
    <hyperlink ref="C305" location="'C. HTT Harmonised Glossary'!B12" display="link to Glossary HG 1.7" xr:uid="{8E4E438A-3FE3-4E4D-ACD7-58B1A2C670F3}"/>
    <hyperlink ref="B44" location="'C. HTT Harmonised Glossary'!B6" display="2. Over-collateralisation (OC) " xr:uid="{3B7E2231-7779-4ED5-BEBB-D7B9EB731B27}"/>
  </hyperlinks>
  <pageMargins left="0.7" right="0.7" top="0.75" bottom="0.75" header="0.3" footer="0.3"/>
  <pageSetup scale="34" orientation="portrait" r:id="rId5"/>
  <headerFooter>
    <oddFooter>&amp;R&amp;1#&amp;"Calibri"&amp;10&amp;K0078D7Classification : Internal</oddFooter>
  </headerFooter>
  <rowBreaks count="2" manualBreakCount="2">
    <brk id="136" max="16383" man="1"/>
    <brk id="238" max="16383" man="1"/>
  </rowBreaks>
  <colBreaks count="1" manualBreakCount="1">
    <brk id="7" max="1048575" man="1"/>
  </colBreaks>
  <legacyDrawing r:id="rId6"/>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F18F4B-C962-44D5-9BD8-BE711827D81C}">
  <sheetPr>
    <tabColor theme="9" tint="-0.249977111117893"/>
  </sheetPr>
  <dimension ref="A1:N423"/>
  <sheetViews>
    <sheetView tabSelected="1" view="pageBreakPreview" zoomScale="85" zoomScaleNormal="85" zoomScaleSheetLayoutView="85" workbookViewId="0">
      <selection activeCell="C238" sqref="C238"/>
    </sheetView>
  </sheetViews>
  <sheetFormatPr defaultColWidth="8.88671875" defaultRowHeight="14.4" outlineLevelRow="1" x14ac:dyDescent="0.3"/>
  <cols>
    <col min="1" max="1" width="13.88671875" style="30" customWidth="1"/>
    <col min="2" max="2" width="62.88671875" style="30" customWidth="1"/>
    <col min="3" max="3" width="41" style="30" customWidth="1"/>
    <col min="4" max="4" width="40.88671875" style="30" customWidth="1"/>
    <col min="5" max="5" width="6.6640625" style="30" customWidth="1"/>
    <col min="6" max="6" width="41.5546875" style="30" customWidth="1"/>
    <col min="7" max="7" width="41.5546875" style="27" customWidth="1"/>
    <col min="8" max="16384" width="8.88671875" style="28"/>
  </cols>
  <sheetData>
    <row r="1" spans="1:7" ht="31.2" x14ac:dyDescent="0.3">
      <c r="A1" s="1" t="s">
        <v>315</v>
      </c>
      <c r="B1" s="1"/>
      <c r="C1" s="27"/>
      <c r="D1" s="27"/>
      <c r="E1" s="27"/>
      <c r="F1" s="25" t="s">
        <v>1369</v>
      </c>
    </row>
    <row r="2" spans="1:7" ht="15" thickBot="1" x14ac:dyDescent="0.35">
      <c r="A2" s="27"/>
      <c r="B2" s="27"/>
      <c r="C2" s="27"/>
      <c r="D2" s="27"/>
      <c r="E2" s="27"/>
      <c r="F2" s="27"/>
    </row>
    <row r="3" spans="1:7" ht="18.600000000000001" thickBot="1" x14ac:dyDescent="0.35">
      <c r="A3" s="31"/>
      <c r="B3" s="32" t="s">
        <v>174</v>
      </c>
      <c r="C3" s="85" t="s">
        <v>248</v>
      </c>
      <c r="D3" s="31"/>
      <c r="E3" s="31"/>
      <c r="F3" s="27"/>
      <c r="G3" s="31"/>
    </row>
    <row r="4" spans="1:7" ht="15" thickBot="1" x14ac:dyDescent="0.35"/>
    <row r="5" spans="1:7" ht="18" x14ac:dyDescent="0.3">
      <c r="A5" s="34"/>
      <c r="B5" s="35" t="s">
        <v>316</v>
      </c>
      <c r="C5" s="34"/>
      <c r="E5" s="36"/>
      <c r="F5" s="36"/>
    </row>
    <row r="6" spans="1:7" x14ac:dyDescent="0.3">
      <c r="B6" s="22" t="s">
        <v>317</v>
      </c>
    </row>
    <row r="7" spans="1:7" x14ac:dyDescent="0.3">
      <c r="B7" s="86" t="s">
        <v>318</v>
      </c>
    </row>
    <row r="8" spans="1:7" ht="15" thickBot="1" x14ac:dyDescent="0.35">
      <c r="B8" s="87" t="s">
        <v>319</v>
      </c>
    </row>
    <row r="9" spans="1:7" x14ac:dyDescent="0.3">
      <c r="B9" s="23"/>
    </row>
    <row r="10" spans="1:7" ht="36" x14ac:dyDescent="0.3">
      <c r="A10" s="37" t="s">
        <v>320</v>
      </c>
      <c r="B10" s="37" t="s">
        <v>317</v>
      </c>
      <c r="C10" s="38"/>
      <c r="D10" s="38"/>
      <c r="E10" s="38"/>
      <c r="F10" s="38"/>
      <c r="G10" s="39"/>
    </row>
    <row r="11" spans="1:7" ht="15" customHeight="1" x14ac:dyDescent="0.3">
      <c r="A11" s="45"/>
      <c r="B11" s="46" t="s">
        <v>321</v>
      </c>
      <c r="C11" s="45" t="s">
        <v>194</v>
      </c>
      <c r="D11" s="45"/>
      <c r="E11" s="45"/>
      <c r="F11" s="48" t="s">
        <v>322</v>
      </c>
      <c r="G11" s="48"/>
    </row>
    <row r="12" spans="1:7" x14ac:dyDescent="0.3">
      <c r="A12" s="30" t="s">
        <v>323</v>
      </c>
      <c r="B12" s="30" t="s">
        <v>324</v>
      </c>
      <c r="C12" s="50">
        <v>3606.5847357899902</v>
      </c>
      <c r="F12" s="54">
        <f>IF($C$15=0,"",IF(C12="[for completion]","",C12/$C$15))</f>
        <v>1</v>
      </c>
    </row>
    <row r="13" spans="1:7" x14ac:dyDescent="0.3">
      <c r="A13" s="30" t="s">
        <v>325</v>
      </c>
      <c r="B13" s="30" t="s">
        <v>326</v>
      </c>
      <c r="C13" s="50">
        <v>0</v>
      </c>
      <c r="F13" s="54">
        <f>IF($C$15=0,"",IF(C13="[for completion]","",C13/$C$15))</f>
        <v>0</v>
      </c>
    </row>
    <row r="14" spans="1:7" x14ac:dyDescent="0.3">
      <c r="A14" s="30" t="s">
        <v>327</v>
      </c>
      <c r="B14" s="30" t="s">
        <v>213</v>
      </c>
      <c r="C14" s="50">
        <v>0</v>
      </c>
      <c r="F14" s="54">
        <f>IF($C$15=0,"",IF(C14="[for completion]","",C14/$C$15))</f>
        <v>0</v>
      </c>
    </row>
    <row r="15" spans="1:7" x14ac:dyDescent="0.3">
      <c r="A15" s="30" t="s">
        <v>328</v>
      </c>
      <c r="B15" s="88" t="s">
        <v>214</v>
      </c>
      <c r="C15" s="50">
        <f>SUM(C12:C14)</f>
        <v>3606.5847357899902</v>
      </c>
      <c r="F15" s="89">
        <f>SUM(F12:F14)</f>
        <v>1</v>
      </c>
    </row>
    <row r="16" spans="1:7" outlineLevel="1" x14ac:dyDescent="0.3">
      <c r="A16" s="30" t="s">
        <v>329</v>
      </c>
      <c r="B16" s="59" t="s">
        <v>330</v>
      </c>
      <c r="C16" s="50"/>
      <c r="F16" s="54">
        <f t="shared" ref="F16:F26" si="0">IF($C$15=0,"",IF(C16="[for completion]","",C16/$C$15))</f>
        <v>0</v>
      </c>
    </row>
    <row r="17" spans="1:7" outlineLevel="1" x14ac:dyDescent="0.3">
      <c r="A17" s="30" t="s">
        <v>331</v>
      </c>
      <c r="B17" s="59" t="s">
        <v>332</v>
      </c>
      <c r="C17" s="50"/>
      <c r="F17" s="54">
        <f t="shared" si="0"/>
        <v>0</v>
      </c>
    </row>
    <row r="18" spans="1:7" outlineLevel="1" x14ac:dyDescent="0.3">
      <c r="A18" s="30" t="s">
        <v>333</v>
      </c>
      <c r="B18" s="59"/>
      <c r="C18" s="50"/>
      <c r="F18" s="54">
        <f t="shared" si="0"/>
        <v>0</v>
      </c>
    </row>
    <row r="19" spans="1:7" outlineLevel="1" x14ac:dyDescent="0.3">
      <c r="A19" s="30" t="s">
        <v>334</v>
      </c>
      <c r="B19" s="59"/>
      <c r="C19" s="50"/>
      <c r="F19" s="54">
        <f t="shared" si="0"/>
        <v>0</v>
      </c>
    </row>
    <row r="20" spans="1:7" outlineLevel="1" x14ac:dyDescent="0.3">
      <c r="A20" s="30" t="s">
        <v>335</v>
      </c>
      <c r="B20" s="59"/>
      <c r="C20" s="50"/>
      <c r="F20" s="54">
        <f t="shared" si="0"/>
        <v>0</v>
      </c>
    </row>
    <row r="21" spans="1:7" outlineLevel="1" x14ac:dyDescent="0.3">
      <c r="A21" s="30" t="s">
        <v>336</v>
      </c>
      <c r="B21" s="59"/>
      <c r="C21" s="50"/>
      <c r="F21" s="54">
        <f t="shared" si="0"/>
        <v>0</v>
      </c>
    </row>
    <row r="22" spans="1:7" outlineLevel="1" x14ac:dyDescent="0.3">
      <c r="A22" s="30" t="s">
        <v>337</v>
      </c>
      <c r="B22" s="59"/>
      <c r="C22" s="50"/>
      <c r="F22" s="54">
        <f t="shared" si="0"/>
        <v>0</v>
      </c>
    </row>
    <row r="23" spans="1:7" outlineLevel="1" x14ac:dyDescent="0.3">
      <c r="A23" s="30" t="s">
        <v>338</v>
      </c>
      <c r="B23" s="59"/>
      <c r="C23" s="50"/>
      <c r="F23" s="54">
        <f t="shared" si="0"/>
        <v>0</v>
      </c>
    </row>
    <row r="24" spans="1:7" outlineLevel="1" x14ac:dyDescent="0.3">
      <c r="A24" s="30" t="s">
        <v>339</v>
      </c>
      <c r="B24" s="59"/>
      <c r="C24" s="50"/>
      <c r="F24" s="54">
        <f t="shared" si="0"/>
        <v>0</v>
      </c>
    </row>
    <row r="25" spans="1:7" outlineLevel="1" x14ac:dyDescent="0.3">
      <c r="A25" s="30" t="s">
        <v>340</v>
      </c>
      <c r="B25" s="59"/>
      <c r="C25" s="50"/>
      <c r="F25" s="54">
        <f t="shared" si="0"/>
        <v>0</v>
      </c>
    </row>
    <row r="26" spans="1:7" outlineLevel="1" x14ac:dyDescent="0.3">
      <c r="A26" s="30" t="s">
        <v>341</v>
      </c>
      <c r="B26" s="59"/>
      <c r="C26" s="60"/>
      <c r="D26" s="28"/>
      <c r="E26" s="28"/>
      <c r="F26" s="54">
        <f t="shared" si="0"/>
        <v>0</v>
      </c>
    </row>
    <row r="27" spans="1:7" ht="15" customHeight="1" x14ac:dyDescent="0.3">
      <c r="A27" s="45"/>
      <c r="B27" s="46" t="s">
        <v>342</v>
      </c>
      <c r="C27" s="45" t="s">
        <v>343</v>
      </c>
      <c r="D27" s="45" t="s">
        <v>344</v>
      </c>
      <c r="E27" s="47"/>
      <c r="F27" s="45" t="s">
        <v>345</v>
      </c>
      <c r="G27" s="48"/>
    </row>
    <row r="28" spans="1:7" x14ac:dyDescent="0.3">
      <c r="A28" s="30" t="s">
        <v>346</v>
      </c>
      <c r="B28" s="30" t="s">
        <v>347</v>
      </c>
      <c r="C28" s="50">
        <v>50133</v>
      </c>
      <c r="D28" s="90"/>
      <c r="F28" s="90">
        <f>IF(AND(C28="[For completion]",D28="[For completion]"),"[For completion]",SUM(C28:D28))</f>
        <v>50133</v>
      </c>
    </row>
    <row r="29" spans="1:7" outlineLevel="1" x14ac:dyDescent="0.3">
      <c r="A29" s="30" t="s">
        <v>348</v>
      </c>
      <c r="B29" s="41" t="s">
        <v>349</v>
      </c>
      <c r="C29" s="50">
        <v>26652</v>
      </c>
      <c r="D29" s="90"/>
      <c r="F29" s="90">
        <f>IF(AND(C29="[For completion]",D29="[For completion]"),"[For completion]",SUM(C29:D29))</f>
        <v>26652</v>
      </c>
    </row>
    <row r="30" spans="1:7" outlineLevel="1" x14ac:dyDescent="0.3">
      <c r="A30" s="30" t="s">
        <v>350</v>
      </c>
      <c r="B30" s="41" t="s">
        <v>351</v>
      </c>
      <c r="C30" s="90"/>
      <c r="D30" s="90"/>
      <c r="F30" s="90"/>
    </row>
    <row r="31" spans="1:7" outlineLevel="1" x14ac:dyDescent="0.3">
      <c r="A31" s="30" t="s">
        <v>352</v>
      </c>
      <c r="B31" s="41"/>
    </row>
    <row r="32" spans="1:7" outlineLevel="1" x14ac:dyDescent="0.3">
      <c r="A32" s="30" t="s">
        <v>353</v>
      </c>
      <c r="B32" s="41"/>
    </row>
    <row r="33" spans="1:7" outlineLevel="1" x14ac:dyDescent="0.3">
      <c r="A33" s="30" t="s">
        <v>354</v>
      </c>
      <c r="B33" s="41"/>
    </row>
    <row r="34" spans="1:7" outlineLevel="1" x14ac:dyDescent="0.3">
      <c r="A34" s="30" t="s">
        <v>355</v>
      </c>
      <c r="B34" s="41"/>
    </row>
    <row r="35" spans="1:7" ht="15" customHeight="1" x14ac:dyDescent="0.3">
      <c r="A35" s="45"/>
      <c r="B35" s="46" t="s">
        <v>356</v>
      </c>
      <c r="C35" s="45" t="s">
        <v>357</v>
      </c>
      <c r="D35" s="45" t="s">
        <v>358</v>
      </c>
      <c r="E35" s="47"/>
      <c r="F35" s="48" t="s">
        <v>322</v>
      </c>
      <c r="G35" s="48"/>
    </row>
    <row r="36" spans="1:7" x14ac:dyDescent="0.3">
      <c r="A36" s="30" t="s">
        <v>359</v>
      </c>
      <c r="B36" s="30" t="s">
        <v>360</v>
      </c>
      <c r="C36" s="24">
        <v>7.2478597384941701E-3</v>
      </c>
      <c r="D36" s="89"/>
      <c r="E36" s="91"/>
      <c r="F36" s="24">
        <v>7.2478597384941701E-3</v>
      </c>
    </row>
    <row r="37" spans="1:7" outlineLevel="1" x14ac:dyDescent="0.3">
      <c r="A37" s="30" t="s">
        <v>361</v>
      </c>
      <c r="C37" s="89"/>
      <c r="D37" s="89"/>
      <c r="E37" s="91"/>
      <c r="F37" s="89"/>
    </row>
    <row r="38" spans="1:7" outlineLevel="1" x14ac:dyDescent="0.3">
      <c r="A38" s="30" t="s">
        <v>362</v>
      </c>
      <c r="C38" s="89"/>
      <c r="D38" s="89"/>
      <c r="E38" s="91"/>
      <c r="F38" s="89"/>
    </row>
    <row r="39" spans="1:7" outlineLevel="1" x14ac:dyDescent="0.3">
      <c r="A39" s="30" t="s">
        <v>363</v>
      </c>
      <c r="C39" s="89"/>
      <c r="D39" s="89"/>
      <c r="E39" s="91"/>
      <c r="F39" s="89"/>
    </row>
    <row r="40" spans="1:7" outlineLevel="1" x14ac:dyDescent="0.3">
      <c r="A40" s="30" t="s">
        <v>364</v>
      </c>
      <c r="C40" s="89"/>
      <c r="D40" s="89"/>
      <c r="E40" s="91"/>
      <c r="F40" s="89"/>
    </row>
    <row r="41" spans="1:7" outlineLevel="1" x14ac:dyDescent="0.3">
      <c r="A41" s="30" t="s">
        <v>365</v>
      </c>
      <c r="C41" s="89"/>
      <c r="D41" s="89"/>
      <c r="E41" s="91"/>
      <c r="F41" s="89"/>
    </row>
    <row r="42" spans="1:7" outlineLevel="1" x14ac:dyDescent="0.3">
      <c r="A42" s="30" t="s">
        <v>366</v>
      </c>
      <c r="C42" s="89"/>
      <c r="D42" s="89"/>
      <c r="E42" s="91"/>
      <c r="F42" s="89"/>
    </row>
    <row r="43" spans="1:7" ht="15" customHeight="1" x14ac:dyDescent="0.3">
      <c r="A43" s="45"/>
      <c r="B43" s="46" t="s">
        <v>367</v>
      </c>
      <c r="C43" s="45" t="s">
        <v>357</v>
      </c>
      <c r="D43" s="45" t="s">
        <v>358</v>
      </c>
      <c r="E43" s="47"/>
      <c r="F43" s="48" t="s">
        <v>322</v>
      </c>
      <c r="G43" s="48"/>
    </row>
    <row r="44" spans="1:7" x14ac:dyDescent="0.3">
      <c r="A44" s="30" t="s">
        <v>368</v>
      </c>
      <c r="B44" s="92" t="s">
        <v>369</v>
      </c>
      <c r="C44" s="93">
        <f>SUM(C45:C71)</f>
        <v>1</v>
      </c>
      <c r="D44" s="93">
        <f>SUM(D45:D71)</f>
        <v>0</v>
      </c>
      <c r="E44" s="89"/>
      <c r="F44" s="93">
        <f>SUM(F45:F71)</f>
        <v>1</v>
      </c>
      <c r="G44" s="30"/>
    </row>
    <row r="45" spans="1:7" x14ac:dyDescent="0.3">
      <c r="A45" s="30" t="s">
        <v>370</v>
      </c>
      <c r="B45" s="30" t="s">
        <v>371</v>
      </c>
      <c r="C45" s="50"/>
      <c r="D45" s="89"/>
      <c r="E45" s="89"/>
      <c r="F45" s="50"/>
      <c r="G45" s="30"/>
    </row>
    <row r="46" spans="1:7" x14ac:dyDescent="0.3">
      <c r="A46" s="30" t="s">
        <v>372</v>
      </c>
      <c r="B46" s="30" t="s">
        <v>373</v>
      </c>
      <c r="C46" s="104">
        <v>1</v>
      </c>
      <c r="D46" s="89"/>
      <c r="E46" s="89"/>
      <c r="F46" s="104">
        <v>1</v>
      </c>
      <c r="G46" s="30"/>
    </row>
    <row r="47" spans="1:7" x14ac:dyDescent="0.3">
      <c r="A47" s="30" t="s">
        <v>374</v>
      </c>
      <c r="B47" s="30" t="s">
        <v>375</v>
      </c>
      <c r="C47" s="50"/>
      <c r="D47" s="89"/>
      <c r="E47" s="89"/>
      <c r="F47" s="50"/>
      <c r="G47" s="30"/>
    </row>
    <row r="48" spans="1:7" x14ac:dyDescent="0.3">
      <c r="A48" s="30" t="s">
        <v>376</v>
      </c>
      <c r="B48" s="30" t="s">
        <v>377</v>
      </c>
      <c r="C48" s="50"/>
      <c r="D48" s="89"/>
      <c r="E48" s="89"/>
      <c r="F48" s="50"/>
      <c r="G48" s="30"/>
    </row>
    <row r="49" spans="1:7" x14ac:dyDescent="0.3">
      <c r="A49" s="30" t="s">
        <v>378</v>
      </c>
      <c r="B49" s="30" t="s">
        <v>379</v>
      </c>
      <c r="C49" s="50"/>
      <c r="D49" s="89"/>
      <c r="E49" s="89"/>
      <c r="F49" s="50"/>
      <c r="G49" s="30"/>
    </row>
    <row r="50" spans="1:7" x14ac:dyDescent="0.3">
      <c r="A50" s="30" t="s">
        <v>380</v>
      </c>
      <c r="B50" s="30" t="s">
        <v>381</v>
      </c>
      <c r="C50" s="50"/>
      <c r="D50" s="89"/>
      <c r="E50" s="89"/>
      <c r="F50" s="50"/>
      <c r="G50" s="30"/>
    </row>
    <row r="51" spans="1:7" x14ac:dyDescent="0.3">
      <c r="A51" s="30" t="s">
        <v>382</v>
      </c>
      <c r="B51" s="30" t="s">
        <v>383</v>
      </c>
      <c r="C51" s="50"/>
      <c r="D51" s="89"/>
      <c r="E51" s="89"/>
      <c r="F51" s="50"/>
      <c r="G51" s="30"/>
    </row>
    <row r="52" spans="1:7" x14ac:dyDescent="0.3">
      <c r="A52" s="30" t="s">
        <v>384</v>
      </c>
      <c r="B52" s="30" t="s">
        <v>385</v>
      </c>
      <c r="C52" s="50"/>
      <c r="D52" s="89"/>
      <c r="E52" s="89"/>
      <c r="F52" s="50"/>
      <c r="G52" s="30"/>
    </row>
    <row r="53" spans="1:7" x14ac:dyDescent="0.3">
      <c r="A53" s="30" t="s">
        <v>386</v>
      </c>
      <c r="B53" s="30" t="s">
        <v>387</v>
      </c>
      <c r="C53" s="50"/>
      <c r="D53" s="89"/>
      <c r="E53" s="89"/>
      <c r="F53" s="50"/>
      <c r="G53" s="30"/>
    </row>
    <row r="54" spans="1:7" x14ac:dyDescent="0.3">
      <c r="A54" s="30" t="s">
        <v>388</v>
      </c>
      <c r="B54" s="30" t="s">
        <v>389</v>
      </c>
      <c r="C54" s="50"/>
      <c r="D54" s="89"/>
      <c r="E54" s="89"/>
      <c r="F54" s="50"/>
      <c r="G54" s="30"/>
    </row>
    <row r="55" spans="1:7" x14ac:dyDescent="0.3">
      <c r="A55" s="30" t="s">
        <v>390</v>
      </c>
      <c r="B55" s="30" t="s">
        <v>391</v>
      </c>
      <c r="C55" s="50"/>
      <c r="D55" s="89"/>
      <c r="E55" s="89"/>
      <c r="F55" s="50"/>
      <c r="G55" s="30"/>
    </row>
    <row r="56" spans="1:7" x14ac:dyDescent="0.3">
      <c r="A56" s="30" t="s">
        <v>392</v>
      </c>
      <c r="B56" s="30" t="s">
        <v>393</v>
      </c>
      <c r="C56" s="50"/>
      <c r="D56" s="89"/>
      <c r="E56" s="89"/>
      <c r="F56" s="50"/>
      <c r="G56" s="30"/>
    </row>
    <row r="57" spans="1:7" x14ac:dyDescent="0.3">
      <c r="A57" s="30" t="s">
        <v>394</v>
      </c>
      <c r="B57" s="30" t="s">
        <v>395</v>
      </c>
      <c r="C57" s="50"/>
      <c r="D57" s="89"/>
      <c r="E57" s="89"/>
      <c r="F57" s="50"/>
      <c r="G57" s="30"/>
    </row>
    <row r="58" spans="1:7" x14ac:dyDescent="0.3">
      <c r="A58" s="30" t="s">
        <v>396</v>
      </c>
      <c r="B58" s="30" t="s">
        <v>397</v>
      </c>
      <c r="C58" s="50"/>
      <c r="D58" s="89"/>
      <c r="E58" s="89"/>
      <c r="F58" s="50"/>
      <c r="G58" s="30"/>
    </row>
    <row r="59" spans="1:7" x14ac:dyDescent="0.3">
      <c r="A59" s="30" t="s">
        <v>398</v>
      </c>
      <c r="B59" s="30" t="s">
        <v>399</v>
      </c>
      <c r="C59" s="50"/>
      <c r="D59" s="89"/>
      <c r="E59" s="89"/>
      <c r="F59" s="50"/>
      <c r="G59" s="30"/>
    </row>
    <row r="60" spans="1:7" x14ac:dyDescent="0.3">
      <c r="A60" s="30" t="s">
        <v>400</v>
      </c>
      <c r="B60" s="30" t="s">
        <v>401</v>
      </c>
      <c r="C60" s="50"/>
      <c r="D60" s="89"/>
      <c r="E60" s="89"/>
      <c r="F60" s="50"/>
      <c r="G60" s="30"/>
    </row>
    <row r="61" spans="1:7" x14ac:dyDescent="0.3">
      <c r="A61" s="30" t="s">
        <v>402</v>
      </c>
      <c r="B61" s="30" t="s">
        <v>403</v>
      </c>
      <c r="C61" s="50"/>
      <c r="D61" s="89"/>
      <c r="E61" s="89"/>
      <c r="F61" s="50"/>
      <c r="G61" s="30"/>
    </row>
    <row r="62" spans="1:7" x14ac:dyDescent="0.3">
      <c r="A62" s="30" t="s">
        <v>404</v>
      </c>
      <c r="B62" s="30" t="s">
        <v>405</v>
      </c>
      <c r="C62" s="50"/>
      <c r="D62" s="89"/>
      <c r="E62" s="89"/>
      <c r="F62" s="50"/>
      <c r="G62" s="30"/>
    </row>
    <row r="63" spans="1:7" x14ac:dyDescent="0.3">
      <c r="A63" s="30" t="s">
        <v>406</v>
      </c>
      <c r="B63" s="30" t="s">
        <v>407</v>
      </c>
      <c r="C63" s="50"/>
      <c r="D63" s="89"/>
      <c r="E63" s="89"/>
      <c r="F63" s="50"/>
      <c r="G63" s="30"/>
    </row>
    <row r="64" spans="1:7" x14ac:dyDescent="0.3">
      <c r="A64" s="30" t="s">
        <v>408</v>
      </c>
      <c r="B64" s="30" t="s">
        <v>409</v>
      </c>
      <c r="C64" s="50"/>
      <c r="D64" s="89"/>
      <c r="E64" s="89"/>
      <c r="F64" s="50"/>
      <c r="G64" s="30"/>
    </row>
    <row r="65" spans="1:7" x14ac:dyDescent="0.3">
      <c r="A65" s="30" t="s">
        <v>410</v>
      </c>
      <c r="B65" s="30" t="s">
        <v>411</v>
      </c>
      <c r="C65" s="50"/>
      <c r="D65" s="89"/>
      <c r="E65" s="89"/>
      <c r="F65" s="50"/>
      <c r="G65" s="30"/>
    </row>
    <row r="66" spans="1:7" x14ac:dyDescent="0.3">
      <c r="A66" s="30" t="s">
        <v>412</v>
      </c>
      <c r="B66" s="30" t="s">
        <v>413</v>
      </c>
      <c r="C66" s="50"/>
      <c r="D66" s="89"/>
      <c r="E66" s="89"/>
      <c r="F66" s="50"/>
      <c r="G66" s="30"/>
    </row>
    <row r="67" spans="1:7" x14ac:dyDescent="0.3">
      <c r="A67" s="30" t="s">
        <v>414</v>
      </c>
      <c r="B67" s="30" t="s">
        <v>415</v>
      </c>
      <c r="C67" s="50"/>
      <c r="D67" s="89"/>
      <c r="E67" s="89"/>
      <c r="F67" s="50"/>
      <c r="G67" s="30"/>
    </row>
    <row r="68" spans="1:7" x14ac:dyDescent="0.3">
      <c r="A68" s="30" t="s">
        <v>416</v>
      </c>
      <c r="B68" s="30" t="s">
        <v>417</v>
      </c>
      <c r="C68" s="50"/>
      <c r="D68" s="89"/>
      <c r="E68" s="89"/>
      <c r="F68" s="50"/>
      <c r="G68" s="30"/>
    </row>
    <row r="69" spans="1:7" x14ac:dyDescent="0.3">
      <c r="A69" s="30" t="s">
        <v>418</v>
      </c>
      <c r="B69" s="30" t="s">
        <v>419</v>
      </c>
      <c r="C69" s="50"/>
      <c r="D69" s="89"/>
      <c r="E69" s="89"/>
      <c r="F69" s="50"/>
      <c r="G69" s="30"/>
    </row>
    <row r="70" spans="1:7" x14ac:dyDescent="0.3">
      <c r="A70" s="30" t="s">
        <v>420</v>
      </c>
      <c r="B70" s="30" t="s">
        <v>421</v>
      </c>
      <c r="C70" s="50"/>
      <c r="D70" s="89"/>
      <c r="E70" s="89"/>
      <c r="F70" s="50"/>
      <c r="G70" s="30"/>
    </row>
    <row r="71" spans="1:7" x14ac:dyDescent="0.3">
      <c r="A71" s="30" t="s">
        <v>422</v>
      </c>
      <c r="B71" s="30" t="s">
        <v>423</v>
      </c>
      <c r="C71" s="50"/>
      <c r="D71" s="89"/>
      <c r="E71" s="89"/>
      <c r="F71" s="50"/>
      <c r="G71" s="30"/>
    </row>
    <row r="72" spans="1:7" x14ac:dyDescent="0.3">
      <c r="A72" s="30" t="s">
        <v>424</v>
      </c>
      <c r="B72" s="92" t="s">
        <v>271</v>
      </c>
      <c r="C72" s="93">
        <f>SUM(C73:C75)</f>
        <v>0</v>
      </c>
      <c r="D72" s="93">
        <f>SUM(D73:D75)</f>
        <v>0</v>
      </c>
      <c r="E72" s="89"/>
      <c r="F72" s="93">
        <f>SUM(F73:F75)</f>
        <v>0</v>
      </c>
      <c r="G72" s="30"/>
    </row>
    <row r="73" spans="1:7" x14ac:dyDescent="0.3">
      <c r="A73" s="30" t="s">
        <v>425</v>
      </c>
      <c r="B73" s="30" t="s">
        <v>426</v>
      </c>
      <c r="C73" s="50"/>
      <c r="D73" s="89"/>
      <c r="E73" s="89"/>
      <c r="F73" s="50"/>
      <c r="G73" s="30"/>
    </row>
    <row r="74" spans="1:7" x14ac:dyDescent="0.3">
      <c r="A74" s="30" t="s">
        <v>427</v>
      </c>
      <c r="B74" s="30" t="s">
        <v>428</v>
      </c>
      <c r="C74" s="50"/>
      <c r="D74" s="89"/>
      <c r="E74" s="89"/>
      <c r="F74" s="50"/>
      <c r="G74" s="30"/>
    </row>
    <row r="75" spans="1:7" x14ac:dyDescent="0.3">
      <c r="A75" s="30" t="s">
        <v>429</v>
      </c>
      <c r="B75" s="30" t="s">
        <v>430</v>
      </c>
      <c r="C75" s="50"/>
      <c r="D75" s="89"/>
      <c r="E75" s="89"/>
      <c r="F75" s="50"/>
      <c r="G75" s="30"/>
    </row>
    <row r="76" spans="1:7" x14ac:dyDescent="0.3">
      <c r="A76" s="30" t="s">
        <v>431</v>
      </c>
      <c r="B76" s="92" t="s">
        <v>213</v>
      </c>
      <c r="C76" s="93">
        <f>SUM(C77:C87)</f>
        <v>0</v>
      </c>
      <c r="D76" s="93">
        <f>SUM(D77:D87)</f>
        <v>0</v>
      </c>
      <c r="E76" s="89"/>
      <c r="F76" s="93">
        <f>SUM(F77:F87)</f>
        <v>0</v>
      </c>
      <c r="G76" s="30"/>
    </row>
    <row r="77" spans="1:7" x14ac:dyDescent="0.3">
      <c r="A77" s="30" t="s">
        <v>432</v>
      </c>
      <c r="B77" s="42" t="s">
        <v>272</v>
      </c>
      <c r="C77" s="50"/>
      <c r="D77" s="89"/>
      <c r="E77" s="89"/>
      <c r="F77" s="50"/>
      <c r="G77" s="30"/>
    </row>
    <row r="78" spans="1:7" x14ac:dyDescent="0.3">
      <c r="A78" s="30" t="s">
        <v>433</v>
      </c>
      <c r="B78" s="30" t="s">
        <v>434</v>
      </c>
      <c r="C78" s="50"/>
      <c r="D78" s="89"/>
      <c r="E78" s="89"/>
      <c r="F78" s="50"/>
      <c r="G78" s="30"/>
    </row>
    <row r="79" spans="1:7" x14ac:dyDescent="0.3">
      <c r="A79" s="30" t="s">
        <v>435</v>
      </c>
      <c r="B79" s="42" t="s">
        <v>273</v>
      </c>
      <c r="C79" s="50"/>
      <c r="D79" s="89"/>
      <c r="E79" s="89"/>
      <c r="F79" s="50"/>
      <c r="G79" s="30"/>
    </row>
    <row r="80" spans="1:7" x14ac:dyDescent="0.3">
      <c r="A80" s="30" t="s">
        <v>436</v>
      </c>
      <c r="B80" s="42" t="s">
        <v>274</v>
      </c>
      <c r="C80" s="50"/>
      <c r="D80" s="89"/>
      <c r="E80" s="89"/>
      <c r="F80" s="50"/>
      <c r="G80" s="30"/>
    </row>
    <row r="81" spans="1:7" x14ac:dyDescent="0.3">
      <c r="A81" s="30" t="s">
        <v>437</v>
      </c>
      <c r="B81" s="42" t="s">
        <v>275</v>
      </c>
      <c r="C81" s="50"/>
      <c r="D81" s="89"/>
      <c r="E81" s="89"/>
      <c r="F81" s="50"/>
      <c r="G81" s="30"/>
    </row>
    <row r="82" spans="1:7" x14ac:dyDescent="0.3">
      <c r="A82" s="30" t="s">
        <v>438</v>
      </c>
      <c r="B82" s="42" t="s">
        <v>276</v>
      </c>
      <c r="C82" s="50"/>
      <c r="D82" s="89"/>
      <c r="E82" s="89"/>
      <c r="F82" s="50"/>
      <c r="G82" s="30"/>
    </row>
    <row r="83" spans="1:7" x14ac:dyDescent="0.3">
      <c r="A83" s="30" t="s">
        <v>439</v>
      </c>
      <c r="B83" s="42" t="s">
        <v>277</v>
      </c>
      <c r="C83" s="50"/>
      <c r="D83" s="89"/>
      <c r="E83" s="89"/>
      <c r="F83" s="50"/>
      <c r="G83" s="30"/>
    </row>
    <row r="84" spans="1:7" x14ac:dyDescent="0.3">
      <c r="A84" s="30" t="s">
        <v>440</v>
      </c>
      <c r="B84" s="42" t="s">
        <v>278</v>
      </c>
      <c r="C84" s="50"/>
      <c r="D84" s="89"/>
      <c r="E84" s="89"/>
      <c r="F84" s="50"/>
      <c r="G84" s="30"/>
    </row>
    <row r="85" spans="1:7" x14ac:dyDescent="0.3">
      <c r="A85" s="30" t="s">
        <v>441</v>
      </c>
      <c r="B85" s="42" t="s">
        <v>279</v>
      </c>
      <c r="C85" s="50"/>
      <c r="D85" s="89"/>
      <c r="E85" s="89"/>
      <c r="F85" s="50"/>
      <c r="G85" s="30"/>
    </row>
    <row r="86" spans="1:7" x14ac:dyDescent="0.3">
      <c r="A86" s="30" t="s">
        <v>442</v>
      </c>
      <c r="B86" s="42" t="s">
        <v>280</v>
      </c>
      <c r="C86" s="50"/>
      <c r="D86" s="89"/>
      <c r="E86" s="89"/>
      <c r="F86" s="50"/>
      <c r="G86" s="30"/>
    </row>
    <row r="87" spans="1:7" x14ac:dyDescent="0.3">
      <c r="A87" s="30" t="s">
        <v>443</v>
      </c>
      <c r="B87" s="42" t="s">
        <v>213</v>
      </c>
      <c r="C87" s="50"/>
      <c r="D87" s="89"/>
      <c r="E87" s="89"/>
      <c r="F87" s="50"/>
      <c r="G87" s="30"/>
    </row>
    <row r="88" spans="1:7" outlineLevel="1" x14ac:dyDescent="0.3">
      <c r="A88" s="30" t="s">
        <v>444</v>
      </c>
      <c r="B88" s="59" t="s">
        <v>215</v>
      </c>
      <c r="C88" s="89"/>
      <c r="D88" s="89"/>
      <c r="E88" s="89"/>
      <c r="F88" s="89"/>
      <c r="G88" s="30"/>
    </row>
    <row r="89" spans="1:7" outlineLevel="1" x14ac:dyDescent="0.3">
      <c r="A89" s="30" t="s">
        <v>445</v>
      </c>
      <c r="B89" s="59" t="s">
        <v>215</v>
      </c>
      <c r="C89" s="89"/>
      <c r="D89" s="89"/>
      <c r="E89" s="89"/>
      <c r="F89" s="89"/>
      <c r="G89" s="30"/>
    </row>
    <row r="90" spans="1:7" outlineLevel="1" x14ac:dyDescent="0.3">
      <c r="A90" s="30" t="s">
        <v>446</v>
      </c>
      <c r="B90" s="59" t="s">
        <v>215</v>
      </c>
      <c r="C90" s="89"/>
      <c r="D90" s="89"/>
      <c r="E90" s="89"/>
      <c r="F90" s="89"/>
      <c r="G90" s="30"/>
    </row>
    <row r="91" spans="1:7" outlineLevel="1" x14ac:dyDescent="0.3">
      <c r="A91" s="30" t="s">
        <v>447</v>
      </c>
      <c r="B91" s="59" t="s">
        <v>215</v>
      </c>
      <c r="C91" s="89"/>
      <c r="D91" s="89"/>
      <c r="E91" s="89"/>
      <c r="F91" s="89"/>
      <c r="G91" s="30"/>
    </row>
    <row r="92" spans="1:7" outlineLevel="1" x14ac:dyDescent="0.3">
      <c r="A92" s="30" t="s">
        <v>448</v>
      </c>
      <c r="B92" s="59" t="s">
        <v>215</v>
      </c>
      <c r="C92" s="89"/>
      <c r="D92" s="89"/>
      <c r="E92" s="89"/>
      <c r="F92" s="89"/>
      <c r="G92" s="30"/>
    </row>
    <row r="93" spans="1:7" outlineLevel="1" x14ac:dyDescent="0.3">
      <c r="A93" s="30" t="s">
        <v>449</v>
      </c>
      <c r="B93" s="59" t="s">
        <v>215</v>
      </c>
      <c r="C93" s="89"/>
      <c r="D93" s="89"/>
      <c r="E93" s="89"/>
      <c r="F93" s="89"/>
      <c r="G93" s="30"/>
    </row>
    <row r="94" spans="1:7" outlineLevel="1" x14ac:dyDescent="0.3">
      <c r="A94" s="30" t="s">
        <v>450</v>
      </c>
      <c r="B94" s="59" t="s">
        <v>215</v>
      </c>
      <c r="C94" s="89"/>
      <c r="D94" s="89"/>
      <c r="E94" s="89"/>
      <c r="F94" s="89"/>
      <c r="G94" s="30"/>
    </row>
    <row r="95" spans="1:7" outlineLevel="1" x14ac:dyDescent="0.3">
      <c r="A95" s="30" t="s">
        <v>451</v>
      </c>
      <c r="B95" s="59" t="s">
        <v>215</v>
      </c>
      <c r="C95" s="89"/>
      <c r="D95" s="89"/>
      <c r="E95" s="89"/>
      <c r="F95" s="89"/>
      <c r="G95" s="30"/>
    </row>
    <row r="96" spans="1:7" outlineLevel="1" x14ac:dyDescent="0.3">
      <c r="A96" s="30" t="s">
        <v>452</v>
      </c>
      <c r="B96" s="59" t="s">
        <v>215</v>
      </c>
      <c r="C96" s="89"/>
      <c r="D96" s="89"/>
      <c r="E96" s="89"/>
      <c r="F96" s="89"/>
      <c r="G96" s="30"/>
    </row>
    <row r="97" spans="1:7" outlineLevel="1" x14ac:dyDescent="0.3">
      <c r="A97" s="30" t="s">
        <v>453</v>
      </c>
      <c r="B97" s="59" t="s">
        <v>215</v>
      </c>
      <c r="C97" s="89"/>
      <c r="D97" s="89"/>
      <c r="E97" s="89"/>
      <c r="F97" s="89"/>
      <c r="G97" s="30"/>
    </row>
    <row r="98" spans="1:7" ht="15" customHeight="1" x14ac:dyDescent="0.3">
      <c r="A98" s="45"/>
      <c r="B98" s="73" t="s">
        <v>454</v>
      </c>
      <c r="C98" s="45" t="s">
        <v>357</v>
      </c>
      <c r="D98" s="45" t="s">
        <v>358</v>
      </c>
      <c r="E98" s="47"/>
      <c r="F98" s="48" t="s">
        <v>322</v>
      </c>
      <c r="G98" s="48"/>
    </row>
    <row r="99" spans="1:7" x14ac:dyDescent="0.3">
      <c r="A99" s="30" t="s">
        <v>455</v>
      </c>
      <c r="B99" s="24" t="s">
        <v>1771</v>
      </c>
      <c r="C99" s="24">
        <v>0.16667897290879</v>
      </c>
      <c r="D99" s="89"/>
      <c r="E99" s="89"/>
      <c r="F99" s="24">
        <v>0.16667897290879</v>
      </c>
      <c r="G99" s="30"/>
    </row>
    <row r="100" spans="1:7" x14ac:dyDescent="0.3">
      <c r="A100" s="30" t="s">
        <v>456</v>
      </c>
      <c r="B100" s="24" t="s">
        <v>1769</v>
      </c>
      <c r="C100" s="24">
        <v>0.135159419317851</v>
      </c>
      <c r="D100" s="89"/>
      <c r="E100" s="89"/>
      <c r="F100" s="24">
        <v>0.135159419317851</v>
      </c>
      <c r="G100" s="30"/>
    </row>
    <row r="101" spans="1:7" x14ac:dyDescent="0.3">
      <c r="A101" s="30" t="s">
        <v>457</v>
      </c>
      <c r="B101" s="24" t="s">
        <v>1770</v>
      </c>
      <c r="C101" s="24">
        <v>0.14899474325598899</v>
      </c>
      <c r="D101" s="89"/>
      <c r="E101" s="89"/>
      <c r="F101" s="24">
        <v>0.14899474325598899</v>
      </c>
      <c r="G101" s="30"/>
    </row>
    <row r="102" spans="1:7" x14ac:dyDescent="0.3">
      <c r="A102" s="30" t="s">
        <v>458</v>
      </c>
      <c r="B102" s="24" t="s">
        <v>1767</v>
      </c>
      <c r="C102" s="24">
        <v>0.103817449093702</v>
      </c>
      <c r="D102" s="89"/>
      <c r="E102" s="89"/>
      <c r="F102" s="24">
        <v>0.103817449093702</v>
      </c>
      <c r="G102" s="30"/>
    </row>
    <row r="103" spans="1:7" x14ac:dyDescent="0.3">
      <c r="A103" s="30" t="s">
        <v>459</v>
      </c>
      <c r="B103" s="24" t="s">
        <v>1768</v>
      </c>
      <c r="C103" s="24">
        <v>0.106317171080138</v>
      </c>
      <c r="D103" s="89"/>
      <c r="E103" s="89"/>
      <c r="F103" s="24">
        <v>0.106317171080138</v>
      </c>
      <c r="G103" s="30"/>
    </row>
    <row r="104" spans="1:7" x14ac:dyDescent="0.3">
      <c r="A104" s="30" t="s">
        <v>460</v>
      </c>
      <c r="B104" s="24" t="s">
        <v>1765</v>
      </c>
      <c r="C104" s="24">
        <v>6.8523659072124002E-2</v>
      </c>
      <c r="D104" s="89"/>
      <c r="E104" s="89"/>
      <c r="F104" s="24">
        <v>6.8523659072124002E-2</v>
      </c>
      <c r="G104" s="30"/>
    </row>
    <row r="105" spans="1:7" x14ac:dyDescent="0.3">
      <c r="A105" s="30" t="s">
        <v>461</v>
      </c>
      <c r="B105" s="24" t="s">
        <v>1766</v>
      </c>
      <c r="C105" s="24">
        <v>7.8016847960835897E-2</v>
      </c>
      <c r="D105" s="89"/>
      <c r="E105" s="89"/>
      <c r="F105" s="24">
        <v>7.8016847960835897E-2</v>
      </c>
      <c r="G105" s="30"/>
    </row>
    <row r="106" spans="1:7" x14ac:dyDescent="0.3">
      <c r="A106" s="30" t="s">
        <v>462</v>
      </c>
      <c r="B106" s="24" t="s">
        <v>1764</v>
      </c>
      <c r="C106" s="24">
        <v>6.3163843893467103E-2</v>
      </c>
      <c r="D106" s="89"/>
      <c r="E106" s="89"/>
      <c r="F106" s="24">
        <v>6.3163843893467103E-2</v>
      </c>
      <c r="G106" s="30"/>
    </row>
    <row r="107" spans="1:7" x14ac:dyDescent="0.3">
      <c r="A107" s="30" t="s">
        <v>463</v>
      </c>
      <c r="B107" s="24" t="s">
        <v>1763</v>
      </c>
      <c r="C107" s="24">
        <v>5.5770643768318702E-2</v>
      </c>
      <c r="D107" s="89"/>
      <c r="E107" s="89"/>
      <c r="F107" s="24">
        <v>5.5770643768318702E-2</v>
      </c>
      <c r="G107" s="30"/>
    </row>
    <row r="108" spans="1:7" x14ac:dyDescent="0.3">
      <c r="A108" s="30" t="s">
        <v>464</v>
      </c>
      <c r="B108" s="24" t="s">
        <v>1762</v>
      </c>
      <c r="C108" s="24">
        <v>4.2174342116679003E-2</v>
      </c>
      <c r="D108" s="89"/>
      <c r="E108" s="89"/>
      <c r="F108" s="24">
        <v>4.2174342116679003E-2</v>
      </c>
      <c r="G108" s="30"/>
    </row>
    <row r="109" spans="1:7" x14ac:dyDescent="0.3">
      <c r="A109" s="30" t="s">
        <v>465</v>
      </c>
      <c r="B109" s="24" t="s">
        <v>407</v>
      </c>
      <c r="C109" s="24">
        <v>3.0317506957464799E-2</v>
      </c>
      <c r="D109" s="89"/>
      <c r="E109" s="89"/>
      <c r="F109" s="24">
        <v>3.0317506957464799E-2</v>
      </c>
      <c r="G109" s="30"/>
    </row>
    <row r="110" spans="1:7" x14ac:dyDescent="0.3">
      <c r="A110" s="30" t="s">
        <v>466</v>
      </c>
      <c r="B110" s="24" t="s">
        <v>213</v>
      </c>
      <c r="C110" s="24">
        <v>1.0654005746404099E-3</v>
      </c>
      <c r="D110" s="89"/>
      <c r="E110" s="89"/>
      <c r="F110" s="24">
        <v>1.0654005746404099E-3</v>
      </c>
      <c r="G110" s="30"/>
    </row>
    <row r="111" spans="1:7" x14ac:dyDescent="0.3">
      <c r="A111" s="30" t="s">
        <v>467</v>
      </c>
      <c r="B111" s="42"/>
      <c r="C111" s="24"/>
      <c r="D111" s="89"/>
      <c r="E111" s="89"/>
      <c r="F111" s="89"/>
      <c r="G111" s="30"/>
    </row>
    <row r="112" spans="1:7" x14ac:dyDescent="0.3">
      <c r="A112" s="30" t="s">
        <v>468</v>
      </c>
      <c r="B112" s="42"/>
      <c r="C112" s="24"/>
      <c r="D112" s="89"/>
      <c r="E112" s="89"/>
      <c r="F112" s="89"/>
      <c r="G112" s="30"/>
    </row>
    <row r="113" spans="1:7" x14ac:dyDescent="0.3">
      <c r="A113" s="30" t="s">
        <v>469</v>
      </c>
      <c r="B113" s="42"/>
      <c r="C113" s="89"/>
      <c r="D113" s="89"/>
      <c r="E113" s="89"/>
      <c r="F113" s="89"/>
      <c r="G113" s="30"/>
    </row>
    <row r="114" spans="1:7" x14ac:dyDescent="0.3">
      <c r="A114" s="30" t="s">
        <v>470</v>
      </c>
      <c r="B114" s="42"/>
      <c r="C114" s="89"/>
      <c r="D114" s="89"/>
      <c r="E114" s="89"/>
      <c r="F114" s="89"/>
      <c r="G114" s="30"/>
    </row>
    <row r="115" spans="1:7" x14ac:dyDescent="0.3">
      <c r="A115" s="30" t="s">
        <v>471</v>
      </c>
      <c r="B115" s="42"/>
      <c r="C115" s="89"/>
      <c r="D115" s="89"/>
      <c r="E115" s="89"/>
      <c r="F115" s="89"/>
      <c r="G115" s="30"/>
    </row>
    <row r="116" spans="1:7" x14ac:dyDescent="0.3">
      <c r="A116" s="30" t="s">
        <v>472</v>
      </c>
      <c r="B116" s="42"/>
      <c r="C116" s="89"/>
      <c r="D116" s="89"/>
      <c r="E116" s="89"/>
      <c r="F116" s="89"/>
      <c r="G116" s="30"/>
    </row>
    <row r="117" spans="1:7" x14ac:dyDescent="0.3">
      <c r="A117" s="30" t="s">
        <v>473</v>
      </c>
      <c r="B117" s="42"/>
      <c r="C117" s="89"/>
      <c r="D117" s="89"/>
      <c r="E117" s="89"/>
      <c r="F117" s="89"/>
      <c r="G117" s="30"/>
    </row>
    <row r="118" spans="1:7" x14ac:dyDescent="0.3">
      <c r="A118" s="30" t="s">
        <v>474</v>
      </c>
      <c r="B118" s="42"/>
      <c r="C118" s="89"/>
      <c r="D118" s="89"/>
      <c r="E118" s="89"/>
      <c r="F118" s="89"/>
      <c r="G118" s="30"/>
    </row>
    <row r="119" spans="1:7" x14ac:dyDescent="0.3">
      <c r="A119" s="30" t="s">
        <v>475</v>
      </c>
      <c r="B119" s="42"/>
      <c r="C119" s="89"/>
      <c r="D119" s="89"/>
      <c r="E119" s="89"/>
      <c r="F119" s="89"/>
      <c r="G119" s="30"/>
    </row>
    <row r="120" spans="1:7" x14ac:dyDescent="0.3">
      <c r="A120" s="30" t="s">
        <v>476</v>
      </c>
      <c r="B120" s="42"/>
      <c r="C120" s="89"/>
      <c r="D120" s="89"/>
      <c r="E120" s="89"/>
      <c r="F120" s="89"/>
      <c r="G120" s="30"/>
    </row>
    <row r="121" spans="1:7" x14ac:dyDescent="0.3">
      <c r="A121" s="30" t="s">
        <v>477</v>
      </c>
      <c r="B121" s="42"/>
      <c r="C121" s="89"/>
      <c r="D121" s="89"/>
      <c r="E121" s="89"/>
      <c r="F121" s="89"/>
      <c r="G121" s="30"/>
    </row>
    <row r="122" spans="1:7" x14ac:dyDescent="0.3">
      <c r="A122" s="30" t="s">
        <v>478</v>
      </c>
      <c r="B122" s="42"/>
      <c r="C122" s="89"/>
      <c r="D122" s="89"/>
      <c r="E122" s="89"/>
      <c r="F122" s="89"/>
      <c r="G122" s="30"/>
    </row>
    <row r="123" spans="1:7" x14ac:dyDescent="0.3">
      <c r="A123" s="30" t="s">
        <v>479</v>
      </c>
      <c r="B123" s="42"/>
      <c r="C123" s="89"/>
      <c r="D123" s="89"/>
      <c r="E123" s="89"/>
      <c r="F123" s="89"/>
      <c r="G123" s="30"/>
    </row>
    <row r="124" spans="1:7" x14ac:dyDescent="0.3">
      <c r="A124" s="30" t="s">
        <v>480</v>
      </c>
      <c r="B124" s="42"/>
      <c r="C124" s="89"/>
      <c r="D124" s="89"/>
      <c r="E124" s="89"/>
      <c r="F124" s="89"/>
      <c r="G124" s="30"/>
    </row>
    <row r="125" spans="1:7" x14ac:dyDescent="0.3">
      <c r="A125" s="30" t="s">
        <v>481</v>
      </c>
      <c r="B125" s="42"/>
      <c r="C125" s="89"/>
      <c r="D125" s="89"/>
      <c r="E125" s="89"/>
      <c r="F125" s="89"/>
      <c r="G125" s="30"/>
    </row>
    <row r="126" spans="1:7" x14ac:dyDescent="0.3">
      <c r="A126" s="30" t="s">
        <v>482</v>
      </c>
      <c r="B126" s="42"/>
      <c r="C126" s="89"/>
      <c r="D126" s="89"/>
      <c r="E126" s="89"/>
      <c r="F126" s="89"/>
      <c r="G126" s="30"/>
    </row>
    <row r="127" spans="1:7" x14ac:dyDescent="0.3">
      <c r="A127" s="30" t="s">
        <v>483</v>
      </c>
      <c r="B127" s="42"/>
      <c r="C127" s="89"/>
      <c r="D127" s="89"/>
      <c r="E127" s="89"/>
      <c r="F127" s="89"/>
      <c r="G127" s="30"/>
    </row>
    <row r="128" spans="1:7" x14ac:dyDescent="0.3">
      <c r="A128" s="30" t="s">
        <v>484</v>
      </c>
      <c r="B128" s="42"/>
      <c r="C128" s="89"/>
      <c r="D128" s="89"/>
      <c r="E128" s="89"/>
      <c r="F128" s="89"/>
      <c r="G128" s="30"/>
    </row>
    <row r="129" spans="1:7" x14ac:dyDescent="0.3">
      <c r="A129" s="30" t="s">
        <v>485</v>
      </c>
      <c r="B129" s="42"/>
      <c r="C129" s="89"/>
      <c r="D129" s="89"/>
      <c r="E129" s="89"/>
      <c r="F129" s="89"/>
      <c r="G129" s="30"/>
    </row>
    <row r="130" spans="1:7" x14ac:dyDescent="0.3">
      <c r="A130" s="30" t="s">
        <v>486</v>
      </c>
      <c r="B130" s="42"/>
      <c r="C130" s="89"/>
      <c r="D130" s="89"/>
      <c r="E130" s="89"/>
      <c r="F130" s="89"/>
      <c r="G130" s="30"/>
    </row>
    <row r="131" spans="1:7" x14ac:dyDescent="0.3">
      <c r="A131" s="30" t="s">
        <v>487</v>
      </c>
      <c r="B131" s="42"/>
      <c r="C131" s="89"/>
      <c r="D131" s="89"/>
      <c r="E131" s="89"/>
      <c r="F131" s="89"/>
      <c r="G131" s="30"/>
    </row>
    <row r="132" spans="1:7" x14ac:dyDescent="0.3">
      <c r="A132" s="30" t="s">
        <v>488</v>
      </c>
      <c r="B132" s="42"/>
      <c r="C132" s="89"/>
      <c r="D132" s="89"/>
      <c r="E132" s="89"/>
      <c r="F132" s="89"/>
      <c r="G132" s="30"/>
    </row>
    <row r="133" spans="1:7" x14ac:dyDescent="0.3">
      <c r="A133" s="30" t="s">
        <v>489</v>
      </c>
      <c r="B133" s="42"/>
      <c r="C133" s="89"/>
      <c r="D133" s="89"/>
      <c r="E133" s="89"/>
      <c r="F133" s="89"/>
      <c r="G133" s="30"/>
    </row>
    <row r="134" spans="1:7" x14ac:dyDescent="0.3">
      <c r="A134" s="30" t="s">
        <v>490</v>
      </c>
      <c r="B134" s="42"/>
      <c r="C134" s="89"/>
      <c r="D134" s="89"/>
      <c r="E134" s="89"/>
      <c r="F134" s="89"/>
      <c r="G134" s="30"/>
    </row>
    <row r="135" spans="1:7" x14ac:dyDescent="0.3">
      <c r="A135" s="30" t="s">
        <v>491</v>
      </c>
      <c r="B135" s="42"/>
      <c r="C135" s="89"/>
      <c r="D135" s="89"/>
      <c r="E135" s="89"/>
      <c r="F135" s="89"/>
      <c r="G135" s="30"/>
    </row>
    <row r="136" spans="1:7" x14ac:dyDescent="0.3">
      <c r="A136" s="30" t="s">
        <v>492</v>
      </c>
      <c r="B136" s="42"/>
      <c r="C136" s="89"/>
      <c r="D136" s="89"/>
      <c r="E136" s="89"/>
      <c r="F136" s="89"/>
      <c r="G136" s="30"/>
    </row>
    <row r="137" spans="1:7" x14ac:dyDescent="0.3">
      <c r="A137" s="30" t="s">
        <v>493</v>
      </c>
      <c r="B137" s="42"/>
      <c r="C137" s="89"/>
      <c r="D137" s="89"/>
      <c r="E137" s="89"/>
      <c r="F137" s="89"/>
      <c r="G137" s="30"/>
    </row>
    <row r="138" spans="1:7" x14ac:dyDescent="0.3">
      <c r="A138" s="30" t="s">
        <v>494</v>
      </c>
      <c r="B138" s="42"/>
      <c r="C138" s="89"/>
      <c r="D138" s="89"/>
      <c r="E138" s="89"/>
      <c r="F138" s="89"/>
      <c r="G138" s="30"/>
    </row>
    <row r="139" spans="1:7" x14ac:dyDescent="0.3">
      <c r="A139" s="30" t="s">
        <v>495</v>
      </c>
      <c r="B139" s="42"/>
      <c r="C139" s="89"/>
      <c r="D139" s="89"/>
      <c r="E139" s="89"/>
      <c r="F139" s="89"/>
      <c r="G139" s="30"/>
    </row>
    <row r="140" spans="1:7" x14ac:dyDescent="0.3">
      <c r="A140" s="30" t="s">
        <v>496</v>
      </c>
      <c r="B140" s="42"/>
      <c r="C140" s="89"/>
      <c r="D140" s="89"/>
      <c r="E140" s="89"/>
      <c r="F140" s="89"/>
      <c r="G140" s="30"/>
    </row>
    <row r="141" spans="1:7" x14ac:dyDescent="0.3">
      <c r="A141" s="30" t="s">
        <v>497</v>
      </c>
      <c r="B141" s="42"/>
      <c r="C141" s="89"/>
      <c r="D141" s="89"/>
      <c r="E141" s="89"/>
      <c r="F141" s="89"/>
      <c r="G141" s="30"/>
    </row>
    <row r="142" spans="1:7" x14ac:dyDescent="0.3">
      <c r="A142" s="30" t="s">
        <v>498</v>
      </c>
      <c r="B142" s="42"/>
      <c r="C142" s="89"/>
      <c r="D142" s="89"/>
      <c r="E142" s="89"/>
      <c r="F142" s="89"/>
      <c r="G142" s="30"/>
    </row>
    <row r="143" spans="1:7" x14ac:dyDescent="0.3">
      <c r="A143" s="30" t="s">
        <v>499</v>
      </c>
      <c r="B143" s="42"/>
      <c r="C143" s="89"/>
      <c r="D143" s="89"/>
      <c r="E143" s="89"/>
      <c r="F143" s="89"/>
      <c r="G143" s="30"/>
    </row>
    <row r="144" spans="1:7" x14ac:dyDescent="0.3">
      <c r="A144" s="30" t="s">
        <v>500</v>
      </c>
      <c r="B144" s="42"/>
      <c r="C144" s="89"/>
      <c r="D144" s="89"/>
      <c r="E144" s="89"/>
      <c r="F144" s="89"/>
      <c r="G144" s="30"/>
    </row>
    <row r="145" spans="1:7" x14ac:dyDescent="0.3">
      <c r="A145" s="30" t="s">
        <v>501</v>
      </c>
      <c r="B145" s="42"/>
      <c r="C145" s="89"/>
      <c r="D145" s="89"/>
      <c r="E145" s="89"/>
      <c r="F145" s="89"/>
      <c r="G145" s="30"/>
    </row>
    <row r="146" spans="1:7" x14ac:dyDescent="0.3">
      <c r="A146" s="30" t="s">
        <v>502</v>
      </c>
      <c r="B146" s="42"/>
      <c r="C146" s="89"/>
      <c r="D146" s="89"/>
      <c r="E146" s="89"/>
      <c r="F146" s="89"/>
      <c r="G146" s="30"/>
    </row>
    <row r="147" spans="1:7" x14ac:dyDescent="0.3">
      <c r="A147" s="30" t="s">
        <v>503</v>
      </c>
      <c r="B147" s="42"/>
      <c r="C147" s="89"/>
      <c r="D147" s="89"/>
      <c r="E147" s="89"/>
      <c r="F147" s="89"/>
      <c r="G147" s="30"/>
    </row>
    <row r="148" spans="1:7" x14ac:dyDescent="0.3">
      <c r="A148" s="30" t="s">
        <v>504</v>
      </c>
      <c r="B148" s="42"/>
      <c r="C148" s="89"/>
      <c r="D148" s="89"/>
      <c r="E148" s="89"/>
      <c r="F148" s="89"/>
      <c r="G148" s="30"/>
    </row>
    <row r="149" spans="1:7" ht="15" customHeight="1" x14ac:dyDescent="0.3">
      <c r="A149" s="45"/>
      <c r="B149" s="46" t="s">
        <v>505</v>
      </c>
      <c r="C149" s="45" t="s">
        <v>357</v>
      </c>
      <c r="D149" s="45" t="s">
        <v>358</v>
      </c>
      <c r="E149" s="47"/>
      <c r="F149" s="48" t="s">
        <v>322</v>
      </c>
      <c r="G149" s="48"/>
    </row>
    <row r="150" spans="1:7" x14ac:dyDescent="0.3">
      <c r="A150" s="30" t="s">
        <v>506</v>
      </c>
      <c r="B150" s="30" t="s">
        <v>507</v>
      </c>
      <c r="C150" s="24">
        <v>0.92028892919188598</v>
      </c>
      <c r="D150" s="89"/>
      <c r="E150" s="94"/>
      <c r="F150" s="24">
        <v>0.92028892919188598</v>
      </c>
    </row>
    <row r="151" spans="1:7" x14ac:dyDescent="0.3">
      <c r="A151" s="30" t="s">
        <v>508</v>
      </c>
      <c r="B151" s="30" t="s">
        <v>509</v>
      </c>
      <c r="C151" s="24">
        <v>0</v>
      </c>
      <c r="D151" s="89"/>
      <c r="E151" s="94"/>
      <c r="F151" s="24">
        <v>0</v>
      </c>
    </row>
    <row r="152" spans="1:7" x14ac:dyDescent="0.3">
      <c r="A152" s="30" t="s">
        <v>510</v>
      </c>
      <c r="B152" s="30" t="s">
        <v>213</v>
      </c>
      <c r="C152" s="24">
        <v>7.9711070808108103E-2</v>
      </c>
      <c r="D152" s="89"/>
      <c r="E152" s="94"/>
      <c r="F152" s="24">
        <v>7.9711070808108103E-2</v>
      </c>
    </row>
    <row r="153" spans="1:7" outlineLevel="1" x14ac:dyDescent="0.3">
      <c r="A153" s="30" t="s">
        <v>511</v>
      </c>
      <c r="C153" s="89"/>
      <c r="D153" s="89"/>
      <c r="E153" s="94"/>
      <c r="F153" s="89"/>
    </row>
    <row r="154" spans="1:7" outlineLevel="1" x14ac:dyDescent="0.3">
      <c r="A154" s="30" t="s">
        <v>512</v>
      </c>
      <c r="C154" s="89"/>
      <c r="D154" s="89"/>
      <c r="E154" s="94"/>
      <c r="F154" s="89"/>
    </row>
    <row r="155" spans="1:7" outlineLevel="1" x14ac:dyDescent="0.3">
      <c r="A155" s="30" t="s">
        <v>513</v>
      </c>
      <c r="C155" s="89"/>
      <c r="D155" s="89"/>
      <c r="E155" s="94"/>
      <c r="F155" s="89"/>
    </row>
    <row r="156" spans="1:7" outlineLevel="1" x14ac:dyDescent="0.3">
      <c r="A156" s="30" t="s">
        <v>514</v>
      </c>
      <c r="C156" s="89"/>
      <c r="D156" s="89"/>
      <c r="E156" s="94"/>
      <c r="F156" s="89"/>
    </row>
    <row r="157" spans="1:7" outlineLevel="1" x14ac:dyDescent="0.3">
      <c r="A157" s="30" t="s">
        <v>515</v>
      </c>
      <c r="C157" s="89"/>
      <c r="D157" s="89"/>
      <c r="E157" s="94"/>
      <c r="F157" s="89"/>
    </row>
    <row r="158" spans="1:7" outlineLevel="1" x14ac:dyDescent="0.3">
      <c r="A158" s="30" t="s">
        <v>516</v>
      </c>
      <c r="C158" s="89"/>
      <c r="D158" s="89"/>
      <c r="E158" s="94"/>
      <c r="F158" s="89"/>
    </row>
    <row r="159" spans="1:7" ht="15" customHeight="1" x14ac:dyDescent="0.3">
      <c r="A159" s="45"/>
      <c r="B159" s="46" t="s">
        <v>517</v>
      </c>
      <c r="C159" s="45" t="s">
        <v>357</v>
      </c>
      <c r="D159" s="45" t="s">
        <v>358</v>
      </c>
      <c r="E159" s="47"/>
      <c r="F159" s="48" t="s">
        <v>322</v>
      </c>
      <c r="G159" s="48"/>
    </row>
    <row r="160" spans="1:7" x14ac:dyDescent="0.3">
      <c r="A160" s="30" t="s">
        <v>518</v>
      </c>
      <c r="B160" s="30" t="s">
        <v>519</v>
      </c>
      <c r="C160" s="24">
        <v>2.7281350476421801E-2</v>
      </c>
      <c r="D160" s="89"/>
      <c r="E160" s="94"/>
      <c r="F160" s="24">
        <v>2.7281350476421801E-2</v>
      </c>
    </row>
    <row r="161" spans="1:7" x14ac:dyDescent="0.3">
      <c r="A161" s="30" t="s">
        <v>520</v>
      </c>
      <c r="B161" s="30" t="s">
        <v>521</v>
      </c>
      <c r="C161" s="24">
        <v>0.97271864952357801</v>
      </c>
      <c r="D161" s="89"/>
      <c r="E161" s="94"/>
      <c r="F161" s="24">
        <v>0.97271864952357801</v>
      </c>
    </row>
    <row r="162" spans="1:7" x14ac:dyDescent="0.3">
      <c r="A162" s="30" t="s">
        <v>522</v>
      </c>
      <c r="B162" s="30" t="s">
        <v>213</v>
      </c>
      <c r="C162" s="24">
        <v>0</v>
      </c>
      <c r="D162" s="89"/>
      <c r="E162" s="94"/>
      <c r="F162" s="24">
        <v>0</v>
      </c>
    </row>
    <row r="163" spans="1:7" outlineLevel="1" x14ac:dyDescent="0.3">
      <c r="A163" s="30" t="s">
        <v>523</v>
      </c>
      <c r="E163" s="27"/>
    </row>
    <row r="164" spans="1:7" outlineLevel="1" x14ac:dyDescent="0.3">
      <c r="A164" s="30" t="s">
        <v>524</v>
      </c>
      <c r="E164" s="27"/>
    </row>
    <row r="165" spans="1:7" outlineLevel="1" x14ac:dyDescent="0.3">
      <c r="A165" s="30" t="s">
        <v>525</v>
      </c>
      <c r="E165" s="27"/>
    </row>
    <row r="166" spans="1:7" outlineLevel="1" x14ac:dyDescent="0.3">
      <c r="A166" s="30" t="s">
        <v>526</v>
      </c>
      <c r="E166" s="27"/>
    </row>
    <row r="167" spans="1:7" outlineLevel="1" x14ac:dyDescent="0.3">
      <c r="A167" s="30" t="s">
        <v>527</v>
      </c>
      <c r="E167" s="27"/>
    </row>
    <row r="168" spans="1:7" outlineLevel="1" x14ac:dyDescent="0.3">
      <c r="A168" s="30" t="s">
        <v>528</v>
      </c>
      <c r="E168" s="27"/>
    </row>
    <row r="169" spans="1:7" ht="15" customHeight="1" x14ac:dyDescent="0.3">
      <c r="A169" s="45"/>
      <c r="B169" s="46" t="s">
        <v>529</v>
      </c>
      <c r="C169" s="45" t="s">
        <v>357</v>
      </c>
      <c r="D169" s="45" t="s">
        <v>358</v>
      </c>
      <c r="E169" s="47"/>
      <c r="F169" s="48" t="s">
        <v>322</v>
      </c>
      <c r="G169" s="48"/>
    </row>
    <row r="170" spans="1:7" x14ac:dyDescent="0.3">
      <c r="A170" s="30" t="s">
        <v>530</v>
      </c>
      <c r="B170" s="67" t="s">
        <v>531</v>
      </c>
      <c r="C170" s="24">
        <v>4.5637040673590701E-2</v>
      </c>
      <c r="D170" s="24"/>
      <c r="E170" s="94"/>
      <c r="F170" s="24">
        <v>4.5637040673590701E-2</v>
      </c>
    </row>
    <row r="171" spans="1:7" x14ac:dyDescent="0.3">
      <c r="A171" s="30" t="s">
        <v>532</v>
      </c>
      <c r="B171" s="67" t="s">
        <v>1405</v>
      </c>
      <c r="C171" s="24">
        <v>0.12509811900791901</v>
      </c>
      <c r="D171" s="89"/>
      <c r="E171" s="94"/>
      <c r="F171" s="24">
        <v>0.12509811900791901</v>
      </c>
    </row>
    <row r="172" spans="1:7" x14ac:dyDescent="0.3">
      <c r="A172" s="30" t="s">
        <v>533</v>
      </c>
      <c r="B172" s="67" t="s">
        <v>1406</v>
      </c>
      <c r="C172" s="24">
        <v>0.216467878154259</v>
      </c>
      <c r="D172" s="89"/>
      <c r="E172" s="89"/>
      <c r="F172" s="24">
        <v>0.216467878154259</v>
      </c>
    </row>
    <row r="173" spans="1:7" x14ac:dyDescent="0.3">
      <c r="A173" s="30" t="s">
        <v>534</v>
      </c>
      <c r="B173" s="67" t="s">
        <v>1407</v>
      </c>
      <c r="C173" s="24">
        <v>0.110386211176262</v>
      </c>
      <c r="D173" s="89"/>
      <c r="E173" s="89"/>
      <c r="F173" s="24">
        <v>0.110386211176262</v>
      </c>
    </row>
    <row r="174" spans="1:7" x14ac:dyDescent="0.3">
      <c r="A174" s="30" t="s">
        <v>535</v>
      </c>
      <c r="B174" s="67" t="s">
        <v>1408</v>
      </c>
      <c r="C174" s="24">
        <v>0.50241075098796895</v>
      </c>
      <c r="D174" s="89"/>
      <c r="E174" s="89"/>
      <c r="F174" s="24">
        <v>0.50241075098796895</v>
      </c>
    </row>
    <row r="175" spans="1:7" outlineLevel="1" x14ac:dyDescent="0.3">
      <c r="A175" s="30" t="s">
        <v>536</v>
      </c>
      <c r="B175" s="41"/>
      <c r="C175" s="89"/>
      <c r="D175" s="89"/>
      <c r="E175" s="89"/>
      <c r="F175" s="89"/>
    </row>
    <row r="176" spans="1:7" outlineLevel="1" x14ac:dyDescent="0.3">
      <c r="A176" s="30" t="s">
        <v>537</v>
      </c>
      <c r="B176" s="41"/>
      <c r="C176" s="89"/>
      <c r="D176" s="89"/>
      <c r="E176" s="89"/>
      <c r="F176" s="89"/>
    </row>
    <row r="177" spans="1:7" outlineLevel="1" x14ac:dyDescent="0.3">
      <c r="A177" s="30" t="s">
        <v>538</v>
      </c>
      <c r="B177" s="67"/>
      <c r="C177" s="89"/>
      <c r="D177" s="89"/>
      <c r="E177" s="89"/>
      <c r="F177" s="89"/>
    </row>
    <row r="178" spans="1:7" outlineLevel="1" x14ac:dyDescent="0.3">
      <c r="A178" s="30" t="s">
        <v>539</v>
      </c>
      <c r="B178" s="67"/>
      <c r="C178" s="89"/>
      <c r="D178" s="89"/>
      <c r="E178" s="89"/>
      <c r="F178" s="89"/>
    </row>
    <row r="179" spans="1:7" ht="15" customHeight="1" x14ac:dyDescent="0.3">
      <c r="A179" s="45"/>
      <c r="B179" s="73" t="s">
        <v>540</v>
      </c>
      <c r="C179" s="45" t="s">
        <v>357</v>
      </c>
      <c r="D179" s="45" t="s">
        <v>358</v>
      </c>
      <c r="E179" s="45"/>
      <c r="F179" s="45" t="s">
        <v>322</v>
      </c>
      <c r="G179" s="48"/>
    </row>
    <row r="180" spans="1:7" s="149" customFormat="1" x14ac:dyDescent="0.3">
      <c r="A180" s="148" t="s">
        <v>541</v>
      </c>
      <c r="B180" s="148" t="s">
        <v>542</v>
      </c>
      <c r="C180" s="163">
        <v>4.42554545900717E-4</v>
      </c>
      <c r="D180" s="163"/>
      <c r="E180" s="94"/>
      <c r="F180" s="163">
        <v>4.42554545900717E-4</v>
      </c>
      <c r="G180" s="146"/>
    </row>
    <row r="181" spans="1:7" s="149" customFormat="1" outlineLevel="1" x14ac:dyDescent="0.3">
      <c r="A181" s="148" t="s">
        <v>543</v>
      </c>
      <c r="B181" s="148" t="s">
        <v>544</v>
      </c>
      <c r="C181" s="163">
        <v>2.7727062394416698E-19</v>
      </c>
      <c r="D181" s="163"/>
      <c r="E181" s="94"/>
      <c r="F181" s="163">
        <v>2.7727062394416698E-19</v>
      </c>
      <c r="G181" s="89"/>
    </row>
    <row r="182" spans="1:7" s="149" customFormat="1" outlineLevel="1" x14ac:dyDescent="0.3">
      <c r="A182" s="148" t="s">
        <v>545</v>
      </c>
      <c r="B182" s="96"/>
      <c r="C182" s="89"/>
      <c r="D182" s="89"/>
      <c r="E182" s="94"/>
      <c r="F182" s="89"/>
      <c r="G182" s="146"/>
    </row>
    <row r="183" spans="1:7" s="149" customFormat="1" outlineLevel="1" x14ac:dyDescent="0.3">
      <c r="A183" s="148" t="s">
        <v>546</v>
      </c>
      <c r="B183" s="96"/>
      <c r="C183" s="148"/>
      <c r="D183" s="89"/>
      <c r="E183" s="94"/>
      <c r="F183" s="89"/>
      <c r="G183" s="146"/>
    </row>
    <row r="184" spans="1:7" s="149" customFormat="1" outlineLevel="1" x14ac:dyDescent="0.3">
      <c r="A184" s="148" t="s">
        <v>547</v>
      </c>
      <c r="B184" s="96"/>
      <c r="C184" s="89"/>
      <c r="D184" s="89"/>
      <c r="E184" s="94"/>
      <c r="F184" s="89"/>
      <c r="G184" s="146"/>
    </row>
    <row r="185" spans="1:7" ht="18" x14ac:dyDescent="0.3">
      <c r="A185" s="97"/>
      <c r="B185" s="98" t="s">
        <v>318</v>
      </c>
      <c r="C185" s="97"/>
      <c r="D185" s="97"/>
      <c r="E185" s="97"/>
      <c r="F185" s="99"/>
      <c r="G185" s="99"/>
    </row>
    <row r="186" spans="1:7" ht="15" customHeight="1" x14ac:dyDescent="0.3">
      <c r="A186" s="45"/>
      <c r="B186" s="46" t="s">
        <v>548</v>
      </c>
      <c r="C186" s="45" t="s">
        <v>549</v>
      </c>
      <c r="D186" s="45" t="s">
        <v>550</v>
      </c>
      <c r="E186" s="47"/>
      <c r="F186" s="45" t="s">
        <v>357</v>
      </c>
      <c r="G186" s="45" t="s">
        <v>551</v>
      </c>
    </row>
    <row r="187" spans="1:7" x14ac:dyDescent="0.3">
      <c r="A187" s="30" t="s">
        <v>552</v>
      </c>
      <c r="B187" s="42" t="s">
        <v>553</v>
      </c>
      <c r="C187" s="105">
        <v>71.9403334288791</v>
      </c>
      <c r="E187" s="40"/>
      <c r="F187" s="66"/>
      <c r="G187" s="66"/>
    </row>
    <row r="188" spans="1:7" x14ac:dyDescent="0.3">
      <c r="A188" s="40"/>
      <c r="B188" s="100"/>
      <c r="C188" s="40"/>
      <c r="D188" s="40"/>
      <c r="E188" s="40"/>
      <c r="F188" s="66"/>
      <c r="G188" s="66"/>
    </row>
    <row r="189" spans="1:7" x14ac:dyDescent="0.3">
      <c r="B189" s="42" t="s">
        <v>554</v>
      </c>
      <c r="C189" s="40"/>
      <c r="D189" s="40"/>
      <c r="E189" s="40"/>
      <c r="F189" s="66"/>
      <c r="G189" s="66"/>
    </row>
    <row r="190" spans="1:7" x14ac:dyDescent="0.3">
      <c r="A190" s="30" t="s">
        <v>555</v>
      </c>
      <c r="B190" s="105" t="s">
        <v>1797</v>
      </c>
      <c r="C190" s="105">
        <v>1522.83298638001</v>
      </c>
      <c r="D190" s="172">
        <v>38162</v>
      </c>
      <c r="E190" s="40"/>
      <c r="F190" s="54">
        <f>IF($C$214=0,"",IF(C190="[for completion]","",IF(C190="","",C190/$C$214)))</f>
        <v>0.42223685229634234</v>
      </c>
      <c r="G190" s="54">
        <f>IF($D$214=0,"",IF(D190="[for completion]","",IF(D190="","",D190/$D$214)))</f>
        <v>0.76121516765404029</v>
      </c>
    </row>
    <row r="191" spans="1:7" x14ac:dyDescent="0.3">
      <c r="A191" s="30" t="s">
        <v>556</v>
      </c>
      <c r="B191" s="105" t="s">
        <v>1798</v>
      </c>
      <c r="C191" s="105">
        <v>1258.1979063599999</v>
      </c>
      <c r="D191" s="172">
        <v>9132</v>
      </c>
      <c r="E191" s="40"/>
      <c r="F191" s="54">
        <f t="shared" ref="F191:F213" si="1">IF($C$214=0,"",IF(C191="[for completion]","",IF(C191="","",C191/$C$214)))</f>
        <v>0.34886131854167995</v>
      </c>
      <c r="G191" s="54">
        <f t="shared" ref="G191:G213" si="2">IF($D$214=0,"",IF(D191="[for completion]","",IF(D191="","",D191/$D$214)))</f>
        <v>0.18215546645921848</v>
      </c>
    </row>
    <row r="192" spans="1:7" x14ac:dyDescent="0.3">
      <c r="A192" s="30" t="s">
        <v>557</v>
      </c>
      <c r="B192" s="105" t="s">
        <v>1799</v>
      </c>
      <c r="C192" s="105">
        <v>486.49393346000102</v>
      </c>
      <c r="D192" s="172">
        <v>2028</v>
      </c>
      <c r="E192" s="40"/>
      <c r="F192" s="54">
        <f t="shared" si="1"/>
        <v>0.13489047647550584</v>
      </c>
      <c r="G192" s="54">
        <f t="shared" si="2"/>
        <v>4.0452396624977557E-2</v>
      </c>
    </row>
    <row r="193" spans="1:7" x14ac:dyDescent="0.3">
      <c r="A193" s="30" t="s">
        <v>558</v>
      </c>
      <c r="B193" s="105" t="s">
        <v>1800</v>
      </c>
      <c r="C193" s="105">
        <v>181.60061691000001</v>
      </c>
      <c r="D193" s="172">
        <v>534</v>
      </c>
      <c r="E193" s="40"/>
      <c r="F193" s="54">
        <f t="shared" si="1"/>
        <v>5.0352516359281084E-2</v>
      </c>
      <c r="G193" s="54">
        <f t="shared" si="2"/>
        <v>1.065166656693196E-2</v>
      </c>
    </row>
    <row r="194" spans="1:7" x14ac:dyDescent="0.3">
      <c r="A194" s="30" t="s">
        <v>559</v>
      </c>
      <c r="B194" s="105" t="s">
        <v>1801</v>
      </c>
      <c r="C194" s="105">
        <v>157.45929268</v>
      </c>
      <c r="D194" s="172">
        <v>277</v>
      </c>
      <c r="E194" s="40"/>
      <c r="F194" s="54">
        <f t="shared" si="1"/>
        <v>4.365883632719058E-2</v>
      </c>
      <c r="G194" s="54">
        <f t="shared" si="2"/>
        <v>5.5253026948317479E-3</v>
      </c>
    </row>
    <row r="195" spans="1:7" x14ac:dyDescent="0.3">
      <c r="A195" s="30" t="s">
        <v>560</v>
      </c>
      <c r="B195" s="42"/>
      <c r="C195" s="105"/>
      <c r="D195" s="90"/>
      <c r="E195" s="40"/>
      <c r="F195" s="54" t="str">
        <f t="shared" si="1"/>
        <v/>
      </c>
      <c r="G195" s="54" t="str">
        <f t="shared" si="2"/>
        <v/>
      </c>
    </row>
    <row r="196" spans="1:7" x14ac:dyDescent="0.3">
      <c r="A196" s="30" t="s">
        <v>561</v>
      </c>
      <c r="B196" s="42"/>
      <c r="C196" s="105"/>
      <c r="D196" s="90"/>
      <c r="E196" s="40"/>
      <c r="F196" s="54" t="str">
        <f t="shared" si="1"/>
        <v/>
      </c>
      <c r="G196" s="54" t="str">
        <f t="shared" si="2"/>
        <v/>
      </c>
    </row>
    <row r="197" spans="1:7" x14ac:dyDescent="0.3">
      <c r="A197" s="30" t="s">
        <v>562</v>
      </c>
      <c r="B197" s="42"/>
      <c r="C197" s="105"/>
      <c r="D197" s="90"/>
      <c r="E197" s="40"/>
      <c r="F197" s="54" t="str">
        <f t="shared" si="1"/>
        <v/>
      </c>
      <c r="G197" s="54" t="str">
        <f t="shared" si="2"/>
        <v/>
      </c>
    </row>
    <row r="198" spans="1:7" x14ac:dyDescent="0.3">
      <c r="A198" s="30" t="s">
        <v>563</v>
      </c>
      <c r="B198" s="42"/>
      <c r="C198" s="50"/>
      <c r="D198" s="90"/>
      <c r="E198" s="40"/>
      <c r="F198" s="54" t="str">
        <f t="shared" si="1"/>
        <v/>
      </c>
      <c r="G198" s="54" t="str">
        <f t="shared" si="2"/>
        <v/>
      </c>
    </row>
    <row r="199" spans="1:7" x14ac:dyDescent="0.3">
      <c r="A199" s="30" t="s">
        <v>564</v>
      </c>
      <c r="B199" s="42"/>
      <c r="C199" s="50"/>
      <c r="D199" s="90"/>
      <c r="E199" s="42"/>
      <c r="F199" s="54" t="str">
        <f t="shared" si="1"/>
        <v/>
      </c>
      <c r="G199" s="54" t="str">
        <f t="shared" si="2"/>
        <v/>
      </c>
    </row>
    <row r="200" spans="1:7" x14ac:dyDescent="0.3">
      <c r="A200" s="30" t="s">
        <v>565</v>
      </c>
      <c r="B200" s="42"/>
      <c r="C200" s="50"/>
      <c r="D200" s="90"/>
      <c r="E200" s="42"/>
      <c r="F200" s="54" t="str">
        <f t="shared" si="1"/>
        <v/>
      </c>
      <c r="G200" s="54" t="str">
        <f t="shared" si="2"/>
        <v/>
      </c>
    </row>
    <row r="201" spans="1:7" x14ac:dyDescent="0.3">
      <c r="A201" s="30" t="s">
        <v>566</v>
      </c>
      <c r="B201" s="42"/>
      <c r="C201" s="50"/>
      <c r="D201" s="90"/>
      <c r="E201" s="42"/>
      <c r="F201" s="54" t="str">
        <f t="shared" si="1"/>
        <v/>
      </c>
      <c r="G201" s="54" t="str">
        <f t="shared" si="2"/>
        <v/>
      </c>
    </row>
    <row r="202" spans="1:7" x14ac:dyDescent="0.3">
      <c r="A202" s="30" t="s">
        <v>567</v>
      </c>
      <c r="B202" s="42"/>
      <c r="C202" s="50"/>
      <c r="D202" s="90"/>
      <c r="E202" s="42"/>
      <c r="F202" s="54" t="str">
        <f t="shared" si="1"/>
        <v/>
      </c>
      <c r="G202" s="54" t="str">
        <f t="shared" si="2"/>
        <v/>
      </c>
    </row>
    <row r="203" spans="1:7" x14ac:dyDescent="0.3">
      <c r="A203" s="30" t="s">
        <v>568</v>
      </c>
      <c r="B203" s="42"/>
      <c r="C203" s="50"/>
      <c r="D203" s="90"/>
      <c r="E203" s="42"/>
      <c r="F203" s="54" t="str">
        <f t="shared" si="1"/>
        <v/>
      </c>
      <c r="G203" s="54" t="str">
        <f t="shared" si="2"/>
        <v/>
      </c>
    </row>
    <row r="204" spans="1:7" x14ac:dyDescent="0.3">
      <c r="A204" s="30" t="s">
        <v>569</v>
      </c>
      <c r="B204" s="42"/>
      <c r="C204" s="50"/>
      <c r="D204" s="90"/>
      <c r="E204" s="42"/>
      <c r="F204" s="54" t="str">
        <f t="shared" si="1"/>
        <v/>
      </c>
      <c r="G204" s="54" t="str">
        <f t="shared" si="2"/>
        <v/>
      </c>
    </row>
    <row r="205" spans="1:7" x14ac:dyDescent="0.3">
      <c r="A205" s="30" t="s">
        <v>570</v>
      </c>
      <c r="B205" s="42"/>
      <c r="C205" s="50"/>
      <c r="D205" s="90"/>
      <c r="F205" s="54" t="str">
        <f t="shared" si="1"/>
        <v/>
      </c>
      <c r="G205" s="54" t="str">
        <f t="shared" si="2"/>
        <v/>
      </c>
    </row>
    <row r="206" spans="1:7" x14ac:dyDescent="0.3">
      <c r="A206" s="30" t="s">
        <v>571</v>
      </c>
      <c r="B206" s="42"/>
      <c r="C206" s="50"/>
      <c r="D206" s="90"/>
      <c r="E206" s="95"/>
      <c r="F206" s="54" t="str">
        <f t="shared" si="1"/>
        <v/>
      </c>
      <c r="G206" s="54" t="str">
        <f t="shared" si="2"/>
        <v/>
      </c>
    </row>
    <row r="207" spans="1:7" x14ac:dyDescent="0.3">
      <c r="A207" s="30" t="s">
        <v>572</v>
      </c>
      <c r="B207" s="42"/>
      <c r="C207" s="50"/>
      <c r="D207" s="90"/>
      <c r="E207" s="95"/>
      <c r="F207" s="54" t="str">
        <f t="shared" si="1"/>
        <v/>
      </c>
      <c r="G207" s="54" t="str">
        <f t="shared" si="2"/>
        <v/>
      </c>
    </row>
    <row r="208" spans="1:7" x14ac:dyDescent="0.3">
      <c r="A208" s="30" t="s">
        <v>573</v>
      </c>
      <c r="B208" s="42"/>
      <c r="C208" s="50"/>
      <c r="D208" s="90"/>
      <c r="E208" s="95"/>
      <c r="F208" s="54" t="str">
        <f t="shared" si="1"/>
        <v/>
      </c>
      <c r="G208" s="54" t="str">
        <f t="shared" si="2"/>
        <v/>
      </c>
    </row>
    <row r="209" spans="1:7" x14ac:dyDescent="0.3">
      <c r="A209" s="30" t="s">
        <v>574</v>
      </c>
      <c r="B209" s="42"/>
      <c r="C209" s="50"/>
      <c r="D209" s="90"/>
      <c r="E209" s="95"/>
      <c r="F209" s="54" t="str">
        <f t="shared" si="1"/>
        <v/>
      </c>
      <c r="G209" s="54" t="str">
        <f t="shared" si="2"/>
        <v/>
      </c>
    </row>
    <row r="210" spans="1:7" x14ac:dyDescent="0.3">
      <c r="A210" s="30" t="s">
        <v>575</v>
      </c>
      <c r="B210" s="42"/>
      <c r="C210" s="50"/>
      <c r="D210" s="90"/>
      <c r="E210" s="95"/>
      <c r="F210" s="54" t="str">
        <f t="shared" si="1"/>
        <v/>
      </c>
      <c r="G210" s="54" t="str">
        <f t="shared" si="2"/>
        <v/>
      </c>
    </row>
    <row r="211" spans="1:7" x14ac:dyDescent="0.3">
      <c r="A211" s="30" t="s">
        <v>576</v>
      </c>
      <c r="B211" s="42"/>
      <c r="C211" s="50"/>
      <c r="D211" s="90"/>
      <c r="E211" s="95"/>
      <c r="F211" s="54" t="str">
        <f t="shared" si="1"/>
        <v/>
      </c>
      <c r="G211" s="54" t="str">
        <f t="shared" si="2"/>
        <v/>
      </c>
    </row>
    <row r="212" spans="1:7" x14ac:dyDescent="0.3">
      <c r="A212" s="30" t="s">
        <v>577</v>
      </c>
      <c r="B212" s="42"/>
      <c r="C212" s="50"/>
      <c r="D212" s="90"/>
      <c r="E212" s="95"/>
      <c r="F212" s="54" t="str">
        <f t="shared" si="1"/>
        <v/>
      </c>
      <c r="G212" s="54" t="str">
        <f t="shared" si="2"/>
        <v/>
      </c>
    </row>
    <row r="213" spans="1:7" x14ac:dyDescent="0.3">
      <c r="A213" s="30" t="s">
        <v>578</v>
      </c>
      <c r="B213" s="42"/>
      <c r="C213" s="50"/>
      <c r="D213" s="90"/>
      <c r="E213" s="95"/>
      <c r="F213" s="54" t="str">
        <f t="shared" si="1"/>
        <v/>
      </c>
      <c r="G213" s="54" t="str">
        <f t="shared" si="2"/>
        <v/>
      </c>
    </row>
    <row r="214" spans="1:7" x14ac:dyDescent="0.3">
      <c r="A214" s="30" t="s">
        <v>579</v>
      </c>
      <c r="B214" s="56" t="s">
        <v>214</v>
      </c>
      <c r="C214" s="57">
        <f>SUM(C190:C213)</f>
        <v>3606.5847357900116</v>
      </c>
      <c r="D214" s="53">
        <f>SUM(D190:D213)</f>
        <v>50133</v>
      </c>
      <c r="E214" s="95"/>
      <c r="F214" s="101">
        <f>SUM(F190:F213)</f>
        <v>0.99999999999999978</v>
      </c>
      <c r="G214" s="101">
        <f>SUM(G190:G213)</f>
        <v>1</v>
      </c>
    </row>
    <row r="215" spans="1:7" ht="15" customHeight="1" x14ac:dyDescent="0.3">
      <c r="A215" s="45"/>
      <c r="B215" s="45" t="s">
        <v>580</v>
      </c>
      <c r="C215" s="45" t="s">
        <v>549</v>
      </c>
      <c r="D215" s="45" t="s">
        <v>550</v>
      </c>
      <c r="E215" s="47"/>
      <c r="F215" s="45" t="s">
        <v>357</v>
      </c>
      <c r="G215" s="45" t="s">
        <v>551</v>
      </c>
    </row>
    <row r="216" spans="1:7" x14ac:dyDescent="0.3">
      <c r="A216" s="30" t="s">
        <v>581</v>
      </c>
      <c r="B216" s="30" t="s">
        <v>582</v>
      </c>
      <c r="C216" s="24">
        <v>0.58293930493479196</v>
      </c>
      <c r="D216" s="105"/>
      <c r="F216" s="91"/>
      <c r="G216" s="91"/>
    </row>
    <row r="217" spans="1:7" x14ac:dyDescent="0.3">
      <c r="F217" s="91"/>
      <c r="G217" s="91"/>
    </row>
    <row r="218" spans="1:7" x14ac:dyDescent="0.3">
      <c r="B218" s="42" t="s">
        <v>583</v>
      </c>
      <c r="F218" s="91"/>
      <c r="G218" s="91"/>
    </row>
    <row r="219" spans="1:7" x14ac:dyDescent="0.3">
      <c r="A219" s="30" t="s">
        <v>584</v>
      </c>
      <c r="B219" s="30" t="s">
        <v>585</v>
      </c>
      <c r="C219" s="105">
        <v>847.44162684999606</v>
      </c>
      <c r="D219" s="172">
        <v>21843</v>
      </c>
      <c r="F219" s="54">
        <f t="shared" ref="F219:F233" si="3">IF($C$227=0,"",IF(C219="[for completion]","",C219/$C$227))</f>
        <v>0.23497066863295826</v>
      </c>
      <c r="G219" s="54">
        <f t="shared" ref="G219:G233" si="4">IF($D$227=0,"",IF(D219="[for completion]","",D219/$D$227))</f>
        <v>0.43570103524624498</v>
      </c>
    </row>
    <row r="220" spans="1:7" x14ac:dyDescent="0.3">
      <c r="A220" s="30" t="s">
        <v>586</v>
      </c>
      <c r="B220" s="30" t="s">
        <v>587</v>
      </c>
      <c r="C220" s="105">
        <v>451.17053288</v>
      </c>
      <c r="D220" s="172">
        <v>6090</v>
      </c>
      <c r="F220" s="54">
        <f t="shared" si="3"/>
        <v>0.12509633515685986</v>
      </c>
      <c r="G220" s="54">
        <f t="shared" si="4"/>
        <v>0.12147687152175214</v>
      </c>
    </row>
    <row r="221" spans="1:7" x14ac:dyDescent="0.3">
      <c r="A221" s="30" t="s">
        <v>588</v>
      </c>
      <c r="B221" s="30" t="s">
        <v>589</v>
      </c>
      <c r="C221" s="105">
        <v>490.98624125999902</v>
      </c>
      <c r="D221" s="172">
        <v>5890</v>
      </c>
      <c r="F221" s="54">
        <f t="shared" si="3"/>
        <v>0.13613606146216117</v>
      </c>
      <c r="G221" s="54">
        <f t="shared" si="4"/>
        <v>0.1174874832944368</v>
      </c>
    </row>
    <row r="222" spans="1:7" x14ac:dyDescent="0.3">
      <c r="A222" s="30" t="s">
        <v>590</v>
      </c>
      <c r="B222" s="30" t="s">
        <v>591</v>
      </c>
      <c r="C222" s="105">
        <v>545.76857293000103</v>
      </c>
      <c r="D222" s="172">
        <v>5751</v>
      </c>
      <c r="F222" s="54">
        <f t="shared" si="3"/>
        <v>0.15132559274541893</v>
      </c>
      <c r="G222" s="54">
        <f t="shared" si="4"/>
        <v>0.11471485847645263</v>
      </c>
    </row>
    <row r="223" spans="1:7" x14ac:dyDescent="0.3">
      <c r="A223" s="30" t="s">
        <v>592</v>
      </c>
      <c r="B223" s="30" t="s">
        <v>593</v>
      </c>
      <c r="C223" s="105">
        <v>627.41385915999797</v>
      </c>
      <c r="D223" s="172">
        <v>5739</v>
      </c>
      <c r="F223" s="54">
        <f t="shared" si="3"/>
        <v>0.17396343220051028</v>
      </c>
      <c r="G223" s="54">
        <f t="shared" si="4"/>
        <v>0.11447549518281372</v>
      </c>
    </row>
    <row r="224" spans="1:7" x14ac:dyDescent="0.3">
      <c r="A224" s="30" t="s">
        <v>594</v>
      </c>
      <c r="B224" s="30" t="s">
        <v>595</v>
      </c>
      <c r="C224" s="105">
        <v>471.32134272000002</v>
      </c>
      <c r="D224" s="172">
        <v>3530</v>
      </c>
      <c r="F224" s="54">
        <f t="shared" si="3"/>
        <v>0.13068356277417692</v>
      </c>
      <c r="G224" s="54">
        <f t="shared" si="4"/>
        <v>7.0412702212115777E-2</v>
      </c>
    </row>
    <row r="225" spans="1:7" x14ac:dyDescent="0.3">
      <c r="A225" s="30" t="s">
        <v>596</v>
      </c>
      <c r="B225" s="30" t="s">
        <v>597</v>
      </c>
      <c r="C225" s="105">
        <v>130.28616607999999</v>
      </c>
      <c r="D225" s="172">
        <v>895</v>
      </c>
      <c r="F225" s="54">
        <f t="shared" si="3"/>
        <v>3.6124526560294946E-2</v>
      </c>
      <c r="G225" s="54">
        <f t="shared" si="4"/>
        <v>1.7852512317236151E-2</v>
      </c>
    </row>
    <row r="226" spans="1:7" x14ac:dyDescent="0.3">
      <c r="A226" s="30" t="s">
        <v>598</v>
      </c>
      <c r="B226" s="30" t="s">
        <v>599</v>
      </c>
      <c r="C226" s="105">
        <v>42.196393909999998</v>
      </c>
      <c r="D226" s="172">
        <v>395</v>
      </c>
      <c r="F226" s="54">
        <f t="shared" si="3"/>
        <v>1.1699820467619543E-2</v>
      </c>
      <c r="G226" s="54">
        <f t="shared" si="4"/>
        <v>7.8790417489477994E-3</v>
      </c>
    </row>
    <row r="227" spans="1:7" x14ac:dyDescent="0.3">
      <c r="A227" s="30" t="s">
        <v>600</v>
      </c>
      <c r="B227" s="56" t="s">
        <v>214</v>
      </c>
      <c r="C227" s="50">
        <f>SUM(C219:C226)</f>
        <v>3606.5847357899943</v>
      </c>
      <c r="D227" s="90">
        <f>SUM(D219:D226)</f>
        <v>50133</v>
      </c>
      <c r="F227" s="89">
        <f>SUM(F219:F226)</f>
        <v>0.99999999999999989</v>
      </c>
      <c r="G227" s="89">
        <f>SUM(G219:G226)</f>
        <v>1</v>
      </c>
    </row>
    <row r="228" spans="1:7" outlineLevel="1" x14ac:dyDescent="0.3">
      <c r="A228" s="30" t="s">
        <v>601</v>
      </c>
      <c r="B228" s="59" t="s">
        <v>602</v>
      </c>
      <c r="C228" s="105">
        <v>16.059561819999999</v>
      </c>
      <c r="D228" s="172">
        <v>0</v>
      </c>
      <c r="F228" s="54">
        <f t="shared" si="3"/>
        <v>4.4528447261013198E-3</v>
      </c>
      <c r="G228" s="54">
        <f t="shared" si="4"/>
        <v>0</v>
      </c>
    </row>
    <row r="229" spans="1:7" outlineLevel="1" x14ac:dyDescent="0.3">
      <c r="A229" s="30" t="s">
        <v>603</v>
      </c>
      <c r="B229" s="59" t="s">
        <v>604</v>
      </c>
      <c r="C229" s="105">
        <v>2.4083177</v>
      </c>
      <c r="D229" s="172">
        <v>0</v>
      </c>
      <c r="F229" s="54">
        <f t="shared" si="3"/>
        <v>6.6775575133478098E-4</v>
      </c>
      <c r="G229" s="54">
        <f t="shared" si="4"/>
        <v>0</v>
      </c>
    </row>
    <row r="230" spans="1:7" outlineLevel="1" x14ac:dyDescent="0.3">
      <c r="A230" s="30" t="s">
        <v>605</v>
      </c>
      <c r="B230" s="59" t="s">
        <v>606</v>
      </c>
      <c r="C230" s="105">
        <v>3.0888069900000001</v>
      </c>
      <c r="D230" s="172">
        <v>0</v>
      </c>
      <c r="F230" s="54">
        <f t="shared" si="3"/>
        <v>8.5643544136040407E-4</v>
      </c>
      <c r="G230" s="54">
        <f t="shared" si="4"/>
        <v>0</v>
      </c>
    </row>
    <row r="231" spans="1:7" outlineLevel="1" x14ac:dyDescent="0.3">
      <c r="A231" s="30" t="s">
        <v>607</v>
      </c>
      <c r="B231" s="59" t="s">
        <v>608</v>
      </c>
      <c r="C231" s="105">
        <v>5.0604565099999999</v>
      </c>
      <c r="D231" s="172">
        <v>0</v>
      </c>
      <c r="F231" s="54">
        <f t="shared" si="3"/>
        <v>1.4031159339700212E-3</v>
      </c>
      <c r="G231" s="54">
        <f t="shared" si="4"/>
        <v>0</v>
      </c>
    </row>
    <row r="232" spans="1:7" outlineLevel="1" x14ac:dyDescent="0.3">
      <c r="A232" s="30" t="s">
        <v>609</v>
      </c>
      <c r="B232" s="59" t="s">
        <v>610</v>
      </c>
      <c r="C232" s="105">
        <v>1.81829928</v>
      </c>
      <c r="D232" s="172">
        <v>0</v>
      </c>
      <c r="F232" s="54">
        <f t="shared" si="3"/>
        <v>5.0416097588282943E-4</v>
      </c>
      <c r="G232" s="54">
        <f t="shared" si="4"/>
        <v>0</v>
      </c>
    </row>
    <row r="233" spans="1:7" outlineLevel="1" x14ac:dyDescent="0.3">
      <c r="A233" s="30" t="s">
        <v>611</v>
      </c>
      <c r="B233" s="59" t="s">
        <v>612</v>
      </c>
      <c r="C233" s="105">
        <v>13.760951609999999</v>
      </c>
      <c r="D233" s="172">
        <v>0</v>
      </c>
      <c r="F233" s="54">
        <f t="shared" si="3"/>
        <v>3.8155076389701876E-3</v>
      </c>
      <c r="G233" s="54">
        <f t="shared" si="4"/>
        <v>0</v>
      </c>
    </row>
    <row r="234" spans="1:7" outlineLevel="1" x14ac:dyDescent="0.3">
      <c r="A234" s="30" t="s">
        <v>613</v>
      </c>
      <c r="B234" s="59"/>
      <c r="F234" s="54"/>
      <c r="G234" s="54"/>
    </row>
    <row r="235" spans="1:7" outlineLevel="1" x14ac:dyDescent="0.3">
      <c r="A235" s="30" t="s">
        <v>614</v>
      </c>
      <c r="B235" s="59"/>
      <c r="F235" s="54"/>
      <c r="G235" s="54"/>
    </row>
    <row r="236" spans="1:7" outlineLevel="1" x14ac:dyDescent="0.3">
      <c r="A236" s="30" t="s">
        <v>615</v>
      </c>
      <c r="B236" s="59"/>
      <c r="F236" s="54"/>
      <c r="G236" s="54"/>
    </row>
    <row r="237" spans="1:7" ht="15" customHeight="1" x14ac:dyDescent="0.3">
      <c r="A237" s="45"/>
      <c r="B237" s="45" t="s">
        <v>616</v>
      </c>
      <c r="C237" s="45" t="s">
        <v>549</v>
      </c>
      <c r="D237" s="45" t="s">
        <v>550</v>
      </c>
      <c r="E237" s="47"/>
      <c r="F237" s="45" t="s">
        <v>357</v>
      </c>
      <c r="G237" s="45" t="s">
        <v>551</v>
      </c>
    </row>
    <row r="238" spans="1:7" x14ac:dyDescent="0.3">
      <c r="A238" s="30" t="s">
        <v>617</v>
      </c>
      <c r="B238" s="30" t="s">
        <v>582</v>
      </c>
      <c r="C238" s="24">
        <v>0.518452563040535</v>
      </c>
      <c r="F238" s="91"/>
      <c r="G238" s="91"/>
    </row>
    <row r="239" spans="1:7" x14ac:dyDescent="0.3">
      <c r="F239" s="91"/>
      <c r="G239" s="91"/>
    </row>
    <row r="240" spans="1:7" x14ac:dyDescent="0.3">
      <c r="B240" s="42" t="s">
        <v>583</v>
      </c>
      <c r="F240" s="91"/>
      <c r="G240" s="91"/>
    </row>
    <row r="241" spans="1:7" x14ac:dyDescent="0.3">
      <c r="A241" s="30" t="s">
        <v>618</v>
      </c>
      <c r="B241" s="30" t="s">
        <v>585</v>
      </c>
      <c r="C241" s="105">
        <v>1172.25048191</v>
      </c>
      <c r="D241" s="172">
        <v>26851</v>
      </c>
      <c r="F241" s="54">
        <f>IF($C$249=0,"",IF(C241="[Mark as ND1 if not relevant]","",C241/$C$249))</f>
        <v>0.3250306225380355</v>
      </c>
      <c r="G241" s="54">
        <f>IF($D$249=0,"",IF(D241="[Mark as ND1 if not relevant]","",D241/$D$249))</f>
        <v>0.53559531645822112</v>
      </c>
    </row>
    <row r="242" spans="1:7" x14ac:dyDescent="0.3">
      <c r="A242" s="30" t="s">
        <v>619</v>
      </c>
      <c r="B242" s="30" t="s">
        <v>587</v>
      </c>
      <c r="C242" s="105">
        <v>513.29334345999996</v>
      </c>
      <c r="D242" s="172">
        <v>6230</v>
      </c>
      <c r="F242" s="54">
        <f t="shared" ref="F242:F248" si="5">IF($C$249=0,"",IF(C242="[Mark as ND1 if not relevant]","",C242/$C$249))</f>
        <v>0.14232116560754152</v>
      </c>
      <c r="G242" s="54">
        <f t="shared" ref="G242:G248" si="6">IF($D$249=0,"",IF(D242="[Mark as ND1 if not relevant]","",D242/$D$249))</f>
        <v>0.12426944328087287</v>
      </c>
    </row>
    <row r="243" spans="1:7" x14ac:dyDescent="0.3">
      <c r="A243" s="30" t="s">
        <v>620</v>
      </c>
      <c r="B243" s="30" t="s">
        <v>589</v>
      </c>
      <c r="C243" s="105">
        <v>530.31864776999998</v>
      </c>
      <c r="D243" s="172">
        <v>5600</v>
      </c>
      <c r="F243" s="54">
        <f t="shared" si="5"/>
        <v>0.14704178235641452</v>
      </c>
      <c r="G243" s="54">
        <f t="shared" si="6"/>
        <v>0.11170287036482955</v>
      </c>
    </row>
    <row r="244" spans="1:7" x14ac:dyDescent="0.3">
      <c r="A244" s="30" t="s">
        <v>621</v>
      </c>
      <c r="B244" s="30" t="s">
        <v>591</v>
      </c>
      <c r="C244" s="105">
        <v>472.39635854999898</v>
      </c>
      <c r="D244" s="172">
        <v>4468</v>
      </c>
      <c r="F244" s="54">
        <f t="shared" si="5"/>
        <v>0.13098163308411037</v>
      </c>
      <c r="G244" s="54">
        <f t="shared" si="6"/>
        <v>8.9122932998224727E-2</v>
      </c>
    </row>
    <row r="245" spans="1:7" x14ac:dyDescent="0.3">
      <c r="A245" s="30" t="s">
        <v>622</v>
      </c>
      <c r="B245" s="30" t="s">
        <v>593</v>
      </c>
      <c r="C245" s="105">
        <v>462.46724088000099</v>
      </c>
      <c r="D245" s="172">
        <v>3917</v>
      </c>
      <c r="F245" s="54">
        <f t="shared" si="5"/>
        <v>0.12822858043253499</v>
      </c>
      <c r="G245" s="54">
        <f t="shared" si="6"/>
        <v>7.8132168431970961E-2</v>
      </c>
    </row>
    <row r="246" spans="1:7" x14ac:dyDescent="0.3">
      <c r="A246" s="30" t="s">
        <v>623</v>
      </c>
      <c r="B246" s="30" t="s">
        <v>595</v>
      </c>
      <c r="C246" s="105">
        <v>321.97649584999999</v>
      </c>
      <c r="D246" s="172">
        <v>2169</v>
      </c>
      <c r="F246" s="54">
        <f t="shared" si="5"/>
        <v>8.9274623899685809E-2</v>
      </c>
      <c r="G246" s="54">
        <f t="shared" si="6"/>
        <v>4.3264915325234875E-2</v>
      </c>
    </row>
    <row r="247" spans="1:7" x14ac:dyDescent="0.3">
      <c r="A247" s="30" t="s">
        <v>624</v>
      </c>
      <c r="B247" s="30" t="s">
        <v>597</v>
      </c>
      <c r="C247" s="105">
        <v>111.19264913000001</v>
      </c>
      <c r="D247" s="172">
        <v>684</v>
      </c>
      <c r="F247" s="54">
        <f t="shared" si="5"/>
        <v>3.0830455202279877E-2</v>
      </c>
      <c r="G247" s="54">
        <f t="shared" si="6"/>
        <v>1.3643707737418466E-2</v>
      </c>
    </row>
    <row r="248" spans="1:7" x14ac:dyDescent="0.3">
      <c r="A248" s="30" t="s">
        <v>625</v>
      </c>
      <c r="B248" s="30" t="s">
        <v>599</v>
      </c>
      <c r="C248" s="105">
        <v>22.689518240000002</v>
      </c>
      <c r="D248" s="172">
        <v>214</v>
      </c>
      <c r="F248" s="54">
        <f t="shared" si="5"/>
        <v>6.2911368793973459E-3</v>
      </c>
      <c r="G248" s="54">
        <f t="shared" si="6"/>
        <v>4.2686454032274147E-3</v>
      </c>
    </row>
    <row r="249" spans="1:7" x14ac:dyDescent="0.3">
      <c r="A249" s="30" t="s">
        <v>626</v>
      </c>
      <c r="B249" s="56" t="s">
        <v>214</v>
      </c>
      <c r="C249" s="50">
        <f>SUM(C241:C248)</f>
        <v>3606.5847357900002</v>
      </c>
      <c r="D249" s="90">
        <f>SUM(D241:D248)</f>
        <v>50133</v>
      </c>
      <c r="F249" s="89">
        <f>SUM(F241:F248)</f>
        <v>0.99999999999999978</v>
      </c>
      <c r="G249" s="89">
        <f>SUM(G241:G248)</f>
        <v>1</v>
      </c>
    </row>
    <row r="250" spans="1:7" outlineLevel="1" x14ac:dyDescent="0.3">
      <c r="A250" s="30" t="s">
        <v>627</v>
      </c>
      <c r="B250" s="59" t="s">
        <v>602</v>
      </c>
      <c r="C250" s="105">
        <v>4.2337578300000001</v>
      </c>
      <c r="D250" s="90"/>
      <c r="F250" s="54">
        <f t="shared" ref="F250:F255" si="7">IF($C$249=0,"",IF(C250="[for completion]","",C250/$C$249))</f>
        <v>1.1738966751526001E-3</v>
      </c>
      <c r="G250" s="54">
        <f t="shared" ref="G250:G255" si="8">IF($D$249=0,"",IF(D250="[for completion]","",D250/$D$249))</f>
        <v>0</v>
      </c>
    </row>
    <row r="251" spans="1:7" outlineLevel="1" x14ac:dyDescent="0.3">
      <c r="A251" s="30" t="s">
        <v>628</v>
      </c>
      <c r="B251" s="59" t="s">
        <v>604</v>
      </c>
      <c r="C251" s="105">
        <v>2.6251830799999998</v>
      </c>
      <c r="D251" s="90"/>
      <c r="F251" s="54">
        <f t="shared" si="7"/>
        <v>7.2788615055926857E-4</v>
      </c>
      <c r="G251" s="54">
        <f t="shared" si="8"/>
        <v>0</v>
      </c>
    </row>
    <row r="252" spans="1:7" outlineLevel="1" x14ac:dyDescent="0.3">
      <c r="A252" s="30" t="s">
        <v>629</v>
      </c>
      <c r="B252" s="59" t="s">
        <v>606</v>
      </c>
      <c r="C252" s="105">
        <v>2.99824096</v>
      </c>
      <c r="D252" s="90"/>
      <c r="F252" s="54">
        <f t="shared" si="7"/>
        <v>8.3132414171415651E-4</v>
      </c>
      <c r="G252" s="54">
        <f t="shared" si="8"/>
        <v>0</v>
      </c>
    </row>
    <row r="253" spans="1:7" outlineLevel="1" x14ac:dyDescent="0.3">
      <c r="A253" s="30" t="s">
        <v>630</v>
      </c>
      <c r="B253" s="59" t="s">
        <v>608</v>
      </c>
      <c r="C253" s="105">
        <v>2.8307904800000001</v>
      </c>
      <c r="D253" s="90"/>
      <c r="F253" s="54">
        <f t="shared" si="7"/>
        <v>7.8489504264480639E-4</v>
      </c>
      <c r="G253" s="54">
        <f t="shared" si="8"/>
        <v>0</v>
      </c>
    </row>
    <row r="254" spans="1:7" outlineLevel="1" x14ac:dyDescent="0.3">
      <c r="A254" s="30" t="s">
        <v>631</v>
      </c>
      <c r="B254" s="59" t="s">
        <v>610</v>
      </c>
      <c r="C254" s="105">
        <v>1.3943561499999999</v>
      </c>
      <c r="D254" s="90"/>
      <c r="F254" s="54">
        <f t="shared" si="7"/>
        <v>3.866139997108857E-4</v>
      </c>
      <c r="G254" s="54">
        <f t="shared" si="8"/>
        <v>0</v>
      </c>
    </row>
    <row r="255" spans="1:7" outlineLevel="1" x14ac:dyDescent="0.3">
      <c r="A255" s="30" t="s">
        <v>632</v>
      </c>
      <c r="B255" s="59" t="s">
        <v>612</v>
      </c>
      <c r="C255" s="105">
        <v>8.6071897400000008</v>
      </c>
      <c r="D255" s="90"/>
      <c r="F255" s="54">
        <f t="shared" si="7"/>
        <v>2.3865208696156278E-3</v>
      </c>
      <c r="G255" s="54">
        <f t="shared" si="8"/>
        <v>0</v>
      </c>
    </row>
    <row r="256" spans="1:7" outlineLevel="1" x14ac:dyDescent="0.3">
      <c r="A256" s="30" t="s">
        <v>633</v>
      </c>
      <c r="B256" s="59"/>
      <c r="F256" s="55"/>
      <c r="G256" s="55"/>
    </row>
    <row r="257" spans="1:14" outlineLevel="1" x14ac:dyDescent="0.3">
      <c r="A257" s="30" t="s">
        <v>634</v>
      </c>
      <c r="B257" s="59"/>
      <c r="F257" s="55"/>
      <c r="G257" s="55"/>
    </row>
    <row r="258" spans="1:14" outlineLevel="1" x14ac:dyDescent="0.3">
      <c r="A258" s="30" t="s">
        <v>635</v>
      </c>
      <c r="B258" s="59"/>
      <c r="F258" s="55"/>
      <c r="G258" s="55"/>
    </row>
    <row r="259" spans="1:14" ht="15" customHeight="1" x14ac:dyDescent="0.3">
      <c r="A259" s="45"/>
      <c r="B259" s="62" t="s">
        <v>636</v>
      </c>
      <c r="C259" s="45" t="s">
        <v>357</v>
      </c>
      <c r="D259" s="45"/>
      <c r="E259" s="47"/>
      <c r="F259" s="45"/>
      <c r="G259" s="45"/>
    </row>
    <row r="260" spans="1:14" x14ac:dyDescent="0.3">
      <c r="A260" s="30" t="s">
        <v>637</v>
      </c>
      <c r="B260" s="30" t="s">
        <v>638</v>
      </c>
      <c r="C260" s="24">
        <v>0.816731791226461</v>
      </c>
      <c r="E260" s="95"/>
      <c r="F260" s="95"/>
      <c r="G260" s="95"/>
    </row>
    <row r="261" spans="1:14" x14ac:dyDescent="0.3">
      <c r="A261" s="30" t="s">
        <v>639</v>
      </c>
      <c r="B261" s="30" t="s">
        <v>640</v>
      </c>
      <c r="C261" s="24"/>
      <c r="E261" s="95"/>
      <c r="F261" s="95"/>
    </row>
    <row r="262" spans="1:14" x14ac:dyDescent="0.3">
      <c r="A262" s="30" t="s">
        <v>641</v>
      </c>
      <c r="B262" s="30" t="s">
        <v>642</v>
      </c>
      <c r="C262" s="24"/>
      <c r="E262" s="95"/>
      <c r="F262" s="95"/>
    </row>
    <row r="263" spans="1:14" x14ac:dyDescent="0.3">
      <c r="A263" s="30" t="s">
        <v>643</v>
      </c>
      <c r="B263" s="30" t="s">
        <v>644</v>
      </c>
      <c r="C263" s="24"/>
      <c r="E263" s="95"/>
      <c r="F263" s="95"/>
    </row>
    <row r="264" spans="1:14" x14ac:dyDescent="0.3">
      <c r="A264" s="30" t="s">
        <v>645</v>
      </c>
      <c r="B264" s="42" t="s">
        <v>646</v>
      </c>
      <c r="C264" s="24"/>
      <c r="D264" s="40"/>
      <c r="E264" s="40"/>
      <c r="F264" s="66"/>
      <c r="G264" s="66"/>
      <c r="H264" s="27"/>
      <c r="I264" s="30"/>
      <c r="J264" s="30"/>
      <c r="K264" s="30"/>
      <c r="L264" s="27"/>
      <c r="M264" s="27"/>
      <c r="N264" s="27"/>
    </row>
    <row r="265" spans="1:14" x14ac:dyDescent="0.3">
      <c r="A265" s="30" t="s">
        <v>647</v>
      </c>
      <c r="B265" s="30" t="s">
        <v>213</v>
      </c>
      <c r="C265" s="24">
        <v>0.183268208773539</v>
      </c>
      <c r="E265" s="95"/>
      <c r="F265" s="95"/>
    </row>
    <row r="266" spans="1:14" outlineLevel="1" x14ac:dyDescent="0.3">
      <c r="A266" s="30" t="s">
        <v>648</v>
      </c>
      <c r="B266" s="59" t="s">
        <v>649</v>
      </c>
      <c r="C266" s="102"/>
      <c r="E266" s="95"/>
      <c r="F266" s="95"/>
    </row>
    <row r="267" spans="1:14" outlineLevel="1" x14ac:dyDescent="0.3">
      <c r="A267" s="30" t="s">
        <v>650</v>
      </c>
      <c r="B267" s="59" t="s">
        <v>651</v>
      </c>
      <c r="C267" s="89"/>
      <c r="E267" s="95"/>
      <c r="F267" s="95"/>
    </row>
    <row r="268" spans="1:14" outlineLevel="1" x14ac:dyDescent="0.3">
      <c r="A268" s="30" t="s">
        <v>652</v>
      </c>
      <c r="B268" s="59" t="s">
        <v>653</v>
      </c>
      <c r="C268" s="89"/>
      <c r="E268" s="95"/>
      <c r="F268" s="95"/>
    </row>
    <row r="269" spans="1:14" outlineLevel="1" x14ac:dyDescent="0.3">
      <c r="A269" s="30" t="s">
        <v>654</v>
      </c>
      <c r="B269" s="59" t="s">
        <v>655</v>
      </c>
      <c r="C269" s="89"/>
      <c r="E269" s="95"/>
      <c r="F269" s="95"/>
    </row>
    <row r="270" spans="1:14" outlineLevel="1" x14ac:dyDescent="0.3">
      <c r="A270" s="30" t="s">
        <v>656</v>
      </c>
      <c r="B270" s="59" t="s">
        <v>215</v>
      </c>
      <c r="C270" s="89"/>
      <c r="E270" s="95"/>
      <c r="F270" s="95"/>
    </row>
    <row r="271" spans="1:14" outlineLevel="1" x14ac:dyDescent="0.3">
      <c r="A271" s="30" t="s">
        <v>657</v>
      </c>
      <c r="B271" s="59" t="s">
        <v>215</v>
      </c>
      <c r="C271" s="89"/>
      <c r="E271" s="95"/>
      <c r="F271" s="95"/>
    </row>
    <row r="272" spans="1:14" outlineLevel="1" x14ac:dyDescent="0.3">
      <c r="A272" s="30" t="s">
        <v>658</v>
      </c>
      <c r="B272" s="59" t="s">
        <v>215</v>
      </c>
      <c r="C272" s="89"/>
      <c r="E272" s="95"/>
      <c r="F272" s="95"/>
    </row>
    <row r="273" spans="1:7" outlineLevel="1" x14ac:dyDescent="0.3">
      <c r="A273" s="30" t="s">
        <v>659</v>
      </c>
      <c r="B273" s="59" t="s">
        <v>215</v>
      </c>
      <c r="C273" s="89"/>
      <c r="E273" s="95"/>
      <c r="F273" s="95"/>
    </row>
    <row r="274" spans="1:7" outlineLevel="1" x14ac:dyDescent="0.3">
      <c r="A274" s="30" t="s">
        <v>660</v>
      </c>
      <c r="B274" s="59" t="s">
        <v>215</v>
      </c>
      <c r="C274" s="89"/>
      <c r="E274" s="95"/>
      <c r="F274" s="95"/>
    </row>
    <row r="275" spans="1:7" outlineLevel="1" x14ac:dyDescent="0.3">
      <c r="A275" s="30" t="s">
        <v>661</v>
      </c>
      <c r="B275" s="59" t="s">
        <v>215</v>
      </c>
      <c r="C275" s="89"/>
      <c r="E275" s="95"/>
      <c r="F275" s="95"/>
    </row>
    <row r="276" spans="1:7" ht="15" customHeight="1" x14ac:dyDescent="0.3">
      <c r="A276" s="45"/>
      <c r="B276" s="62" t="s">
        <v>662</v>
      </c>
      <c r="C276" s="45" t="s">
        <v>357</v>
      </c>
      <c r="D276" s="45"/>
      <c r="E276" s="47"/>
      <c r="F276" s="45"/>
      <c r="G276" s="48"/>
    </row>
    <row r="277" spans="1:7" x14ac:dyDescent="0.3">
      <c r="A277" s="30" t="s">
        <v>663</v>
      </c>
      <c r="B277" s="30" t="s">
        <v>664</v>
      </c>
      <c r="C277" s="24">
        <v>1</v>
      </c>
      <c r="E277" s="27"/>
      <c r="F277" s="27"/>
    </row>
    <row r="278" spans="1:7" x14ac:dyDescent="0.3">
      <c r="A278" s="30" t="s">
        <v>665</v>
      </c>
      <c r="B278" s="30" t="s">
        <v>666</v>
      </c>
      <c r="C278" s="89"/>
      <c r="E278" s="27"/>
      <c r="F278" s="27"/>
    </row>
    <row r="279" spans="1:7" x14ac:dyDescent="0.3">
      <c r="A279" s="30" t="s">
        <v>667</v>
      </c>
      <c r="B279" s="30" t="s">
        <v>213</v>
      </c>
      <c r="C279" s="89"/>
      <c r="E279" s="27"/>
      <c r="F279" s="27"/>
    </row>
    <row r="280" spans="1:7" outlineLevel="1" x14ac:dyDescent="0.3">
      <c r="A280" s="30" t="s">
        <v>668</v>
      </c>
      <c r="C280" s="89"/>
      <c r="E280" s="27"/>
      <c r="F280" s="27"/>
    </row>
    <row r="281" spans="1:7" outlineLevel="1" x14ac:dyDescent="0.3">
      <c r="A281" s="30" t="s">
        <v>669</v>
      </c>
      <c r="C281" s="89"/>
      <c r="E281" s="27"/>
      <c r="F281" s="27"/>
    </row>
    <row r="282" spans="1:7" outlineLevel="1" x14ac:dyDescent="0.3">
      <c r="A282" s="30" t="s">
        <v>670</v>
      </c>
      <c r="C282" s="89"/>
      <c r="E282" s="27"/>
      <c r="F282" s="27"/>
    </row>
    <row r="283" spans="1:7" outlineLevel="1" x14ac:dyDescent="0.3">
      <c r="A283" s="30" t="s">
        <v>671</v>
      </c>
      <c r="C283" s="89"/>
      <c r="E283" s="27"/>
      <c r="F283" s="27"/>
    </row>
    <row r="284" spans="1:7" outlineLevel="1" x14ac:dyDescent="0.3">
      <c r="A284" s="30" t="s">
        <v>672</v>
      </c>
      <c r="C284" s="89"/>
      <c r="E284" s="27"/>
      <c r="F284" s="27"/>
    </row>
    <row r="285" spans="1:7" outlineLevel="1" x14ac:dyDescent="0.3">
      <c r="A285" s="30" t="s">
        <v>673</v>
      </c>
      <c r="C285" s="89"/>
      <c r="E285" s="27"/>
      <c r="F285" s="27"/>
    </row>
    <row r="286" spans="1:7" ht="15" customHeight="1" x14ac:dyDescent="0.3">
      <c r="A286" s="45"/>
      <c r="B286" s="62" t="s">
        <v>674</v>
      </c>
      <c r="C286" s="45" t="s">
        <v>194</v>
      </c>
      <c r="D286" s="45" t="s">
        <v>675</v>
      </c>
      <c r="E286" s="47"/>
      <c r="F286" s="45" t="s">
        <v>357</v>
      </c>
      <c r="G286" s="45" t="s">
        <v>676</v>
      </c>
    </row>
    <row r="287" spans="1:7" s="153" customFormat="1" x14ac:dyDescent="0.3">
      <c r="A287" s="148" t="s">
        <v>677</v>
      </c>
      <c r="B287" s="158"/>
      <c r="C287" s="159"/>
      <c r="D287" s="148"/>
      <c r="E287" s="160"/>
      <c r="F287" s="161" t="str">
        <f>IF($C$305=0,"",IF(C287="[For completion]","",C287/$C$305))</f>
        <v/>
      </c>
      <c r="G287" s="161" t="str">
        <f>IF($D$305=0,"",IF(D287="[For completion]","",D287/$D$305))</f>
        <v/>
      </c>
    </row>
    <row r="288" spans="1:7" s="153" customFormat="1" x14ac:dyDescent="0.3">
      <c r="A288" s="148" t="s">
        <v>678</v>
      </c>
      <c r="B288" s="158"/>
      <c r="C288" s="159"/>
      <c r="D288" s="148"/>
      <c r="E288" s="160"/>
      <c r="F288" s="161" t="str">
        <f t="shared" ref="F288:F303" si="9">IF($C$305=0,"",IF(C288="[For completion]","",C288/$C$305))</f>
        <v/>
      </c>
      <c r="G288" s="161" t="str">
        <f t="shared" ref="G288:G303" si="10">IF($D$305=0,"",IF(D288="[For completion]","",D288/$D$305))</f>
        <v/>
      </c>
    </row>
    <row r="289" spans="1:7" s="153" customFormat="1" x14ac:dyDescent="0.3">
      <c r="A289" s="148" t="s">
        <v>679</v>
      </c>
      <c r="B289" s="158"/>
      <c r="C289" s="159"/>
      <c r="D289" s="148"/>
      <c r="E289" s="160"/>
      <c r="F289" s="161" t="str">
        <f t="shared" si="9"/>
        <v/>
      </c>
      <c r="G289" s="161" t="str">
        <f t="shared" si="10"/>
        <v/>
      </c>
    </row>
    <row r="290" spans="1:7" s="153" customFormat="1" x14ac:dyDescent="0.3">
      <c r="A290" s="148" t="s">
        <v>680</v>
      </c>
      <c r="B290" s="158"/>
      <c r="C290" s="159"/>
      <c r="D290" s="148"/>
      <c r="E290" s="160"/>
      <c r="F290" s="161" t="str">
        <f t="shared" si="9"/>
        <v/>
      </c>
      <c r="G290" s="161" t="str">
        <f t="shared" si="10"/>
        <v/>
      </c>
    </row>
    <row r="291" spans="1:7" s="153" customFormat="1" x14ac:dyDescent="0.3">
      <c r="A291" s="148" t="s">
        <v>681</v>
      </c>
      <c r="B291" s="158"/>
      <c r="C291" s="159"/>
      <c r="D291" s="148"/>
      <c r="E291" s="160"/>
      <c r="F291" s="161" t="str">
        <f t="shared" si="9"/>
        <v/>
      </c>
      <c r="G291" s="161" t="str">
        <f t="shared" si="10"/>
        <v/>
      </c>
    </row>
    <row r="292" spans="1:7" s="153" customFormat="1" x14ac:dyDescent="0.3">
      <c r="A292" s="148" t="s">
        <v>682</v>
      </c>
      <c r="B292" s="158"/>
      <c r="C292" s="159"/>
      <c r="D292" s="148"/>
      <c r="E292" s="160"/>
      <c r="F292" s="161" t="str">
        <f t="shared" si="9"/>
        <v/>
      </c>
      <c r="G292" s="161" t="str">
        <f t="shared" si="10"/>
        <v/>
      </c>
    </row>
    <row r="293" spans="1:7" s="153" customFormat="1" x14ac:dyDescent="0.3">
      <c r="A293" s="148" t="s">
        <v>683</v>
      </c>
      <c r="B293" s="158"/>
      <c r="C293" s="159"/>
      <c r="D293" s="148"/>
      <c r="E293" s="160"/>
      <c r="F293" s="161" t="str">
        <f t="shared" si="9"/>
        <v/>
      </c>
      <c r="G293" s="161" t="str">
        <f t="shared" si="10"/>
        <v/>
      </c>
    </row>
    <row r="294" spans="1:7" s="153" customFormat="1" x14ac:dyDescent="0.3">
      <c r="A294" s="148" t="s">
        <v>684</v>
      </c>
      <c r="B294" s="158"/>
      <c r="C294" s="159"/>
      <c r="D294" s="148"/>
      <c r="E294" s="160"/>
      <c r="F294" s="161" t="str">
        <f t="shared" si="9"/>
        <v/>
      </c>
      <c r="G294" s="161" t="str">
        <f t="shared" si="10"/>
        <v/>
      </c>
    </row>
    <row r="295" spans="1:7" s="153" customFormat="1" x14ac:dyDescent="0.3">
      <c r="A295" s="148" t="s">
        <v>685</v>
      </c>
      <c r="B295" s="158"/>
      <c r="C295" s="159"/>
      <c r="D295" s="148"/>
      <c r="E295" s="160"/>
      <c r="F295" s="161" t="str">
        <f t="shared" si="9"/>
        <v/>
      </c>
      <c r="G295" s="161" t="str">
        <f t="shared" si="10"/>
        <v/>
      </c>
    </row>
    <row r="296" spans="1:7" s="153" customFormat="1" x14ac:dyDescent="0.3">
      <c r="A296" s="148" t="s">
        <v>686</v>
      </c>
      <c r="B296" s="158"/>
      <c r="C296" s="159"/>
      <c r="D296" s="148"/>
      <c r="E296" s="160"/>
      <c r="F296" s="161" t="str">
        <f t="shared" si="9"/>
        <v/>
      </c>
      <c r="G296" s="161" t="str">
        <f t="shared" si="10"/>
        <v/>
      </c>
    </row>
    <row r="297" spans="1:7" s="153" customFormat="1" x14ac:dyDescent="0.3">
      <c r="A297" s="148" t="s">
        <v>687</v>
      </c>
      <c r="B297" s="158"/>
      <c r="C297" s="159"/>
      <c r="D297" s="148"/>
      <c r="E297" s="160"/>
      <c r="F297" s="161" t="str">
        <f t="shared" si="9"/>
        <v/>
      </c>
      <c r="G297" s="161" t="str">
        <f t="shared" si="10"/>
        <v/>
      </c>
    </row>
    <row r="298" spans="1:7" s="153" customFormat="1" x14ac:dyDescent="0.3">
      <c r="A298" s="148" t="s">
        <v>688</v>
      </c>
      <c r="B298" s="158"/>
      <c r="C298" s="159"/>
      <c r="D298" s="148"/>
      <c r="E298" s="160"/>
      <c r="F298" s="161" t="str">
        <f t="shared" si="9"/>
        <v/>
      </c>
      <c r="G298" s="161" t="str">
        <f t="shared" si="10"/>
        <v/>
      </c>
    </row>
    <row r="299" spans="1:7" s="153" customFormat="1" x14ac:dyDescent="0.3">
      <c r="A299" s="148" t="s">
        <v>689</v>
      </c>
      <c r="B299" s="158"/>
      <c r="C299" s="159"/>
      <c r="D299" s="148"/>
      <c r="E299" s="160"/>
      <c r="F299" s="161" t="str">
        <f t="shared" si="9"/>
        <v/>
      </c>
      <c r="G299" s="161" t="str">
        <f t="shared" si="10"/>
        <v/>
      </c>
    </row>
    <row r="300" spans="1:7" s="153" customFormat="1" x14ac:dyDescent="0.3">
      <c r="A300" s="148" t="s">
        <v>690</v>
      </c>
      <c r="B300" s="158"/>
      <c r="C300" s="159"/>
      <c r="D300" s="148"/>
      <c r="E300" s="160"/>
      <c r="F300" s="161" t="str">
        <f t="shared" si="9"/>
        <v/>
      </c>
      <c r="G300" s="161" t="str">
        <f t="shared" si="10"/>
        <v/>
      </c>
    </row>
    <row r="301" spans="1:7" s="153" customFormat="1" x14ac:dyDescent="0.3">
      <c r="A301" s="148" t="s">
        <v>691</v>
      </c>
      <c r="B301" s="158"/>
      <c r="C301" s="159"/>
      <c r="D301" s="148"/>
      <c r="E301" s="160"/>
      <c r="F301" s="161" t="str">
        <f t="shared" si="9"/>
        <v/>
      </c>
      <c r="G301" s="161" t="str">
        <f t="shared" si="10"/>
        <v/>
      </c>
    </row>
    <row r="302" spans="1:7" s="153" customFormat="1" x14ac:dyDescent="0.3">
      <c r="A302" s="148" t="s">
        <v>692</v>
      </c>
      <c r="B302" s="158"/>
      <c r="C302" s="159"/>
      <c r="D302" s="148"/>
      <c r="E302" s="160"/>
      <c r="F302" s="161" t="str">
        <f t="shared" si="9"/>
        <v/>
      </c>
      <c r="G302" s="161" t="str">
        <f t="shared" si="10"/>
        <v/>
      </c>
    </row>
    <row r="303" spans="1:7" s="153" customFormat="1" x14ac:dyDescent="0.3">
      <c r="A303" s="148" t="s">
        <v>693</v>
      </c>
      <c r="B303" s="158"/>
      <c r="C303" s="159"/>
      <c r="D303" s="148"/>
      <c r="E303" s="160"/>
      <c r="F303" s="161" t="str">
        <f t="shared" si="9"/>
        <v/>
      </c>
      <c r="G303" s="161" t="str">
        <f t="shared" si="10"/>
        <v/>
      </c>
    </row>
    <row r="304" spans="1:7" s="153" customFormat="1" x14ac:dyDescent="0.3">
      <c r="A304" s="148" t="s">
        <v>694</v>
      </c>
      <c r="B304" s="158" t="s">
        <v>695</v>
      </c>
      <c r="C304" s="159"/>
      <c r="D304" s="148"/>
      <c r="E304" s="160"/>
      <c r="F304" s="161"/>
      <c r="G304" s="161"/>
    </row>
    <row r="305" spans="1:7" s="153" customFormat="1" x14ac:dyDescent="0.3">
      <c r="A305" s="148" t="s">
        <v>696</v>
      </c>
      <c r="B305" s="158" t="s">
        <v>214</v>
      </c>
      <c r="C305" s="159">
        <f>SUM(C287:C304)</f>
        <v>0</v>
      </c>
      <c r="D305" s="148">
        <f>SUM(D287:D304)</f>
        <v>0</v>
      </c>
      <c r="E305" s="160"/>
      <c r="F305" s="162">
        <f>SUM(F287:F304)</f>
        <v>0</v>
      </c>
      <c r="G305" s="162">
        <f>SUM(G287:G304)</f>
        <v>0</v>
      </c>
    </row>
    <row r="306" spans="1:7" s="153" customFormat="1" x14ac:dyDescent="0.3">
      <c r="A306" s="148" t="s">
        <v>697</v>
      </c>
      <c r="B306" s="158"/>
      <c r="C306" s="148"/>
      <c r="D306" s="148"/>
      <c r="E306" s="160"/>
      <c r="F306" s="160"/>
      <c r="G306" s="160"/>
    </row>
    <row r="307" spans="1:7" s="153" customFormat="1" x14ac:dyDescent="0.3">
      <c r="A307" s="148" t="s">
        <v>698</v>
      </c>
      <c r="B307" s="158"/>
      <c r="C307" s="148"/>
      <c r="D307" s="148"/>
      <c r="E307" s="160"/>
      <c r="F307" s="160"/>
      <c r="G307" s="160"/>
    </row>
    <row r="308" spans="1:7" s="153" customFormat="1" x14ac:dyDescent="0.3">
      <c r="A308" s="148" t="s">
        <v>699</v>
      </c>
      <c r="B308" s="158"/>
      <c r="C308" s="148"/>
      <c r="D308" s="148"/>
      <c r="E308" s="160"/>
      <c r="F308" s="160"/>
      <c r="G308" s="160"/>
    </row>
    <row r="309" spans="1:7" ht="15" customHeight="1" x14ac:dyDescent="0.3">
      <c r="A309" s="45"/>
      <c r="B309" s="62" t="s">
        <v>700</v>
      </c>
      <c r="C309" s="45" t="s">
        <v>194</v>
      </c>
      <c r="D309" s="45" t="s">
        <v>675</v>
      </c>
      <c r="E309" s="47"/>
      <c r="F309" s="45" t="s">
        <v>357</v>
      </c>
      <c r="G309" s="45" t="s">
        <v>676</v>
      </c>
    </row>
    <row r="310" spans="1:7" s="153" customFormat="1" x14ac:dyDescent="0.3">
      <c r="A310" s="148" t="s">
        <v>701</v>
      </c>
      <c r="B310" s="158"/>
      <c r="C310" s="159"/>
      <c r="D310" s="148"/>
      <c r="E310" s="160"/>
      <c r="F310" s="161" t="str">
        <f>IF($C$328=0,"",IF(C310="[For completion]","",C310/$C$328))</f>
        <v/>
      </c>
      <c r="G310" s="161" t="str">
        <f>IF($D$328=0,"",IF(D310="[For completion]","",D310/$D$328))</f>
        <v/>
      </c>
    </row>
    <row r="311" spans="1:7" s="153" customFormat="1" x14ac:dyDescent="0.3">
      <c r="A311" s="148" t="s">
        <v>702</v>
      </c>
      <c r="B311" s="158"/>
      <c r="C311" s="159"/>
      <c r="D311" s="148"/>
      <c r="E311" s="160"/>
      <c r="F311" s="161" t="str">
        <f t="shared" ref="F311:F326" si="11">IF($C$328=0,"",IF(C311="[For completion]","",C311/$C$328))</f>
        <v/>
      </c>
      <c r="G311" s="161" t="str">
        <f t="shared" ref="G311:G327" si="12">IF($D$328=0,"",IF(D311="[For completion]","",D311/$D$328))</f>
        <v/>
      </c>
    </row>
    <row r="312" spans="1:7" s="153" customFormat="1" x14ac:dyDescent="0.3">
      <c r="A312" s="148" t="s">
        <v>703</v>
      </c>
      <c r="B312" s="158"/>
      <c r="C312" s="159"/>
      <c r="D312" s="148"/>
      <c r="E312" s="160"/>
      <c r="F312" s="161" t="str">
        <f t="shared" si="11"/>
        <v/>
      </c>
      <c r="G312" s="161" t="str">
        <f t="shared" si="12"/>
        <v/>
      </c>
    </row>
    <row r="313" spans="1:7" s="153" customFormat="1" x14ac:dyDescent="0.3">
      <c r="A313" s="148" t="s">
        <v>704</v>
      </c>
      <c r="B313" s="158"/>
      <c r="C313" s="159"/>
      <c r="D313" s="148"/>
      <c r="E313" s="160"/>
      <c r="F313" s="161" t="str">
        <f t="shared" si="11"/>
        <v/>
      </c>
      <c r="G313" s="161" t="str">
        <f t="shared" si="12"/>
        <v/>
      </c>
    </row>
    <row r="314" spans="1:7" s="153" customFormat="1" x14ac:dyDescent="0.3">
      <c r="A314" s="148" t="s">
        <v>705</v>
      </c>
      <c r="B314" s="158"/>
      <c r="C314" s="159"/>
      <c r="D314" s="148"/>
      <c r="E314" s="160"/>
      <c r="F314" s="161" t="str">
        <f t="shared" si="11"/>
        <v/>
      </c>
      <c r="G314" s="161" t="str">
        <f t="shared" si="12"/>
        <v/>
      </c>
    </row>
    <row r="315" spans="1:7" s="153" customFormat="1" x14ac:dyDescent="0.3">
      <c r="A315" s="148" t="s">
        <v>706</v>
      </c>
      <c r="B315" s="158"/>
      <c r="C315" s="159"/>
      <c r="D315" s="148"/>
      <c r="E315" s="160"/>
      <c r="F315" s="161" t="str">
        <f t="shared" si="11"/>
        <v/>
      </c>
      <c r="G315" s="161" t="str">
        <f t="shared" si="12"/>
        <v/>
      </c>
    </row>
    <row r="316" spans="1:7" s="153" customFormat="1" x14ac:dyDescent="0.3">
      <c r="A316" s="148" t="s">
        <v>707</v>
      </c>
      <c r="B316" s="158"/>
      <c r="C316" s="159"/>
      <c r="D316" s="148"/>
      <c r="E316" s="160"/>
      <c r="F316" s="161" t="str">
        <f t="shared" si="11"/>
        <v/>
      </c>
      <c r="G316" s="161" t="str">
        <f t="shared" si="12"/>
        <v/>
      </c>
    </row>
    <row r="317" spans="1:7" s="153" customFormat="1" x14ac:dyDescent="0.3">
      <c r="A317" s="148" t="s">
        <v>708</v>
      </c>
      <c r="B317" s="158"/>
      <c r="C317" s="159"/>
      <c r="D317" s="148"/>
      <c r="E317" s="160"/>
      <c r="F317" s="161" t="str">
        <f t="shared" si="11"/>
        <v/>
      </c>
      <c r="G317" s="161" t="str">
        <f t="shared" si="12"/>
        <v/>
      </c>
    </row>
    <row r="318" spans="1:7" s="153" customFormat="1" x14ac:dyDescent="0.3">
      <c r="A318" s="148" t="s">
        <v>709</v>
      </c>
      <c r="B318" s="158"/>
      <c r="C318" s="159"/>
      <c r="D318" s="148"/>
      <c r="E318" s="160"/>
      <c r="F318" s="161" t="str">
        <f t="shared" si="11"/>
        <v/>
      </c>
      <c r="G318" s="161" t="str">
        <f t="shared" si="12"/>
        <v/>
      </c>
    </row>
    <row r="319" spans="1:7" s="153" customFormat="1" x14ac:dyDescent="0.3">
      <c r="A319" s="148" t="s">
        <v>710</v>
      </c>
      <c r="B319" s="158"/>
      <c r="C319" s="159"/>
      <c r="D319" s="148"/>
      <c r="E319" s="160"/>
      <c r="F319" s="161" t="str">
        <f t="shared" si="11"/>
        <v/>
      </c>
      <c r="G319" s="161" t="str">
        <f t="shared" si="12"/>
        <v/>
      </c>
    </row>
    <row r="320" spans="1:7" s="153" customFormat="1" x14ac:dyDescent="0.3">
      <c r="A320" s="148" t="s">
        <v>711</v>
      </c>
      <c r="B320" s="158"/>
      <c r="C320" s="159"/>
      <c r="D320" s="148"/>
      <c r="E320" s="160"/>
      <c r="F320" s="161" t="str">
        <f t="shared" si="11"/>
        <v/>
      </c>
      <c r="G320" s="161" t="str">
        <f t="shared" si="12"/>
        <v/>
      </c>
    </row>
    <row r="321" spans="1:7" s="153" customFormat="1" x14ac:dyDescent="0.3">
      <c r="A321" s="148" t="s">
        <v>712</v>
      </c>
      <c r="B321" s="158"/>
      <c r="C321" s="159"/>
      <c r="D321" s="148"/>
      <c r="E321" s="160"/>
      <c r="F321" s="161" t="str">
        <f>IF($C$328=0,"",IF(C321="[For completion]","",C321/$C$328))</f>
        <v/>
      </c>
      <c r="G321" s="161" t="str">
        <f t="shared" si="12"/>
        <v/>
      </c>
    </row>
    <row r="322" spans="1:7" s="153" customFormat="1" x14ac:dyDescent="0.3">
      <c r="A322" s="148" t="s">
        <v>713</v>
      </c>
      <c r="B322" s="158"/>
      <c r="C322" s="159"/>
      <c r="D322" s="148"/>
      <c r="E322" s="160"/>
      <c r="F322" s="161" t="str">
        <f t="shared" si="11"/>
        <v/>
      </c>
      <c r="G322" s="161" t="str">
        <f t="shared" si="12"/>
        <v/>
      </c>
    </row>
    <row r="323" spans="1:7" s="153" customFormat="1" x14ac:dyDescent="0.3">
      <c r="A323" s="148" t="s">
        <v>714</v>
      </c>
      <c r="B323" s="158"/>
      <c r="C323" s="159"/>
      <c r="D323" s="148"/>
      <c r="E323" s="160"/>
      <c r="F323" s="161" t="str">
        <f t="shared" si="11"/>
        <v/>
      </c>
      <c r="G323" s="161" t="str">
        <f t="shared" si="12"/>
        <v/>
      </c>
    </row>
    <row r="324" spans="1:7" s="153" customFormat="1" x14ac:dyDescent="0.3">
      <c r="A324" s="148" t="s">
        <v>715</v>
      </c>
      <c r="B324" s="158"/>
      <c r="C324" s="159"/>
      <c r="D324" s="148"/>
      <c r="E324" s="160"/>
      <c r="F324" s="161" t="str">
        <f t="shared" si="11"/>
        <v/>
      </c>
      <c r="G324" s="161" t="str">
        <f t="shared" si="12"/>
        <v/>
      </c>
    </row>
    <row r="325" spans="1:7" s="153" customFormat="1" x14ac:dyDescent="0.3">
      <c r="A325" s="148" t="s">
        <v>716</v>
      </c>
      <c r="B325" s="158"/>
      <c r="C325" s="159"/>
      <c r="D325" s="148"/>
      <c r="E325" s="160"/>
      <c r="F325" s="161" t="str">
        <f t="shared" si="11"/>
        <v/>
      </c>
      <c r="G325" s="161" t="str">
        <f t="shared" si="12"/>
        <v/>
      </c>
    </row>
    <row r="326" spans="1:7" s="153" customFormat="1" x14ac:dyDescent="0.3">
      <c r="A326" s="148" t="s">
        <v>717</v>
      </c>
      <c r="B326" s="158"/>
      <c r="C326" s="159"/>
      <c r="D326" s="148"/>
      <c r="E326" s="160"/>
      <c r="F326" s="161" t="str">
        <f t="shared" si="11"/>
        <v/>
      </c>
      <c r="G326" s="161" t="str">
        <f t="shared" si="12"/>
        <v/>
      </c>
    </row>
    <row r="327" spans="1:7" s="153" customFormat="1" x14ac:dyDescent="0.3">
      <c r="A327" s="148" t="s">
        <v>718</v>
      </c>
      <c r="B327" s="158" t="s">
        <v>695</v>
      </c>
      <c r="C327" s="159"/>
      <c r="D327" s="148"/>
      <c r="E327" s="160"/>
      <c r="F327" s="161"/>
      <c r="G327" s="161" t="str">
        <f t="shared" si="12"/>
        <v/>
      </c>
    </row>
    <row r="328" spans="1:7" s="153" customFormat="1" x14ac:dyDescent="0.3">
      <c r="A328" s="148" t="s">
        <v>719</v>
      </c>
      <c r="B328" s="158" t="s">
        <v>214</v>
      </c>
      <c r="C328" s="159">
        <f>SUM(C310:C327)</f>
        <v>0</v>
      </c>
      <c r="D328" s="148">
        <f>SUM(D310:D327)</f>
        <v>0</v>
      </c>
      <c r="E328" s="160"/>
      <c r="F328" s="162">
        <f>SUM(F310:F327)</f>
        <v>0</v>
      </c>
      <c r="G328" s="162">
        <f>SUM(G310:G327)</f>
        <v>0</v>
      </c>
    </row>
    <row r="329" spans="1:7" s="153" customFormat="1" x14ac:dyDescent="0.3">
      <c r="A329" s="148" t="s">
        <v>720</v>
      </c>
      <c r="B329" s="158"/>
      <c r="C329" s="148"/>
      <c r="D329" s="148"/>
      <c r="E329" s="160"/>
      <c r="F329" s="160"/>
      <c r="G329" s="160"/>
    </row>
    <row r="330" spans="1:7" s="153" customFormat="1" x14ac:dyDescent="0.3">
      <c r="A330" s="148" t="s">
        <v>721</v>
      </c>
      <c r="B330" s="158"/>
      <c r="C330" s="148"/>
      <c r="D330" s="148"/>
      <c r="E330" s="160"/>
      <c r="F330" s="160"/>
      <c r="G330" s="160"/>
    </row>
    <row r="331" spans="1:7" s="153" customFormat="1" x14ac:dyDescent="0.3">
      <c r="A331" s="148" t="s">
        <v>722</v>
      </c>
      <c r="B331" s="158"/>
      <c r="C331" s="148"/>
      <c r="D331" s="148"/>
      <c r="E331" s="160"/>
      <c r="F331" s="160"/>
      <c r="G331" s="160"/>
    </row>
    <row r="332" spans="1:7" ht="15" customHeight="1" x14ac:dyDescent="0.3">
      <c r="A332" s="45"/>
      <c r="B332" s="62" t="s">
        <v>723</v>
      </c>
      <c r="C332" s="45" t="s">
        <v>194</v>
      </c>
      <c r="D332" s="45" t="s">
        <v>675</v>
      </c>
      <c r="E332" s="47"/>
      <c r="F332" s="45" t="s">
        <v>357</v>
      </c>
      <c r="G332" s="45" t="s">
        <v>676</v>
      </c>
    </row>
    <row r="333" spans="1:7" s="153" customFormat="1" x14ac:dyDescent="0.3">
      <c r="A333" s="148" t="s">
        <v>724</v>
      </c>
      <c r="B333" s="158" t="s">
        <v>725</v>
      </c>
      <c r="C333" s="159"/>
      <c r="D333" s="148"/>
      <c r="E333" s="160"/>
      <c r="F333" s="161" t="str">
        <f>IF($C$346=0,"",IF(C333="[For completion]","",C333/$C$346))</f>
        <v/>
      </c>
      <c r="G333" s="161" t="str">
        <f>IF($D$346=0,"",IF(D333="[For completion]","",D333/$D$346))</f>
        <v/>
      </c>
    </row>
    <row r="334" spans="1:7" s="153" customFormat="1" x14ac:dyDescent="0.3">
      <c r="A334" s="148" t="s">
        <v>726</v>
      </c>
      <c r="B334" s="158" t="s">
        <v>727</v>
      </c>
      <c r="C334" s="159"/>
      <c r="D334" s="148"/>
      <c r="E334" s="160"/>
      <c r="F334" s="161" t="str">
        <f t="shared" ref="F334:F345" si="13">IF($C$346=0,"",IF(C334="[For completion]","",C334/$C$346))</f>
        <v/>
      </c>
      <c r="G334" s="161" t="str">
        <f t="shared" ref="G334:G345" si="14">IF($D$346=0,"",IF(D334="[For completion]","",D334/$D$346))</f>
        <v/>
      </c>
    </row>
    <row r="335" spans="1:7" s="153" customFormat="1" x14ac:dyDescent="0.3">
      <c r="A335" s="148" t="s">
        <v>728</v>
      </c>
      <c r="B335" s="158" t="s">
        <v>729</v>
      </c>
      <c r="C335" s="159"/>
      <c r="D335" s="148"/>
      <c r="E335" s="160"/>
      <c r="F335" s="161" t="str">
        <f t="shared" si="13"/>
        <v/>
      </c>
      <c r="G335" s="161" t="str">
        <f t="shared" si="14"/>
        <v/>
      </c>
    </row>
    <row r="336" spans="1:7" s="153" customFormat="1" x14ac:dyDescent="0.3">
      <c r="A336" s="148" t="s">
        <v>730</v>
      </c>
      <c r="B336" s="158" t="s">
        <v>731</v>
      </c>
      <c r="C336" s="159"/>
      <c r="D336" s="148"/>
      <c r="E336" s="160"/>
      <c r="F336" s="161" t="str">
        <f t="shared" si="13"/>
        <v/>
      </c>
      <c r="G336" s="161" t="str">
        <f t="shared" si="14"/>
        <v/>
      </c>
    </row>
    <row r="337" spans="1:7" s="153" customFormat="1" x14ac:dyDescent="0.3">
      <c r="A337" s="148" t="s">
        <v>732</v>
      </c>
      <c r="B337" s="158" t="s">
        <v>733</v>
      </c>
      <c r="C337" s="159"/>
      <c r="D337" s="148"/>
      <c r="E337" s="160"/>
      <c r="F337" s="161" t="str">
        <f t="shared" si="13"/>
        <v/>
      </c>
      <c r="G337" s="161" t="str">
        <f t="shared" si="14"/>
        <v/>
      </c>
    </row>
    <row r="338" spans="1:7" s="153" customFormat="1" x14ac:dyDescent="0.3">
      <c r="A338" s="148" t="s">
        <v>734</v>
      </c>
      <c r="B338" s="158" t="s">
        <v>735</v>
      </c>
      <c r="C338" s="159"/>
      <c r="D338" s="148"/>
      <c r="E338" s="160"/>
      <c r="F338" s="161" t="str">
        <f t="shared" si="13"/>
        <v/>
      </c>
      <c r="G338" s="161" t="str">
        <f t="shared" si="14"/>
        <v/>
      </c>
    </row>
    <row r="339" spans="1:7" s="153" customFormat="1" x14ac:dyDescent="0.3">
      <c r="A339" s="148" t="s">
        <v>736</v>
      </c>
      <c r="B339" s="158" t="s">
        <v>737</v>
      </c>
      <c r="C339" s="159"/>
      <c r="D339" s="148"/>
      <c r="E339" s="160"/>
      <c r="F339" s="161" t="str">
        <f t="shared" si="13"/>
        <v/>
      </c>
      <c r="G339" s="161" t="str">
        <f t="shared" si="14"/>
        <v/>
      </c>
    </row>
    <row r="340" spans="1:7" s="153" customFormat="1" x14ac:dyDescent="0.3">
      <c r="A340" s="148" t="s">
        <v>738</v>
      </c>
      <c r="B340" s="158" t="s">
        <v>739</v>
      </c>
      <c r="C340" s="159"/>
      <c r="D340" s="148"/>
      <c r="E340" s="160"/>
      <c r="F340" s="161" t="str">
        <f t="shared" si="13"/>
        <v/>
      </c>
      <c r="G340" s="161" t="str">
        <f t="shared" si="14"/>
        <v/>
      </c>
    </row>
    <row r="341" spans="1:7" s="153" customFormat="1" x14ac:dyDescent="0.3">
      <c r="A341" s="148" t="s">
        <v>740</v>
      </c>
      <c r="B341" s="158" t="s">
        <v>741</v>
      </c>
      <c r="C341" s="159"/>
      <c r="D341" s="148"/>
      <c r="E341" s="160"/>
      <c r="F341" s="161" t="str">
        <f t="shared" si="13"/>
        <v/>
      </c>
      <c r="G341" s="161" t="str">
        <f t="shared" si="14"/>
        <v/>
      </c>
    </row>
    <row r="342" spans="1:7" s="153" customFormat="1" x14ac:dyDescent="0.3">
      <c r="A342" s="148" t="s">
        <v>742</v>
      </c>
      <c r="B342" s="148" t="s">
        <v>743</v>
      </c>
      <c r="C342" s="159"/>
      <c r="D342" s="148"/>
      <c r="F342" s="161" t="str">
        <f t="shared" si="13"/>
        <v/>
      </c>
      <c r="G342" s="161" t="str">
        <f t="shared" si="14"/>
        <v/>
      </c>
    </row>
    <row r="343" spans="1:7" s="153" customFormat="1" x14ac:dyDescent="0.3">
      <c r="A343" s="148" t="s">
        <v>744</v>
      </c>
      <c r="B343" s="148" t="s">
        <v>745</v>
      </c>
      <c r="C343" s="159"/>
      <c r="D343" s="148"/>
      <c r="F343" s="161" t="str">
        <f t="shared" si="13"/>
        <v/>
      </c>
      <c r="G343" s="161" t="str">
        <f t="shared" si="14"/>
        <v/>
      </c>
    </row>
    <row r="344" spans="1:7" s="153" customFormat="1" x14ac:dyDescent="0.3">
      <c r="A344" s="148" t="s">
        <v>746</v>
      </c>
      <c r="B344" s="158" t="s">
        <v>747</v>
      </c>
      <c r="C344" s="159"/>
      <c r="D344" s="148"/>
      <c r="E344" s="160"/>
      <c r="F344" s="161" t="str">
        <f t="shared" si="13"/>
        <v/>
      </c>
      <c r="G344" s="161" t="str">
        <f t="shared" si="14"/>
        <v/>
      </c>
    </row>
    <row r="345" spans="1:7" s="153" customFormat="1" x14ac:dyDescent="0.3">
      <c r="A345" s="148" t="s">
        <v>748</v>
      </c>
      <c r="B345" s="148" t="s">
        <v>695</v>
      </c>
      <c r="C345" s="159"/>
      <c r="D345" s="148"/>
      <c r="F345" s="161" t="str">
        <f t="shared" si="13"/>
        <v/>
      </c>
      <c r="G345" s="161" t="str">
        <f t="shared" si="14"/>
        <v/>
      </c>
    </row>
    <row r="346" spans="1:7" s="153" customFormat="1" x14ac:dyDescent="0.3">
      <c r="A346" s="148" t="s">
        <v>749</v>
      </c>
      <c r="B346" s="158" t="s">
        <v>214</v>
      </c>
      <c r="C346" s="159">
        <f>SUM(C333:C345)</f>
        <v>0</v>
      </c>
      <c r="D346" s="148">
        <f>SUM(D333:D345)</f>
        <v>0</v>
      </c>
      <c r="E346" s="160"/>
      <c r="F346" s="162">
        <f>SUM(F333:F345)</f>
        <v>0</v>
      </c>
      <c r="G346" s="162">
        <f>SUM(G333:G345)</f>
        <v>0</v>
      </c>
    </row>
    <row r="347" spans="1:7" s="153" customFormat="1" x14ac:dyDescent="0.3">
      <c r="A347" s="148" t="s">
        <v>750</v>
      </c>
      <c r="B347" s="158"/>
      <c r="C347" s="159"/>
      <c r="D347" s="148"/>
      <c r="E347" s="160"/>
      <c r="F347" s="162"/>
      <c r="G347" s="162"/>
    </row>
    <row r="348" spans="1:7" s="153" customFormat="1" x14ac:dyDescent="0.3">
      <c r="A348" s="148" t="s">
        <v>751</v>
      </c>
      <c r="B348" s="158"/>
      <c r="C348" s="159"/>
      <c r="D348" s="148"/>
      <c r="E348" s="160"/>
      <c r="F348" s="162"/>
      <c r="G348" s="162"/>
    </row>
    <row r="349" spans="1:7" s="153" customFormat="1" x14ac:dyDescent="0.3">
      <c r="A349" s="148" t="s">
        <v>752</v>
      </c>
    </row>
    <row r="350" spans="1:7" s="153" customFormat="1" x14ac:dyDescent="0.3">
      <c r="A350" s="148" t="s">
        <v>753</v>
      </c>
    </row>
    <row r="351" spans="1:7" s="153" customFormat="1" x14ac:dyDescent="0.3">
      <c r="A351" s="148" t="s">
        <v>754</v>
      </c>
      <c r="B351" s="158"/>
      <c r="C351" s="159"/>
      <c r="D351" s="148"/>
      <c r="E351" s="160"/>
      <c r="F351" s="162"/>
      <c r="G351" s="162"/>
    </row>
    <row r="352" spans="1:7" s="153" customFormat="1" x14ac:dyDescent="0.3">
      <c r="A352" s="148" t="s">
        <v>755</v>
      </c>
      <c r="B352" s="158"/>
      <c r="C352" s="159"/>
      <c r="D352" s="148"/>
      <c r="E352" s="160"/>
      <c r="F352" s="162"/>
      <c r="G352" s="162"/>
    </row>
    <row r="353" spans="1:7" s="153" customFormat="1" x14ac:dyDescent="0.3">
      <c r="A353" s="148" t="s">
        <v>756</v>
      </c>
      <c r="B353" s="158"/>
      <c r="C353" s="159"/>
      <c r="D353" s="148"/>
      <c r="E353" s="160"/>
      <c r="F353" s="162"/>
      <c r="G353" s="162"/>
    </row>
    <row r="354" spans="1:7" s="153" customFormat="1" x14ac:dyDescent="0.3">
      <c r="A354" s="148" t="s">
        <v>757</v>
      </c>
      <c r="B354" s="158"/>
      <c r="C354" s="159"/>
      <c r="D354" s="148"/>
      <c r="E354" s="160"/>
      <c r="F354" s="162"/>
      <c r="G354" s="162"/>
    </row>
    <row r="355" spans="1:7" s="153" customFormat="1" x14ac:dyDescent="0.3">
      <c r="A355" s="148" t="s">
        <v>758</v>
      </c>
      <c r="B355" s="158"/>
      <c r="C355" s="148"/>
      <c r="D355" s="148"/>
      <c r="E355" s="160"/>
      <c r="F355" s="160"/>
      <c r="G355" s="160"/>
    </row>
    <row r="356" spans="1:7" s="153" customFormat="1" x14ac:dyDescent="0.3">
      <c r="A356" s="148" t="s">
        <v>759</v>
      </c>
      <c r="B356" s="158"/>
      <c r="C356" s="148"/>
      <c r="D356" s="148"/>
      <c r="E356" s="160"/>
      <c r="F356" s="160"/>
      <c r="G356" s="160"/>
    </row>
    <row r="357" spans="1:7" ht="15" customHeight="1" x14ac:dyDescent="0.3">
      <c r="A357" s="45"/>
      <c r="B357" s="62" t="s">
        <v>760</v>
      </c>
      <c r="C357" s="45" t="s">
        <v>194</v>
      </c>
      <c r="D357" s="45" t="s">
        <v>675</v>
      </c>
      <c r="E357" s="47"/>
      <c r="F357" s="45" t="s">
        <v>357</v>
      </c>
      <c r="G357" s="45" t="s">
        <v>676</v>
      </c>
    </row>
    <row r="358" spans="1:7" s="153" customFormat="1" x14ac:dyDescent="0.3">
      <c r="A358" s="148" t="s">
        <v>761</v>
      </c>
      <c r="B358" s="158" t="s">
        <v>762</v>
      </c>
      <c r="C358" s="159"/>
      <c r="D358" s="148"/>
      <c r="E358" s="160"/>
      <c r="F358" s="161" t="str">
        <f>IF($C$365=0,"",IF(C358="[For completion]","",C358/$C$365))</f>
        <v/>
      </c>
      <c r="G358" s="161" t="str">
        <f>IF($D$365=0,"",IF(D358="[For completion]","",D358/$D$365))</f>
        <v/>
      </c>
    </row>
    <row r="359" spans="1:7" s="153" customFormat="1" x14ac:dyDescent="0.3">
      <c r="A359" s="148" t="s">
        <v>763</v>
      </c>
      <c r="B359" s="167" t="s">
        <v>764</v>
      </c>
      <c r="C359" s="159"/>
      <c r="D359" s="148"/>
      <c r="E359" s="160"/>
      <c r="F359" s="161" t="str">
        <f t="shared" ref="F359:F364" si="15">IF($C$365=0,"",IF(C359="[For completion]","",C359/$C$365))</f>
        <v/>
      </c>
      <c r="G359" s="161" t="str">
        <f t="shared" ref="G359:G364" si="16">IF($D$365=0,"",IF(D359="[For completion]","",D359/$D$365))</f>
        <v/>
      </c>
    </row>
    <row r="360" spans="1:7" s="153" customFormat="1" x14ac:dyDescent="0.3">
      <c r="A360" s="148" t="s">
        <v>765</v>
      </c>
      <c r="B360" s="158" t="s">
        <v>766</v>
      </c>
      <c r="C360" s="159"/>
      <c r="D360" s="148"/>
      <c r="E360" s="160"/>
      <c r="F360" s="161" t="str">
        <f t="shared" si="15"/>
        <v/>
      </c>
      <c r="G360" s="161" t="str">
        <f t="shared" si="16"/>
        <v/>
      </c>
    </row>
    <row r="361" spans="1:7" s="153" customFormat="1" x14ac:dyDescent="0.3">
      <c r="A361" s="148" t="s">
        <v>767</v>
      </c>
      <c r="B361" s="158" t="s">
        <v>768</v>
      </c>
      <c r="C361" s="159"/>
      <c r="D361" s="148"/>
      <c r="E361" s="160"/>
      <c r="F361" s="161" t="str">
        <f t="shared" si="15"/>
        <v/>
      </c>
      <c r="G361" s="161" t="str">
        <f t="shared" si="16"/>
        <v/>
      </c>
    </row>
    <row r="362" spans="1:7" s="153" customFormat="1" x14ac:dyDescent="0.3">
      <c r="A362" s="148" t="s">
        <v>769</v>
      </c>
      <c r="B362" s="158" t="s">
        <v>770</v>
      </c>
      <c r="C362" s="159"/>
      <c r="D362" s="148"/>
      <c r="E362" s="160"/>
      <c r="F362" s="161" t="str">
        <f t="shared" si="15"/>
        <v/>
      </c>
      <c r="G362" s="161" t="str">
        <f t="shared" si="16"/>
        <v/>
      </c>
    </row>
    <row r="363" spans="1:7" s="153" customFormat="1" x14ac:dyDescent="0.3">
      <c r="A363" s="148" t="s">
        <v>771</v>
      </c>
      <c r="B363" s="158" t="s">
        <v>772</v>
      </c>
      <c r="C363" s="159"/>
      <c r="D363" s="148"/>
      <c r="E363" s="160"/>
      <c r="F363" s="161" t="str">
        <f t="shared" si="15"/>
        <v/>
      </c>
      <c r="G363" s="161" t="str">
        <f t="shared" si="16"/>
        <v/>
      </c>
    </row>
    <row r="364" spans="1:7" s="153" customFormat="1" x14ac:dyDescent="0.3">
      <c r="A364" s="148" t="s">
        <v>773</v>
      </c>
      <c r="B364" s="158" t="s">
        <v>774</v>
      </c>
      <c r="C364" s="159"/>
      <c r="D364" s="148"/>
      <c r="E364" s="160"/>
      <c r="F364" s="161" t="str">
        <f t="shared" si="15"/>
        <v/>
      </c>
      <c r="G364" s="161" t="str">
        <f t="shared" si="16"/>
        <v/>
      </c>
    </row>
    <row r="365" spans="1:7" s="153" customFormat="1" x14ac:dyDescent="0.3">
      <c r="A365" s="148" t="s">
        <v>775</v>
      </c>
      <c r="B365" s="158" t="s">
        <v>214</v>
      </c>
      <c r="C365" s="159">
        <f>SUM(C358:C364)</f>
        <v>0</v>
      </c>
      <c r="D365" s="148">
        <f>SUM(D358:D364)</f>
        <v>0</v>
      </c>
      <c r="E365" s="160"/>
      <c r="F365" s="162">
        <f>SUM(F358:F364)</f>
        <v>0</v>
      </c>
      <c r="G365" s="162">
        <f>SUM(G358:G364)</f>
        <v>0</v>
      </c>
    </row>
    <row r="366" spans="1:7" s="153" customFormat="1" x14ac:dyDescent="0.3">
      <c r="A366" s="148" t="s">
        <v>776</v>
      </c>
      <c r="B366" s="158"/>
      <c r="C366" s="148"/>
      <c r="D366" s="148"/>
      <c r="E366" s="160"/>
      <c r="F366" s="160"/>
      <c r="G366" s="160"/>
    </row>
    <row r="367" spans="1:7" ht="15" customHeight="1" x14ac:dyDescent="0.3">
      <c r="A367" s="45"/>
      <c r="B367" s="62" t="s">
        <v>777</v>
      </c>
      <c r="C367" s="45" t="s">
        <v>194</v>
      </c>
      <c r="D367" s="45" t="s">
        <v>675</v>
      </c>
      <c r="E367" s="47"/>
      <c r="F367" s="45" t="s">
        <v>357</v>
      </c>
      <c r="G367" s="45" t="s">
        <v>676</v>
      </c>
    </row>
    <row r="368" spans="1:7" s="153" customFormat="1" x14ac:dyDescent="0.3">
      <c r="A368" s="148" t="s">
        <v>778</v>
      </c>
      <c r="B368" s="158" t="s">
        <v>779</v>
      </c>
      <c r="C368" s="159"/>
      <c r="D368" s="148"/>
      <c r="E368" s="160"/>
      <c r="F368" s="161" t="str">
        <f>IF($C$372=0,"",IF(C368="[For completion]","",C368/$C$372))</f>
        <v/>
      </c>
      <c r="G368" s="161" t="str">
        <f>IF($D$372=0,"",IF(D368="[For completion]","",D368/$D$372))</f>
        <v/>
      </c>
    </row>
    <row r="369" spans="1:7" s="153" customFormat="1" x14ac:dyDescent="0.3">
      <c r="A369" s="148" t="s">
        <v>780</v>
      </c>
      <c r="B369" s="167" t="s">
        <v>781</v>
      </c>
      <c r="C369" s="159"/>
      <c r="D369" s="148"/>
      <c r="E369" s="160"/>
      <c r="F369" s="161" t="str">
        <f>IF($C$372=0,"",IF(C369="[For completion]","",C369/$C$372))</f>
        <v/>
      </c>
      <c r="G369" s="161" t="str">
        <f>IF($D$372=0,"",IF(D369="[For completion]","",D369/$D$372))</f>
        <v/>
      </c>
    </row>
    <row r="370" spans="1:7" s="153" customFormat="1" x14ac:dyDescent="0.3">
      <c r="A370" s="148" t="s">
        <v>782</v>
      </c>
      <c r="B370" s="158" t="s">
        <v>774</v>
      </c>
      <c r="C370" s="159"/>
      <c r="D370" s="148"/>
      <c r="E370" s="160"/>
      <c r="F370" s="161" t="str">
        <f>IF($C$372=0,"",IF(C370="[For completion]","",C370/$C$372))</f>
        <v/>
      </c>
      <c r="G370" s="161" t="str">
        <f>IF($D$372=0,"",IF(D370="[For completion]","",D370/$D$372))</f>
        <v/>
      </c>
    </row>
    <row r="371" spans="1:7" s="153" customFormat="1" x14ac:dyDescent="0.3">
      <c r="A371" s="148" t="s">
        <v>783</v>
      </c>
      <c r="B371" s="148" t="s">
        <v>695</v>
      </c>
      <c r="C371" s="159"/>
      <c r="D371" s="148"/>
      <c r="E371" s="160"/>
      <c r="F371" s="161" t="str">
        <f>IF($C$372=0,"",IF(C371="[For completion]","",C371/$C$372))</f>
        <v/>
      </c>
      <c r="G371" s="161" t="str">
        <f>IF($D$372=0,"",IF(D371="[For completion]","",D371/$D$372))</f>
        <v/>
      </c>
    </row>
    <row r="372" spans="1:7" s="153" customFormat="1" x14ac:dyDescent="0.3">
      <c r="A372" s="148" t="s">
        <v>784</v>
      </c>
      <c r="B372" s="158" t="s">
        <v>214</v>
      </c>
      <c r="C372" s="159">
        <f>SUM(C368:C371)</f>
        <v>0</v>
      </c>
      <c r="D372" s="148">
        <f>SUM(D368:D371)</f>
        <v>0</v>
      </c>
      <c r="E372" s="160"/>
      <c r="F372" s="162">
        <f>SUM(F368:F371)</f>
        <v>0</v>
      </c>
      <c r="G372" s="162">
        <f>SUM(G368:G371)</f>
        <v>0</v>
      </c>
    </row>
    <row r="373" spans="1:7" s="153" customFormat="1" x14ac:dyDescent="0.3">
      <c r="A373" s="148" t="s">
        <v>785</v>
      </c>
      <c r="B373" s="158"/>
      <c r="C373" s="148"/>
      <c r="D373" s="148"/>
      <c r="E373" s="160"/>
      <c r="F373" s="160"/>
      <c r="G373" s="160"/>
    </row>
    <row r="374" spans="1:7" ht="15" customHeight="1" x14ac:dyDescent="0.3">
      <c r="A374" s="45"/>
      <c r="B374" s="62" t="s">
        <v>1409</v>
      </c>
      <c r="C374" s="45" t="s">
        <v>786</v>
      </c>
      <c r="D374" s="45" t="s">
        <v>787</v>
      </c>
      <c r="E374" s="47"/>
      <c r="F374" s="45" t="s">
        <v>788</v>
      </c>
      <c r="G374" s="45"/>
    </row>
    <row r="375" spans="1:7" s="153" customFormat="1" x14ac:dyDescent="0.3">
      <c r="A375" s="148" t="s">
        <v>789</v>
      </c>
      <c r="B375" s="158" t="s">
        <v>762</v>
      </c>
      <c r="C375" s="159"/>
      <c r="D375" s="159"/>
      <c r="E375" s="146"/>
      <c r="F375" s="159"/>
      <c r="G375" s="161" t="str">
        <f>IF($D$393=0,"",IF(D375="[For completion]","",D375/$D$393))</f>
        <v/>
      </c>
    </row>
    <row r="376" spans="1:7" s="153" customFormat="1" x14ac:dyDescent="0.3">
      <c r="A376" s="148" t="s">
        <v>790</v>
      </c>
      <c r="B376" s="158" t="s">
        <v>764</v>
      </c>
      <c r="C376" s="159"/>
      <c r="D376" s="159"/>
      <c r="E376" s="146"/>
      <c r="F376" s="159"/>
      <c r="G376" s="161" t="str">
        <f t="shared" ref="G376:G393" si="17">IF($D$393=0,"",IF(D376="[For completion]","",D376/$D$393))</f>
        <v/>
      </c>
    </row>
    <row r="377" spans="1:7" s="153" customFormat="1" x14ac:dyDescent="0.3">
      <c r="A377" s="148" t="s">
        <v>791</v>
      </c>
      <c r="B377" s="158" t="s">
        <v>766</v>
      </c>
      <c r="C377" s="159"/>
      <c r="D377" s="159"/>
      <c r="E377" s="146"/>
      <c r="F377" s="159"/>
      <c r="G377" s="161" t="str">
        <f t="shared" si="17"/>
        <v/>
      </c>
    </row>
    <row r="378" spans="1:7" s="153" customFormat="1" x14ac:dyDescent="0.3">
      <c r="A378" s="148" t="s">
        <v>792</v>
      </c>
      <c r="B378" s="158" t="s">
        <v>768</v>
      </c>
      <c r="C378" s="159"/>
      <c r="D378" s="159"/>
      <c r="E378" s="146"/>
      <c r="F378" s="159"/>
      <c r="G378" s="161" t="str">
        <f t="shared" si="17"/>
        <v/>
      </c>
    </row>
    <row r="379" spans="1:7" s="153" customFormat="1" x14ac:dyDescent="0.3">
      <c r="A379" s="148" t="s">
        <v>793</v>
      </c>
      <c r="B379" s="158" t="s">
        <v>770</v>
      </c>
      <c r="C379" s="159"/>
      <c r="D379" s="159"/>
      <c r="E379" s="146"/>
      <c r="F379" s="159"/>
      <c r="G379" s="161" t="str">
        <f t="shared" si="17"/>
        <v/>
      </c>
    </row>
    <row r="380" spans="1:7" s="153" customFormat="1" x14ac:dyDescent="0.3">
      <c r="A380" s="148" t="s">
        <v>794</v>
      </c>
      <c r="B380" s="158" t="s">
        <v>772</v>
      </c>
      <c r="C380" s="159"/>
      <c r="D380" s="159"/>
      <c r="E380" s="146"/>
      <c r="F380" s="159"/>
      <c r="G380" s="161" t="str">
        <f t="shared" si="17"/>
        <v/>
      </c>
    </row>
    <row r="381" spans="1:7" s="153" customFormat="1" x14ac:dyDescent="0.3">
      <c r="A381" s="148" t="s">
        <v>795</v>
      </c>
      <c r="B381" s="158" t="s">
        <v>774</v>
      </c>
      <c r="C381" s="159"/>
      <c r="D381" s="159"/>
      <c r="E381" s="146"/>
      <c r="F381" s="159"/>
      <c r="G381" s="161" t="str">
        <f t="shared" si="17"/>
        <v/>
      </c>
    </row>
    <row r="382" spans="1:7" s="153" customFormat="1" x14ac:dyDescent="0.3">
      <c r="A382" s="148" t="s">
        <v>796</v>
      </c>
      <c r="B382" s="158" t="s">
        <v>695</v>
      </c>
      <c r="C382" s="159"/>
      <c r="D382" s="159"/>
      <c r="E382" s="146"/>
      <c r="F382" s="159"/>
      <c r="G382" s="161" t="str">
        <f t="shared" si="17"/>
        <v/>
      </c>
    </row>
    <row r="383" spans="1:7" s="153" customFormat="1" x14ac:dyDescent="0.3">
      <c r="A383" s="148" t="s">
        <v>797</v>
      </c>
      <c r="B383" s="158" t="s">
        <v>214</v>
      </c>
      <c r="C383" s="159">
        <f>SUM(C375:C382)</f>
        <v>0</v>
      </c>
      <c r="D383" s="159">
        <f>SUM(D375:D382)</f>
        <v>0</v>
      </c>
      <c r="E383" s="146"/>
      <c r="F383" s="148"/>
      <c r="G383" s="161" t="str">
        <f t="shared" si="17"/>
        <v/>
      </c>
    </row>
    <row r="384" spans="1:7" s="153" customFormat="1" ht="14.25" customHeight="1" x14ac:dyDescent="0.3">
      <c r="A384" s="148" t="s">
        <v>798</v>
      </c>
      <c r="B384" s="158" t="s">
        <v>799</v>
      </c>
      <c r="C384" s="148"/>
      <c r="D384" s="148"/>
      <c r="E384" s="148"/>
      <c r="F384" s="159"/>
      <c r="G384" s="161" t="str">
        <f t="shared" si="17"/>
        <v/>
      </c>
    </row>
    <row r="385" spans="1:7" s="153" customFormat="1" ht="14.25" customHeight="1" x14ac:dyDescent="0.3">
      <c r="A385" s="148" t="s">
        <v>800</v>
      </c>
      <c r="B385" s="158"/>
      <c r="C385" s="159"/>
      <c r="D385" s="148"/>
      <c r="E385" s="146"/>
      <c r="F385" s="161"/>
      <c r="G385" s="161" t="str">
        <f t="shared" si="17"/>
        <v/>
      </c>
    </row>
    <row r="386" spans="1:7" s="153" customFormat="1" ht="14.25" customHeight="1" x14ac:dyDescent="0.3">
      <c r="A386" s="148" t="s">
        <v>801</v>
      </c>
      <c r="B386" s="158"/>
      <c r="C386" s="159"/>
      <c r="D386" s="148"/>
      <c r="E386" s="146"/>
      <c r="F386" s="161"/>
      <c r="G386" s="161" t="str">
        <f t="shared" si="17"/>
        <v/>
      </c>
    </row>
    <row r="387" spans="1:7" s="153" customFormat="1" ht="14.25" customHeight="1" x14ac:dyDescent="0.3">
      <c r="A387" s="148" t="s">
        <v>802</v>
      </c>
      <c r="B387" s="158"/>
      <c r="C387" s="159"/>
      <c r="D387" s="148"/>
      <c r="E387" s="146"/>
      <c r="F387" s="161"/>
      <c r="G387" s="161" t="str">
        <f t="shared" si="17"/>
        <v/>
      </c>
    </row>
    <row r="388" spans="1:7" s="153" customFormat="1" ht="14.25" customHeight="1" x14ac:dyDescent="0.3">
      <c r="A388" s="148" t="s">
        <v>803</v>
      </c>
      <c r="B388" s="158"/>
      <c r="C388" s="159"/>
      <c r="D388" s="148"/>
      <c r="E388" s="146"/>
      <c r="F388" s="161"/>
      <c r="G388" s="161" t="str">
        <f t="shared" si="17"/>
        <v/>
      </c>
    </row>
    <row r="389" spans="1:7" s="153" customFormat="1" ht="14.25" customHeight="1" x14ac:dyDescent="0.3">
      <c r="A389" s="148" t="s">
        <v>804</v>
      </c>
      <c r="B389" s="158"/>
      <c r="C389" s="159"/>
      <c r="D389" s="148"/>
      <c r="E389" s="146"/>
      <c r="F389" s="161"/>
      <c r="G389" s="161" t="str">
        <f t="shared" si="17"/>
        <v/>
      </c>
    </row>
    <row r="390" spans="1:7" s="153" customFormat="1" ht="14.25" customHeight="1" x14ac:dyDescent="0.3">
      <c r="A390" s="148" t="s">
        <v>805</v>
      </c>
      <c r="B390" s="158"/>
      <c r="C390" s="159"/>
      <c r="D390" s="148"/>
      <c r="E390" s="146"/>
      <c r="F390" s="161"/>
      <c r="G390" s="161" t="str">
        <f t="shared" si="17"/>
        <v/>
      </c>
    </row>
    <row r="391" spans="1:7" s="153" customFormat="1" ht="14.25" customHeight="1" x14ac:dyDescent="0.3">
      <c r="A391" s="148" t="s">
        <v>806</v>
      </c>
      <c r="B391" s="158"/>
      <c r="C391" s="159"/>
      <c r="D391" s="148"/>
      <c r="E391" s="146"/>
      <c r="F391" s="161"/>
      <c r="G391" s="161" t="str">
        <f t="shared" si="17"/>
        <v/>
      </c>
    </row>
    <row r="392" spans="1:7" s="153" customFormat="1" ht="14.25" customHeight="1" x14ac:dyDescent="0.3">
      <c r="A392" s="148" t="s">
        <v>807</v>
      </c>
      <c r="B392" s="158"/>
      <c r="C392" s="159"/>
      <c r="D392" s="148"/>
      <c r="E392" s="146"/>
      <c r="F392" s="161"/>
      <c r="G392" s="161" t="str">
        <f t="shared" si="17"/>
        <v/>
      </c>
    </row>
    <row r="393" spans="1:7" s="153" customFormat="1" ht="14.25" customHeight="1" x14ac:dyDescent="0.3">
      <c r="A393" s="148" t="s">
        <v>808</v>
      </c>
      <c r="B393" s="158"/>
      <c r="C393" s="159"/>
      <c r="D393" s="148"/>
      <c r="E393" s="146"/>
      <c r="F393" s="161"/>
      <c r="G393" s="161" t="str">
        <f t="shared" si="17"/>
        <v/>
      </c>
    </row>
    <row r="394" spans="1:7" s="153" customFormat="1" ht="14.25" customHeight="1" x14ac:dyDescent="0.3">
      <c r="A394" s="148" t="s">
        <v>809</v>
      </c>
      <c r="B394" s="148"/>
      <c r="C394" s="168"/>
      <c r="D394" s="148"/>
      <c r="E394" s="146"/>
      <c r="F394" s="146"/>
      <c r="G394" s="146"/>
    </row>
    <row r="395" spans="1:7" s="153" customFormat="1" ht="14.25" customHeight="1" x14ac:dyDescent="0.3">
      <c r="A395" s="148" t="s">
        <v>810</v>
      </c>
      <c r="B395" s="148"/>
      <c r="C395" s="168"/>
      <c r="D395" s="148"/>
      <c r="E395" s="146"/>
      <c r="F395" s="146"/>
      <c r="G395" s="146"/>
    </row>
    <row r="396" spans="1:7" s="153" customFormat="1" ht="14.25" customHeight="1" x14ac:dyDescent="0.3">
      <c r="A396" s="148" t="s">
        <v>811</v>
      </c>
      <c r="B396" s="148"/>
      <c r="C396" s="168"/>
      <c r="D396" s="148"/>
      <c r="E396" s="146"/>
      <c r="F396" s="146"/>
      <c r="G396" s="146"/>
    </row>
    <row r="397" spans="1:7" s="153" customFormat="1" ht="14.25" customHeight="1" x14ac:dyDescent="0.3">
      <c r="A397" s="148" t="s">
        <v>812</v>
      </c>
      <c r="B397" s="148"/>
      <c r="C397" s="168"/>
      <c r="D397" s="148"/>
      <c r="E397" s="146"/>
      <c r="F397" s="146"/>
      <c r="G397" s="146"/>
    </row>
    <row r="398" spans="1:7" s="153" customFormat="1" ht="14.25" customHeight="1" x14ac:dyDescent="0.3">
      <c r="A398" s="148" t="s">
        <v>813</v>
      </c>
      <c r="B398" s="148"/>
      <c r="C398" s="168"/>
      <c r="D398" s="148"/>
      <c r="E398" s="146"/>
      <c r="F398" s="146"/>
      <c r="G398" s="146"/>
    </row>
    <row r="399" spans="1:7" s="153" customFormat="1" ht="14.25" customHeight="1" x14ac:dyDescent="0.3">
      <c r="A399" s="148" t="s">
        <v>814</v>
      </c>
      <c r="B399" s="148"/>
      <c r="C399" s="168"/>
      <c r="D399" s="148"/>
      <c r="E399" s="146"/>
      <c r="F399" s="146"/>
      <c r="G399" s="146"/>
    </row>
    <row r="400" spans="1:7" s="153" customFormat="1" ht="14.25" customHeight="1" x14ac:dyDescent="0.3">
      <c r="A400" s="148" t="s">
        <v>815</v>
      </c>
      <c r="B400" s="148"/>
      <c r="C400" s="168"/>
      <c r="D400" s="148"/>
      <c r="E400" s="146"/>
      <c r="F400" s="146"/>
      <c r="G400" s="146"/>
    </row>
    <row r="401" spans="1:7" s="153" customFormat="1" ht="14.25" customHeight="1" x14ac:dyDescent="0.3">
      <c r="A401" s="148" t="s">
        <v>816</v>
      </c>
      <c r="B401" s="148"/>
      <c r="C401" s="168"/>
      <c r="D401" s="148"/>
      <c r="E401" s="146"/>
      <c r="F401" s="146"/>
      <c r="G401" s="146"/>
    </row>
    <row r="402" spans="1:7" s="153" customFormat="1" ht="14.25" customHeight="1" x14ac:dyDescent="0.3">
      <c r="A402" s="148" t="s">
        <v>817</v>
      </c>
      <c r="B402" s="148"/>
      <c r="C402" s="168"/>
      <c r="D402" s="148"/>
      <c r="E402" s="146"/>
      <c r="F402" s="146"/>
      <c r="G402" s="146"/>
    </row>
    <row r="403" spans="1:7" s="153" customFormat="1" ht="14.25" customHeight="1" x14ac:dyDescent="0.3">
      <c r="A403" s="148" t="s">
        <v>818</v>
      </c>
      <c r="B403" s="148"/>
      <c r="C403" s="168"/>
      <c r="D403" s="148"/>
      <c r="E403" s="146"/>
      <c r="F403" s="146"/>
      <c r="G403" s="146"/>
    </row>
    <row r="404" spans="1:7" s="153" customFormat="1" ht="14.25" customHeight="1" x14ac:dyDescent="0.3">
      <c r="A404" s="148" t="s">
        <v>819</v>
      </c>
      <c r="B404" s="148"/>
      <c r="C404" s="168"/>
      <c r="D404" s="148"/>
      <c r="E404" s="146"/>
      <c r="F404" s="146"/>
      <c r="G404" s="146"/>
    </row>
    <row r="405" spans="1:7" s="153" customFormat="1" ht="14.25" customHeight="1" x14ac:dyDescent="0.3">
      <c r="A405" s="148" t="s">
        <v>820</v>
      </c>
      <c r="B405" s="148"/>
      <c r="C405" s="168"/>
      <c r="D405" s="148"/>
      <c r="E405" s="146"/>
      <c r="F405" s="146"/>
      <c r="G405" s="146"/>
    </row>
    <row r="406" spans="1:7" s="153" customFormat="1" ht="14.25" customHeight="1" x14ac:dyDescent="0.3">
      <c r="A406" s="148" t="s">
        <v>821</v>
      </c>
      <c r="B406" s="148"/>
      <c r="C406" s="168"/>
      <c r="D406" s="148"/>
      <c r="E406" s="146"/>
      <c r="F406" s="146"/>
      <c r="G406" s="146"/>
    </row>
    <row r="407" spans="1:7" s="153" customFormat="1" ht="14.25" customHeight="1" x14ac:dyDescent="0.3">
      <c r="A407" s="148" t="s">
        <v>822</v>
      </c>
      <c r="B407" s="148"/>
      <c r="C407" s="168"/>
      <c r="D407" s="148"/>
      <c r="E407" s="146"/>
      <c r="F407" s="146"/>
      <c r="G407" s="146"/>
    </row>
    <row r="408" spans="1:7" s="153" customFormat="1" ht="14.25" customHeight="1" x14ac:dyDescent="0.3">
      <c r="A408" s="148" t="s">
        <v>823</v>
      </c>
      <c r="B408" s="148"/>
      <c r="C408" s="168"/>
      <c r="D408" s="148"/>
      <c r="E408" s="146"/>
      <c r="F408" s="146"/>
      <c r="G408" s="146"/>
    </row>
    <row r="409" spans="1:7" s="153" customFormat="1" ht="14.25" customHeight="1" x14ac:dyDescent="0.3">
      <c r="A409" s="148" t="s">
        <v>824</v>
      </c>
      <c r="B409" s="148"/>
      <c r="C409" s="168"/>
      <c r="D409" s="148"/>
      <c r="E409" s="146"/>
      <c r="F409" s="146"/>
      <c r="G409" s="146"/>
    </row>
    <row r="410" spans="1:7" s="153" customFormat="1" ht="14.25" customHeight="1" x14ac:dyDescent="0.3">
      <c r="A410" s="148" t="s">
        <v>825</v>
      </c>
      <c r="B410" s="148"/>
      <c r="C410" s="168"/>
      <c r="D410" s="148"/>
      <c r="E410" s="146"/>
      <c r="F410" s="146"/>
      <c r="G410" s="146"/>
    </row>
    <row r="411" spans="1:7" s="153" customFormat="1" ht="14.25" customHeight="1" x14ac:dyDescent="0.3">
      <c r="A411" s="148" t="s">
        <v>826</v>
      </c>
      <c r="B411" s="148"/>
      <c r="C411" s="168"/>
      <c r="D411" s="148"/>
      <c r="E411" s="146"/>
      <c r="F411" s="146"/>
      <c r="G411" s="146"/>
    </row>
    <row r="412" spans="1:7" s="153" customFormat="1" ht="14.25" customHeight="1" x14ac:dyDescent="0.3">
      <c r="A412" s="148" t="s">
        <v>827</v>
      </c>
      <c r="B412" s="148"/>
      <c r="C412" s="168"/>
      <c r="D412" s="148"/>
      <c r="E412" s="146"/>
      <c r="F412" s="146"/>
      <c r="G412" s="146"/>
    </row>
    <row r="413" spans="1:7" s="153" customFormat="1" ht="14.25" customHeight="1" x14ac:dyDescent="0.3">
      <c r="A413" s="148" t="s">
        <v>828</v>
      </c>
      <c r="B413" s="148"/>
      <c r="C413" s="168"/>
      <c r="D413" s="148"/>
      <c r="E413" s="146"/>
      <c r="F413" s="146"/>
      <c r="G413" s="146"/>
    </row>
    <row r="414" spans="1:7" s="153" customFormat="1" ht="14.25" customHeight="1" x14ac:dyDescent="0.3">
      <c r="A414" s="148" t="s">
        <v>829</v>
      </c>
      <c r="B414" s="148"/>
      <c r="C414" s="168"/>
      <c r="D414" s="148"/>
      <c r="E414" s="146"/>
      <c r="F414" s="146"/>
      <c r="G414" s="146"/>
    </row>
    <row r="415" spans="1:7" s="153" customFormat="1" ht="14.25" customHeight="1" x14ac:dyDescent="0.3">
      <c r="A415" s="148" t="s">
        <v>830</v>
      </c>
      <c r="B415" s="148"/>
      <c r="C415" s="168"/>
      <c r="D415" s="148"/>
      <c r="E415" s="146"/>
      <c r="F415" s="146"/>
      <c r="G415" s="146"/>
    </row>
    <row r="416" spans="1:7" s="153" customFormat="1" ht="14.25" customHeight="1" x14ac:dyDescent="0.3">
      <c r="A416" s="148" t="s">
        <v>831</v>
      </c>
      <c r="B416" s="148"/>
      <c r="C416" s="168"/>
      <c r="D416" s="148"/>
      <c r="E416" s="146"/>
      <c r="F416" s="146"/>
      <c r="G416" s="146"/>
    </row>
    <row r="417" spans="1:7" s="153" customFormat="1" ht="14.25" customHeight="1" x14ac:dyDescent="0.3">
      <c r="A417" s="148" t="s">
        <v>832</v>
      </c>
      <c r="B417" s="148"/>
      <c r="C417" s="168"/>
      <c r="D417" s="148"/>
      <c r="E417" s="146"/>
      <c r="F417" s="146"/>
      <c r="G417" s="146"/>
    </row>
    <row r="418" spans="1:7" s="153" customFormat="1" ht="14.25" customHeight="1" x14ac:dyDescent="0.3">
      <c r="A418" s="148" t="s">
        <v>833</v>
      </c>
      <c r="B418" s="148"/>
      <c r="C418" s="168"/>
      <c r="D418" s="148"/>
      <c r="E418" s="146"/>
      <c r="F418" s="146"/>
      <c r="G418" s="146"/>
    </row>
    <row r="419" spans="1:7" s="153" customFormat="1" ht="14.25" customHeight="1" x14ac:dyDescent="0.3">
      <c r="A419" s="148" t="s">
        <v>834</v>
      </c>
      <c r="B419" s="148"/>
      <c r="C419" s="168"/>
      <c r="D419" s="148"/>
      <c r="E419" s="146"/>
      <c r="F419" s="146"/>
      <c r="G419" s="146"/>
    </row>
    <row r="420" spans="1:7" s="153" customFormat="1" ht="14.25" customHeight="1" x14ac:dyDescent="0.3">
      <c r="A420" s="148" t="s">
        <v>835</v>
      </c>
      <c r="B420" s="148"/>
      <c r="C420" s="168"/>
      <c r="D420" s="148"/>
      <c r="E420" s="146"/>
      <c r="F420" s="146"/>
      <c r="G420" s="146"/>
    </row>
    <row r="421" spans="1:7" s="153" customFormat="1" ht="14.25" customHeight="1" x14ac:dyDescent="0.3">
      <c r="A421" s="148" t="s">
        <v>836</v>
      </c>
      <c r="B421" s="148"/>
      <c r="C421" s="168"/>
      <c r="D421" s="148"/>
      <c r="E421" s="146"/>
      <c r="F421" s="146"/>
      <c r="G421" s="146"/>
    </row>
    <row r="422" spans="1:7" s="153" customFormat="1" ht="14.25" customHeight="1" x14ac:dyDescent="0.3">
      <c r="A422" s="148" t="s">
        <v>837</v>
      </c>
      <c r="B422" s="148"/>
      <c r="C422" s="168"/>
      <c r="D422" s="148"/>
      <c r="E422" s="146"/>
      <c r="F422" s="146"/>
      <c r="G422" s="146"/>
    </row>
    <row r="423" spans="1:7" ht="14.25" customHeight="1" x14ac:dyDescent="0.3"/>
  </sheetData>
  <protectedRanges>
    <protectedRange sqref="F153:F158 B153:D158 B163:D168 F163:F168 B175:D178 F175:F178 B181:B184 D187 F187:G187 B198:D213 G181 F182:F184 D150:D152 D160:D162 D171:D174 D195:D197 B195:B197 D182:D184 C182 C184" name="Mortgage Assets II"/>
    <protectedRange sqref="B234:D236 F228:G236 D238 F238:G238 B256:D258 F250:G258 B266:C275 B280:C285 C278:C279 F277:G285 D277:D285 D250:D255 D260:D275 F260:G275 B228:B233 B250:B255" name="Mortgage Asset IV"/>
    <protectedRange sqref="C287:D308 C310:D331 C358:D364 C368:D371 C351:D356 C333:D349 C375:D393" name="Optional ECBECAIs_2"/>
    <protectedRange sqref="B287:B304 B310:B327 B375:B392" name="Mortgage Assets III_1"/>
    <protectedRange sqref="F394:G422 B394:D422" name="Mortgage Asset IV_3"/>
    <protectedRange sqref="C365:D366 C372:D373" name="Optional ECBECAIs_2_2"/>
  </protectedRanges>
  <hyperlinks>
    <hyperlink ref="B6" location="'B1. HTT Mortgage Assets'!B10" display="7. Mortgage Assets" xr:uid="{13B2F034-5FAB-4E09-9CD0-081F662623B1}"/>
    <hyperlink ref="B7" location="'B1. HTT Mortgage Assets'!B166" display="7.A Residential Cover Pool" xr:uid="{919D599E-6191-48CA-990E-E29BBDBE1088}"/>
    <hyperlink ref="B8" location="'B1. HTT Mortgage Assets'!B267" display="7.B Commercial Cover Pool" xr:uid="{568040F1-6D9F-4BE7-A2EF-CAB66F25A4B9}"/>
    <hyperlink ref="B149" location="'2. Harmonised Glossary'!A9" display="Breakdown by Interest Rate" xr:uid="{A8CF80C0-A1C0-4D93-AF68-47FC816C7D9A}"/>
    <hyperlink ref="B11" location="'2. Harmonised Glossary'!A12" display="Property Type Information" xr:uid="{17273070-F608-42BB-8733-F25C83E3A8B5}"/>
    <hyperlink ref="B215" location="'C. HTT Harmonised Glossary'!B13" display="11. Loan to Value (LTV) Information - UNINDEXED" xr:uid="{D7C9D24D-7347-4F8A-8CD9-BBF07BBE0F6F}"/>
    <hyperlink ref="B237" location="'C. HTT Harmonised Glossary'!B16" display="12. Loan to Value (LTV) Information - INDEXED " xr:uid="{07A503D9-F79F-46DA-A30A-7E4C8A32AF07}"/>
    <hyperlink ref="B179" location="'C. HTT Harmonised Glossary'!B19" display="9. Non-Performing Loans (NPLs)" xr:uid="{F691759E-A0A1-46F5-9964-FD8F986BB373}"/>
  </hyperlinks>
  <pageMargins left="0.7" right="0.7" top="0.75" bottom="0.75" header="0.3" footer="0.3"/>
  <pageSetup scale="40" orientation="portrait" r:id="rId1"/>
  <headerFooter>
    <oddFooter>&amp;R&amp;1#&amp;"Calibri"&amp;10&amp;K0078D7Classification : Internal</oddFooter>
  </headerFooter>
  <rowBreaks count="3" manualBreakCount="3">
    <brk id="97" max="16383" man="1"/>
    <brk id="214" max="16383" man="1"/>
    <brk id="331" max="16383" man="1"/>
  </row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AFA158-F43E-4364-A8C7-8FB03AC0A3EF}">
  <sheetPr>
    <tabColor theme="9" tint="-0.249977111117893"/>
  </sheetPr>
  <dimension ref="A1:C403"/>
  <sheetViews>
    <sheetView view="pageBreakPreview" zoomScale="60" zoomScaleNormal="100" workbookViewId="0">
      <selection activeCell="C18" sqref="C18"/>
    </sheetView>
  </sheetViews>
  <sheetFormatPr defaultColWidth="11.44140625" defaultRowHeight="14.4" outlineLevelRow="1" x14ac:dyDescent="0.3"/>
  <cols>
    <col min="1" max="1" width="16.33203125" style="26" customWidth="1"/>
    <col min="2" max="2" width="89.88671875" style="30" bestFit="1" customWidth="1"/>
    <col min="3" max="3" width="134.6640625" style="26" customWidth="1"/>
    <col min="4" max="16384" width="11.44140625" style="26"/>
  </cols>
  <sheetData>
    <row r="1" spans="1:3" ht="31.2" x14ac:dyDescent="0.3">
      <c r="A1" s="1" t="s">
        <v>957</v>
      </c>
      <c r="B1" s="1"/>
      <c r="C1" s="25" t="s">
        <v>1369</v>
      </c>
    </row>
    <row r="2" spans="1:3" x14ac:dyDescent="0.3">
      <c r="B2" s="27"/>
      <c r="C2" s="27"/>
    </row>
    <row r="3" spans="1:3" x14ac:dyDescent="0.3">
      <c r="A3" s="106" t="s">
        <v>958</v>
      </c>
      <c r="B3" s="107"/>
      <c r="C3" s="27"/>
    </row>
    <row r="4" spans="1:3" x14ac:dyDescent="0.3">
      <c r="C4" s="27"/>
    </row>
    <row r="5" spans="1:3" ht="18" x14ac:dyDescent="0.3">
      <c r="A5" s="37" t="s">
        <v>320</v>
      </c>
      <c r="B5" s="37" t="s">
        <v>959</v>
      </c>
      <c r="C5" s="108" t="s">
        <v>960</v>
      </c>
    </row>
    <row r="6" spans="1:3" ht="30" customHeight="1" x14ac:dyDescent="0.3">
      <c r="A6" s="81" t="s">
        <v>961</v>
      </c>
      <c r="B6" s="40" t="s">
        <v>962</v>
      </c>
      <c r="C6" s="109" t="s">
        <v>963</v>
      </c>
    </row>
    <row r="7" spans="1:3" ht="28.5" customHeight="1" x14ac:dyDescent="0.3">
      <c r="A7" s="81" t="s">
        <v>964</v>
      </c>
      <c r="B7" s="40" t="s">
        <v>965</v>
      </c>
      <c r="C7" s="109" t="s">
        <v>966</v>
      </c>
    </row>
    <row r="8" spans="1:3" ht="28.8" x14ac:dyDescent="0.3">
      <c r="A8" s="81" t="s">
        <v>967</v>
      </c>
      <c r="B8" s="40" t="s">
        <v>968</v>
      </c>
      <c r="C8" s="109" t="s">
        <v>969</v>
      </c>
    </row>
    <row r="9" spans="1:3" ht="14.25" customHeight="1" x14ac:dyDescent="0.3">
      <c r="A9" s="81" t="s">
        <v>970</v>
      </c>
      <c r="B9" s="40" t="s">
        <v>971</v>
      </c>
      <c r="C9" s="14" t="s">
        <v>1361</v>
      </c>
    </row>
    <row r="10" spans="1:3" ht="46.5" customHeight="1" x14ac:dyDescent="0.3">
      <c r="A10" s="81" t="s">
        <v>972</v>
      </c>
      <c r="B10" s="40" t="s">
        <v>973</v>
      </c>
      <c r="C10" s="109" t="s">
        <v>1360</v>
      </c>
    </row>
    <row r="11" spans="1:3" ht="14.25" customHeight="1" x14ac:dyDescent="0.3">
      <c r="A11" s="81" t="s">
        <v>974</v>
      </c>
      <c r="B11" s="40" t="s">
        <v>975</v>
      </c>
      <c r="C11" s="14" t="s">
        <v>1359</v>
      </c>
    </row>
    <row r="12" spans="1:3" ht="14.25" customHeight="1" x14ac:dyDescent="0.3">
      <c r="A12" s="81" t="s">
        <v>976</v>
      </c>
      <c r="B12" s="40" t="s">
        <v>977</v>
      </c>
      <c r="C12" s="43" t="s">
        <v>1362</v>
      </c>
    </row>
    <row r="13" spans="1:3" ht="28.8" x14ac:dyDescent="0.3">
      <c r="A13" s="81" t="s">
        <v>978</v>
      </c>
      <c r="B13" s="40" t="s">
        <v>979</v>
      </c>
      <c r="C13" s="43" t="s">
        <v>1358</v>
      </c>
    </row>
    <row r="14" spans="1:3" ht="14.25" customHeight="1" x14ac:dyDescent="0.3">
      <c r="A14" s="81" t="s">
        <v>980</v>
      </c>
      <c r="B14" s="40" t="s">
        <v>981</v>
      </c>
      <c r="C14" s="43" t="s">
        <v>1355</v>
      </c>
    </row>
    <row r="15" spans="1:3" ht="14.25" customHeight="1" x14ac:dyDescent="0.3">
      <c r="A15" s="81" t="s">
        <v>982</v>
      </c>
      <c r="B15" s="40" t="s">
        <v>983</v>
      </c>
      <c r="C15" s="43" t="s">
        <v>1356</v>
      </c>
    </row>
    <row r="16" spans="1:3" ht="14.25" customHeight="1" x14ac:dyDescent="0.3">
      <c r="A16" s="81" t="s">
        <v>984</v>
      </c>
      <c r="B16" s="40" t="s">
        <v>985</v>
      </c>
      <c r="C16" s="43" t="s">
        <v>1357</v>
      </c>
    </row>
    <row r="17" spans="1:3" ht="28.8" x14ac:dyDescent="0.3">
      <c r="A17" s="81" t="s">
        <v>986</v>
      </c>
      <c r="B17" s="44" t="s">
        <v>987</v>
      </c>
      <c r="C17" s="43" t="s">
        <v>1354</v>
      </c>
    </row>
    <row r="18" spans="1:3" ht="28.8" x14ac:dyDescent="0.3">
      <c r="A18" s="81" t="s">
        <v>988</v>
      </c>
      <c r="B18" s="44" t="s">
        <v>989</v>
      </c>
      <c r="C18" s="43" t="s">
        <v>1352</v>
      </c>
    </row>
    <row r="19" spans="1:3" ht="14.25" customHeight="1" x14ac:dyDescent="0.3">
      <c r="A19" s="81" t="s">
        <v>990</v>
      </c>
      <c r="B19" s="44" t="s">
        <v>991</v>
      </c>
      <c r="C19" s="43" t="s">
        <v>1353</v>
      </c>
    </row>
    <row r="20" spans="1:3" ht="28.8" x14ac:dyDescent="0.3">
      <c r="A20" s="81" t="s">
        <v>992</v>
      </c>
      <c r="B20" s="40" t="s">
        <v>993</v>
      </c>
      <c r="C20" s="43" t="s">
        <v>1363</v>
      </c>
    </row>
    <row r="21" spans="1:3" ht="14.25" customHeight="1" x14ac:dyDescent="0.3">
      <c r="A21" s="81" t="s">
        <v>994</v>
      </c>
      <c r="B21" s="41" t="s">
        <v>995</v>
      </c>
      <c r="C21" s="43" t="s">
        <v>1364</v>
      </c>
    </row>
    <row r="22" spans="1:3" ht="14.25" customHeight="1" x14ac:dyDescent="0.3">
      <c r="A22" s="81" t="s">
        <v>996</v>
      </c>
      <c r="B22" s="26"/>
      <c r="C22" s="110"/>
    </row>
    <row r="23" spans="1:3" ht="14.25" customHeight="1" outlineLevel="1" x14ac:dyDescent="0.3">
      <c r="A23" s="81" t="s">
        <v>997</v>
      </c>
      <c r="C23" s="43"/>
    </row>
    <row r="24" spans="1:3" ht="14.25" customHeight="1" outlineLevel="1" x14ac:dyDescent="0.3">
      <c r="A24" s="81" t="s">
        <v>998</v>
      </c>
      <c r="B24" s="100"/>
      <c r="C24" s="43"/>
    </row>
    <row r="25" spans="1:3" ht="14.25" customHeight="1" outlineLevel="1" x14ac:dyDescent="0.3">
      <c r="A25" s="81" t="s">
        <v>999</v>
      </c>
      <c r="B25" s="100"/>
      <c r="C25" s="43"/>
    </row>
    <row r="26" spans="1:3" ht="14.25" customHeight="1" outlineLevel="1" x14ac:dyDescent="0.3">
      <c r="A26" s="81" t="s">
        <v>1000</v>
      </c>
      <c r="B26" s="100"/>
      <c r="C26" s="43"/>
    </row>
    <row r="27" spans="1:3" ht="14.25" customHeight="1" outlineLevel="1" x14ac:dyDescent="0.3">
      <c r="A27" s="81" t="s">
        <v>1001</v>
      </c>
      <c r="B27" s="100"/>
      <c r="C27" s="43"/>
    </row>
    <row r="28" spans="1:3" ht="14.25" customHeight="1" outlineLevel="1" x14ac:dyDescent="0.3">
      <c r="A28" s="37"/>
      <c r="B28" s="37" t="s">
        <v>1002</v>
      </c>
      <c r="C28" s="108" t="s">
        <v>960</v>
      </c>
    </row>
    <row r="29" spans="1:3" ht="14.25" customHeight="1" outlineLevel="1" x14ac:dyDescent="0.3">
      <c r="A29" s="81" t="s">
        <v>1003</v>
      </c>
      <c r="B29" s="40" t="s">
        <v>1004</v>
      </c>
      <c r="C29" s="43"/>
    </row>
    <row r="30" spans="1:3" ht="14.25" customHeight="1" outlineLevel="1" x14ac:dyDescent="0.3">
      <c r="A30" s="81" t="s">
        <v>1005</v>
      </c>
      <c r="B30" s="40" t="s">
        <v>1006</v>
      </c>
      <c r="C30" s="43"/>
    </row>
    <row r="31" spans="1:3" ht="14.25" customHeight="1" outlineLevel="1" x14ac:dyDescent="0.3">
      <c r="A31" s="81" t="s">
        <v>1007</v>
      </c>
      <c r="B31" s="40" t="s">
        <v>1008</v>
      </c>
      <c r="C31" s="43"/>
    </row>
    <row r="32" spans="1:3" ht="14.25" customHeight="1" outlineLevel="1" x14ac:dyDescent="0.3">
      <c r="A32" s="81" t="s">
        <v>1009</v>
      </c>
      <c r="B32" s="111" t="s">
        <v>1412</v>
      </c>
      <c r="C32" s="43"/>
    </row>
    <row r="33" spans="1:3" ht="14.25" customHeight="1" outlineLevel="1" x14ac:dyDescent="0.3">
      <c r="A33" s="81" t="s">
        <v>1010</v>
      </c>
      <c r="B33" s="112"/>
      <c r="C33" s="43"/>
    </row>
    <row r="34" spans="1:3" ht="14.25" customHeight="1" outlineLevel="1" x14ac:dyDescent="0.3">
      <c r="A34" s="81" t="s">
        <v>1011</v>
      </c>
      <c r="B34" s="112"/>
      <c r="C34" s="43"/>
    </row>
    <row r="35" spans="1:3" ht="14.25" customHeight="1" outlineLevel="1" x14ac:dyDescent="0.3">
      <c r="A35" s="81" t="s">
        <v>1012</v>
      </c>
      <c r="B35" s="112"/>
      <c r="C35" s="43"/>
    </row>
    <row r="36" spans="1:3" ht="14.25" customHeight="1" outlineLevel="1" x14ac:dyDescent="0.3">
      <c r="A36" s="81" t="s">
        <v>1013</v>
      </c>
      <c r="B36" s="112"/>
      <c r="C36" s="43"/>
    </row>
    <row r="37" spans="1:3" ht="14.25" customHeight="1" outlineLevel="1" x14ac:dyDescent="0.3">
      <c r="A37" s="81" t="s">
        <v>1014</v>
      </c>
      <c r="B37" s="112"/>
      <c r="C37" s="43"/>
    </row>
    <row r="38" spans="1:3" ht="14.25" customHeight="1" outlineLevel="1" x14ac:dyDescent="0.3">
      <c r="A38" s="81" t="s">
        <v>1015</v>
      </c>
      <c r="B38" s="112"/>
      <c r="C38" s="43"/>
    </row>
    <row r="39" spans="1:3" ht="14.25" customHeight="1" outlineLevel="1" x14ac:dyDescent="0.3">
      <c r="A39" s="81" t="s">
        <v>1016</v>
      </c>
      <c r="B39" s="112"/>
      <c r="C39" s="43"/>
    </row>
    <row r="40" spans="1:3" ht="14.25" customHeight="1" outlineLevel="1" x14ac:dyDescent="0.3">
      <c r="A40" s="81" t="s">
        <v>1017</v>
      </c>
      <c r="B40" s="26"/>
      <c r="C40" s="43"/>
    </row>
    <row r="41" spans="1:3" ht="14.25" customHeight="1" outlineLevel="1" x14ac:dyDescent="0.3">
      <c r="A41" s="81" t="s">
        <v>1018</v>
      </c>
      <c r="B41" s="112"/>
      <c r="C41" s="43"/>
    </row>
    <row r="42" spans="1:3" ht="14.25" customHeight="1" outlineLevel="1" x14ac:dyDescent="0.3">
      <c r="A42" s="81" t="s">
        <v>1019</v>
      </c>
      <c r="B42" s="112"/>
      <c r="C42" s="43"/>
    </row>
    <row r="43" spans="1:3" ht="14.25" customHeight="1" outlineLevel="1" x14ac:dyDescent="0.3">
      <c r="A43" s="81" t="s">
        <v>1020</v>
      </c>
      <c r="B43" s="112"/>
      <c r="C43" s="43"/>
    </row>
    <row r="44" spans="1:3" ht="14.25" customHeight="1" x14ac:dyDescent="0.3">
      <c r="A44" s="37"/>
      <c r="B44" s="37" t="s">
        <v>1021</v>
      </c>
      <c r="C44" s="108" t="s">
        <v>841</v>
      </c>
    </row>
    <row r="45" spans="1:3" ht="14.25" customHeight="1" x14ac:dyDescent="0.3">
      <c r="A45" s="81" t="s">
        <v>1022</v>
      </c>
      <c r="B45" s="44" t="s">
        <v>842</v>
      </c>
      <c r="C45" s="30" t="s">
        <v>843</v>
      </c>
    </row>
    <row r="46" spans="1:3" ht="14.25" customHeight="1" x14ac:dyDescent="0.3">
      <c r="A46" s="81" t="s">
        <v>1023</v>
      </c>
      <c r="B46" s="44" t="s">
        <v>845</v>
      </c>
      <c r="C46" s="30" t="s">
        <v>846</v>
      </c>
    </row>
    <row r="47" spans="1:3" ht="14.25" customHeight="1" x14ac:dyDescent="0.3">
      <c r="A47" s="81" t="s">
        <v>1024</v>
      </c>
      <c r="B47" s="44" t="s">
        <v>848</v>
      </c>
      <c r="C47" s="30" t="s">
        <v>849</v>
      </c>
    </row>
    <row r="48" spans="1:3" ht="14.25" customHeight="1" outlineLevel="1" x14ac:dyDescent="0.3">
      <c r="A48" s="81" t="s">
        <v>1025</v>
      </c>
      <c r="B48" s="111" t="s">
        <v>1413</v>
      </c>
      <c r="C48" s="43" t="s">
        <v>852</v>
      </c>
    </row>
    <row r="49" spans="1:3" ht="14.25" customHeight="1" outlineLevel="1" x14ac:dyDescent="0.3">
      <c r="A49" s="81" t="s">
        <v>1026</v>
      </c>
      <c r="B49" s="113"/>
      <c r="C49" s="43"/>
    </row>
    <row r="50" spans="1:3" ht="14.25" customHeight="1" outlineLevel="1" x14ac:dyDescent="0.3">
      <c r="A50" s="81" t="s">
        <v>1027</v>
      </c>
      <c r="B50" s="111"/>
      <c r="C50" s="43"/>
    </row>
    <row r="51" spans="1:3" ht="14.25" customHeight="1" x14ac:dyDescent="0.3">
      <c r="A51" s="37"/>
      <c r="B51" s="37" t="s">
        <v>1028</v>
      </c>
      <c r="C51" s="108" t="s">
        <v>960</v>
      </c>
    </row>
    <row r="52" spans="1:3" ht="14.25" customHeight="1" x14ac:dyDescent="0.3">
      <c r="A52" s="81" t="s">
        <v>1029</v>
      </c>
      <c r="B52" s="40" t="s">
        <v>1030</v>
      </c>
      <c r="C52" s="30"/>
    </row>
    <row r="53" spans="1:3" ht="14.25" customHeight="1" x14ac:dyDescent="0.3">
      <c r="A53" s="81" t="s">
        <v>1031</v>
      </c>
      <c r="B53" s="113"/>
      <c r="C53" s="110"/>
    </row>
    <row r="54" spans="1:3" ht="14.25" customHeight="1" x14ac:dyDescent="0.3">
      <c r="A54" s="81" t="s">
        <v>1032</v>
      </c>
      <c r="B54" s="113"/>
      <c r="C54" s="110"/>
    </row>
    <row r="55" spans="1:3" ht="14.25" customHeight="1" x14ac:dyDescent="0.3">
      <c r="A55" s="81" t="s">
        <v>1033</v>
      </c>
      <c r="B55" s="113"/>
      <c r="C55" s="110"/>
    </row>
    <row r="56" spans="1:3" ht="14.25" customHeight="1" x14ac:dyDescent="0.3">
      <c r="A56" s="81" t="s">
        <v>1034</v>
      </c>
      <c r="B56" s="113"/>
      <c r="C56" s="110"/>
    </row>
    <row r="57" spans="1:3" ht="14.25" customHeight="1" x14ac:dyDescent="0.3">
      <c r="A57" s="81" t="s">
        <v>1035</v>
      </c>
      <c r="B57" s="113"/>
      <c r="C57" s="110"/>
    </row>
    <row r="58" spans="1:3" x14ac:dyDescent="0.3">
      <c r="B58" s="42"/>
    </row>
    <row r="59" spans="1:3" x14ac:dyDescent="0.3">
      <c r="B59" s="42"/>
    </row>
    <row r="60" spans="1:3" x14ac:dyDescent="0.3">
      <c r="B60" s="42"/>
    </row>
    <row r="61" spans="1:3" x14ac:dyDescent="0.3">
      <c r="B61" s="42"/>
    </row>
    <row r="62" spans="1:3" x14ac:dyDescent="0.3">
      <c r="B62" s="42"/>
    </row>
    <row r="63" spans="1:3" x14ac:dyDescent="0.3">
      <c r="B63" s="42"/>
    </row>
    <row r="64" spans="1:3" x14ac:dyDescent="0.3">
      <c r="B64" s="42"/>
    </row>
    <row r="65" spans="2:2" x14ac:dyDescent="0.3">
      <c r="B65" s="42"/>
    </row>
    <row r="66" spans="2:2" x14ac:dyDescent="0.3">
      <c r="B66" s="42"/>
    </row>
    <row r="67" spans="2:2" x14ac:dyDescent="0.3">
      <c r="B67" s="42"/>
    </row>
    <row r="68" spans="2:2" x14ac:dyDescent="0.3">
      <c r="B68" s="42"/>
    </row>
    <row r="69" spans="2:2" x14ac:dyDescent="0.3">
      <c r="B69" s="42"/>
    </row>
    <row r="70" spans="2:2" x14ac:dyDescent="0.3">
      <c r="B70" s="42"/>
    </row>
    <row r="71" spans="2:2" x14ac:dyDescent="0.3">
      <c r="B71" s="42"/>
    </row>
    <row r="72" spans="2:2" x14ac:dyDescent="0.3">
      <c r="B72" s="42"/>
    </row>
    <row r="73" spans="2:2" x14ac:dyDescent="0.3">
      <c r="B73" s="42"/>
    </row>
    <row r="74" spans="2:2" x14ac:dyDescent="0.3">
      <c r="B74" s="42"/>
    </row>
    <row r="75" spans="2:2" x14ac:dyDescent="0.3">
      <c r="B75" s="42"/>
    </row>
    <row r="76" spans="2:2" x14ac:dyDescent="0.3">
      <c r="B76" s="42"/>
    </row>
    <row r="77" spans="2:2" x14ac:dyDescent="0.3">
      <c r="B77" s="42"/>
    </row>
    <row r="78" spans="2:2" x14ac:dyDescent="0.3">
      <c r="B78" s="42"/>
    </row>
    <row r="79" spans="2:2" x14ac:dyDescent="0.3">
      <c r="B79" s="42"/>
    </row>
    <row r="80" spans="2:2" x14ac:dyDescent="0.3">
      <c r="B80" s="42"/>
    </row>
    <row r="81" spans="2:2" x14ac:dyDescent="0.3">
      <c r="B81" s="42"/>
    </row>
    <row r="82" spans="2:2" x14ac:dyDescent="0.3">
      <c r="B82" s="42"/>
    </row>
    <row r="83" spans="2:2" x14ac:dyDescent="0.3">
      <c r="B83" s="42"/>
    </row>
    <row r="84" spans="2:2" x14ac:dyDescent="0.3">
      <c r="B84" s="42"/>
    </row>
    <row r="85" spans="2:2" x14ac:dyDescent="0.3">
      <c r="B85" s="42"/>
    </row>
    <row r="86" spans="2:2" x14ac:dyDescent="0.3">
      <c r="B86" s="42"/>
    </row>
    <row r="87" spans="2:2" x14ac:dyDescent="0.3">
      <c r="B87" s="42"/>
    </row>
    <row r="88" spans="2:2" x14ac:dyDescent="0.3">
      <c r="B88" s="42"/>
    </row>
    <row r="89" spans="2:2" x14ac:dyDescent="0.3">
      <c r="B89" s="42"/>
    </row>
    <row r="90" spans="2:2" x14ac:dyDescent="0.3">
      <c r="B90" s="42"/>
    </row>
    <row r="91" spans="2:2" x14ac:dyDescent="0.3">
      <c r="B91" s="42"/>
    </row>
    <row r="92" spans="2:2" x14ac:dyDescent="0.3">
      <c r="B92" s="42"/>
    </row>
    <row r="93" spans="2:2" x14ac:dyDescent="0.3">
      <c r="B93" s="42"/>
    </row>
    <row r="94" spans="2:2" x14ac:dyDescent="0.3">
      <c r="B94" s="42"/>
    </row>
    <row r="95" spans="2:2" x14ac:dyDescent="0.3">
      <c r="B95" s="42"/>
    </row>
    <row r="96" spans="2:2" x14ac:dyDescent="0.3">
      <c r="B96" s="42"/>
    </row>
    <row r="97" spans="2:2" x14ac:dyDescent="0.3">
      <c r="B97" s="42"/>
    </row>
    <row r="98" spans="2:2" x14ac:dyDescent="0.3">
      <c r="B98" s="42"/>
    </row>
    <row r="99" spans="2:2" x14ac:dyDescent="0.3">
      <c r="B99" s="42"/>
    </row>
    <row r="100" spans="2:2" x14ac:dyDescent="0.3">
      <c r="B100" s="42"/>
    </row>
    <row r="101" spans="2:2" x14ac:dyDescent="0.3">
      <c r="B101" s="42"/>
    </row>
    <row r="102" spans="2:2" x14ac:dyDescent="0.3">
      <c r="B102" s="42"/>
    </row>
    <row r="103" spans="2:2" x14ac:dyDescent="0.3">
      <c r="B103" s="27"/>
    </row>
    <row r="104" spans="2:2" x14ac:dyDescent="0.3">
      <c r="B104" s="27"/>
    </row>
    <row r="105" spans="2:2" x14ac:dyDescent="0.3">
      <c r="B105" s="27"/>
    </row>
    <row r="106" spans="2:2" x14ac:dyDescent="0.3">
      <c r="B106" s="27"/>
    </row>
    <row r="107" spans="2:2" x14ac:dyDescent="0.3">
      <c r="B107" s="27"/>
    </row>
    <row r="108" spans="2:2" x14ac:dyDescent="0.3">
      <c r="B108" s="27"/>
    </row>
    <row r="109" spans="2:2" x14ac:dyDescent="0.3">
      <c r="B109" s="27"/>
    </row>
    <row r="110" spans="2:2" x14ac:dyDescent="0.3">
      <c r="B110" s="27"/>
    </row>
    <row r="111" spans="2:2" x14ac:dyDescent="0.3">
      <c r="B111" s="27"/>
    </row>
    <row r="112" spans="2:2" x14ac:dyDescent="0.3">
      <c r="B112" s="27"/>
    </row>
    <row r="113" spans="2:2" x14ac:dyDescent="0.3">
      <c r="B113" s="42"/>
    </row>
    <row r="114" spans="2:2" x14ac:dyDescent="0.3">
      <c r="B114" s="42"/>
    </row>
    <row r="115" spans="2:2" x14ac:dyDescent="0.3">
      <c r="B115" s="42"/>
    </row>
    <row r="116" spans="2:2" x14ac:dyDescent="0.3">
      <c r="B116" s="42"/>
    </row>
    <row r="117" spans="2:2" x14ac:dyDescent="0.3">
      <c r="B117" s="42"/>
    </row>
    <row r="118" spans="2:2" x14ac:dyDescent="0.3">
      <c r="B118" s="42"/>
    </row>
    <row r="119" spans="2:2" x14ac:dyDescent="0.3">
      <c r="B119" s="42"/>
    </row>
    <row r="120" spans="2:2" x14ac:dyDescent="0.3">
      <c r="B120" s="42"/>
    </row>
    <row r="121" spans="2:2" x14ac:dyDescent="0.3">
      <c r="B121" s="67"/>
    </row>
    <row r="122" spans="2:2" x14ac:dyDescent="0.3">
      <c r="B122" s="42"/>
    </row>
    <row r="123" spans="2:2" x14ac:dyDescent="0.3">
      <c r="B123" s="42"/>
    </row>
    <row r="124" spans="2:2" x14ac:dyDescent="0.3">
      <c r="B124" s="42"/>
    </row>
    <row r="125" spans="2:2" x14ac:dyDescent="0.3">
      <c r="B125" s="42"/>
    </row>
    <row r="126" spans="2:2" x14ac:dyDescent="0.3">
      <c r="B126" s="42"/>
    </row>
    <row r="127" spans="2:2" x14ac:dyDescent="0.3">
      <c r="B127" s="42"/>
    </row>
    <row r="128" spans="2:2" x14ac:dyDescent="0.3">
      <c r="B128" s="42"/>
    </row>
    <row r="129" spans="2:2" x14ac:dyDescent="0.3">
      <c r="B129" s="42"/>
    </row>
    <row r="130" spans="2:2" x14ac:dyDescent="0.3">
      <c r="B130" s="42"/>
    </row>
    <row r="131" spans="2:2" x14ac:dyDescent="0.3">
      <c r="B131" s="42"/>
    </row>
    <row r="132" spans="2:2" x14ac:dyDescent="0.3">
      <c r="B132" s="42"/>
    </row>
    <row r="133" spans="2:2" x14ac:dyDescent="0.3">
      <c r="B133" s="42"/>
    </row>
    <row r="134" spans="2:2" x14ac:dyDescent="0.3">
      <c r="B134" s="42"/>
    </row>
    <row r="135" spans="2:2" x14ac:dyDescent="0.3">
      <c r="B135" s="42"/>
    </row>
    <row r="136" spans="2:2" x14ac:dyDescent="0.3">
      <c r="B136" s="42"/>
    </row>
    <row r="137" spans="2:2" x14ac:dyDescent="0.3">
      <c r="B137" s="42"/>
    </row>
    <row r="138" spans="2:2" x14ac:dyDescent="0.3">
      <c r="B138" s="42"/>
    </row>
    <row r="140" spans="2:2" x14ac:dyDescent="0.3">
      <c r="B140" s="42"/>
    </row>
    <row r="141" spans="2:2" x14ac:dyDescent="0.3">
      <c r="B141" s="42"/>
    </row>
    <row r="142" spans="2:2" x14ac:dyDescent="0.3">
      <c r="B142" s="42"/>
    </row>
    <row r="147" spans="2:2" x14ac:dyDescent="0.3">
      <c r="B147" s="36"/>
    </row>
    <row r="148" spans="2:2" x14ac:dyDescent="0.3">
      <c r="B148" s="114"/>
    </row>
    <row r="154" spans="2:2" x14ac:dyDescent="0.3">
      <c r="B154" s="44"/>
    </row>
    <row r="155" spans="2:2" x14ac:dyDescent="0.3">
      <c r="B155" s="42"/>
    </row>
    <row r="157" spans="2:2" x14ac:dyDescent="0.3">
      <c r="B157" s="42"/>
    </row>
    <row r="158" spans="2:2" x14ac:dyDescent="0.3">
      <c r="B158" s="42"/>
    </row>
    <row r="159" spans="2:2" x14ac:dyDescent="0.3">
      <c r="B159" s="42"/>
    </row>
    <row r="160" spans="2:2" x14ac:dyDescent="0.3">
      <c r="B160" s="42"/>
    </row>
    <row r="161" spans="2:2" x14ac:dyDescent="0.3">
      <c r="B161" s="42"/>
    </row>
    <row r="162" spans="2:2" x14ac:dyDescent="0.3">
      <c r="B162" s="42"/>
    </row>
    <row r="163" spans="2:2" x14ac:dyDescent="0.3">
      <c r="B163" s="42"/>
    </row>
    <row r="164" spans="2:2" x14ac:dyDescent="0.3">
      <c r="B164" s="42"/>
    </row>
    <row r="165" spans="2:2" x14ac:dyDescent="0.3">
      <c r="B165" s="42"/>
    </row>
    <row r="166" spans="2:2" x14ac:dyDescent="0.3">
      <c r="B166" s="42"/>
    </row>
    <row r="167" spans="2:2" x14ac:dyDescent="0.3">
      <c r="B167" s="42"/>
    </row>
    <row r="168" spans="2:2" x14ac:dyDescent="0.3">
      <c r="B168" s="42"/>
    </row>
    <row r="265" spans="2:2" x14ac:dyDescent="0.3">
      <c r="B265" s="40"/>
    </row>
    <row r="266" spans="2:2" x14ac:dyDescent="0.3">
      <c r="B266" s="42"/>
    </row>
    <row r="267" spans="2:2" x14ac:dyDescent="0.3">
      <c r="B267" s="42"/>
    </row>
    <row r="270" spans="2:2" x14ac:dyDescent="0.3">
      <c r="B270" s="42"/>
    </row>
    <row r="286" spans="2:2" x14ac:dyDescent="0.3">
      <c r="B286" s="40"/>
    </row>
    <row r="316" spans="2:2" x14ac:dyDescent="0.3">
      <c r="B316" s="36"/>
    </row>
    <row r="317" spans="2:2" x14ac:dyDescent="0.3">
      <c r="B317" s="42"/>
    </row>
    <row r="319" spans="2:2" x14ac:dyDescent="0.3">
      <c r="B319" s="42"/>
    </row>
    <row r="320" spans="2:2" x14ac:dyDescent="0.3">
      <c r="B320" s="42"/>
    </row>
    <row r="321" spans="2:2" x14ac:dyDescent="0.3">
      <c r="B321" s="42"/>
    </row>
    <row r="322" spans="2:2" x14ac:dyDescent="0.3">
      <c r="B322" s="42"/>
    </row>
    <row r="323" spans="2:2" x14ac:dyDescent="0.3">
      <c r="B323" s="42"/>
    </row>
    <row r="324" spans="2:2" x14ac:dyDescent="0.3">
      <c r="B324" s="42"/>
    </row>
    <row r="325" spans="2:2" x14ac:dyDescent="0.3">
      <c r="B325" s="42"/>
    </row>
    <row r="326" spans="2:2" x14ac:dyDescent="0.3">
      <c r="B326" s="42"/>
    </row>
    <row r="327" spans="2:2" x14ac:dyDescent="0.3">
      <c r="B327" s="42"/>
    </row>
    <row r="328" spans="2:2" x14ac:dyDescent="0.3">
      <c r="B328" s="42"/>
    </row>
    <row r="329" spans="2:2" x14ac:dyDescent="0.3">
      <c r="B329" s="42"/>
    </row>
    <row r="330" spans="2:2" x14ac:dyDescent="0.3">
      <c r="B330" s="42"/>
    </row>
    <row r="342" spans="2:2" x14ac:dyDescent="0.3">
      <c r="B342" s="42"/>
    </row>
    <row r="343" spans="2:2" x14ac:dyDescent="0.3">
      <c r="B343" s="42"/>
    </row>
    <row r="344" spans="2:2" x14ac:dyDescent="0.3">
      <c r="B344" s="42"/>
    </row>
    <row r="345" spans="2:2" x14ac:dyDescent="0.3">
      <c r="B345" s="42"/>
    </row>
    <row r="346" spans="2:2" x14ac:dyDescent="0.3">
      <c r="B346" s="42"/>
    </row>
    <row r="347" spans="2:2" x14ac:dyDescent="0.3">
      <c r="B347" s="42"/>
    </row>
    <row r="348" spans="2:2" x14ac:dyDescent="0.3">
      <c r="B348" s="42"/>
    </row>
    <row r="349" spans="2:2" x14ac:dyDescent="0.3">
      <c r="B349" s="42"/>
    </row>
    <row r="350" spans="2:2" x14ac:dyDescent="0.3">
      <c r="B350" s="42"/>
    </row>
    <row r="352" spans="2:2" x14ac:dyDescent="0.3">
      <c r="B352" s="42"/>
    </row>
    <row r="353" spans="2:2" x14ac:dyDescent="0.3">
      <c r="B353" s="42"/>
    </row>
    <row r="354" spans="2:2" x14ac:dyDescent="0.3">
      <c r="B354" s="42"/>
    </row>
    <row r="355" spans="2:2" x14ac:dyDescent="0.3">
      <c r="B355" s="42"/>
    </row>
    <row r="356" spans="2:2" x14ac:dyDescent="0.3">
      <c r="B356" s="42"/>
    </row>
    <row r="358" spans="2:2" x14ac:dyDescent="0.3">
      <c r="B358" s="42"/>
    </row>
    <row r="361" spans="2:2" x14ac:dyDescent="0.3">
      <c r="B361" s="42"/>
    </row>
    <row r="364" spans="2:2" x14ac:dyDescent="0.3">
      <c r="B364" s="42"/>
    </row>
    <row r="365" spans="2:2" x14ac:dyDescent="0.3">
      <c r="B365" s="42"/>
    </row>
    <row r="366" spans="2:2" x14ac:dyDescent="0.3">
      <c r="B366" s="42"/>
    </row>
    <row r="367" spans="2:2" x14ac:dyDescent="0.3">
      <c r="B367" s="42"/>
    </row>
    <row r="368" spans="2:2" x14ac:dyDescent="0.3">
      <c r="B368" s="42"/>
    </row>
    <row r="369" spans="2:2" x14ac:dyDescent="0.3">
      <c r="B369" s="42"/>
    </row>
    <row r="370" spans="2:2" x14ac:dyDescent="0.3">
      <c r="B370" s="42"/>
    </row>
    <row r="371" spans="2:2" x14ac:dyDescent="0.3">
      <c r="B371" s="42"/>
    </row>
    <row r="372" spans="2:2" x14ac:dyDescent="0.3">
      <c r="B372" s="42"/>
    </row>
    <row r="373" spans="2:2" x14ac:dyDescent="0.3">
      <c r="B373" s="42"/>
    </row>
    <row r="374" spans="2:2" x14ac:dyDescent="0.3">
      <c r="B374" s="42"/>
    </row>
    <row r="375" spans="2:2" x14ac:dyDescent="0.3">
      <c r="B375" s="42"/>
    </row>
    <row r="376" spans="2:2" x14ac:dyDescent="0.3">
      <c r="B376" s="42"/>
    </row>
    <row r="377" spans="2:2" x14ac:dyDescent="0.3">
      <c r="B377" s="42"/>
    </row>
    <row r="378" spans="2:2" x14ac:dyDescent="0.3">
      <c r="B378" s="42"/>
    </row>
    <row r="379" spans="2:2" x14ac:dyDescent="0.3">
      <c r="B379" s="42"/>
    </row>
    <row r="380" spans="2:2" x14ac:dyDescent="0.3">
      <c r="B380" s="42"/>
    </row>
    <row r="381" spans="2:2" x14ac:dyDescent="0.3">
      <c r="B381" s="42"/>
    </row>
    <row r="382" spans="2:2" x14ac:dyDescent="0.3">
      <c r="B382" s="42"/>
    </row>
    <row r="386" spans="2:2" x14ac:dyDescent="0.3">
      <c r="B386" s="36"/>
    </row>
    <row r="403" spans="2:2" x14ac:dyDescent="0.3">
      <c r="B403" s="115"/>
    </row>
  </sheetData>
  <protectedRanges>
    <protectedRange sqref="B21 C52:C88 B52 B24:B27 C29:C31 A53:B88 C23:C27 C6:C8 B32:C43 C12:C21" name="Glossary"/>
    <protectedRange sqref="C9" name="Glossary_11"/>
    <protectedRange sqref="C10" name="Glossary_10"/>
    <protectedRange sqref="C11" name="Glossary_3"/>
  </protectedRanges>
  <pageMargins left="0.7" right="0.7" top="0.75" bottom="0.75" header="0.3" footer="0.3"/>
  <pageSetup scale="42" orientation="portrait" r:id="rId1"/>
  <headerFooter>
    <oddFooter>&amp;R&amp;1#&amp;"Calibri"&amp;10&amp;K0078D7Classification : Internal</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39CBAD-AC51-4B86-80F2-9FFFC7C9E19A}">
  <dimension ref="B1:L32"/>
  <sheetViews>
    <sheetView zoomScaleNormal="100" workbookViewId="0">
      <selection activeCell="B6" sqref="B6:K6"/>
    </sheetView>
  </sheetViews>
  <sheetFormatPr defaultRowHeight="13.2" x14ac:dyDescent="0.25"/>
  <cols>
    <col min="1" max="1" width="0.6640625" style="173" customWidth="1"/>
    <col min="2" max="2" width="21.109375" style="173" customWidth="1"/>
    <col min="3" max="3" width="10.5546875" style="173" customWidth="1"/>
    <col min="4" max="4" width="3.21875" style="173" customWidth="1"/>
    <col min="5" max="5" width="11.44140625" style="173" customWidth="1"/>
    <col min="6" max="6" width="0.21875" style="173" customWidth="1"/>
    <col min="7" max="7" width="0.33203125" style="173" customWidth="1"/>
    <col min="8" max="8" width="5.44140625" style="173" customWidth="1"/>
    <col min="9" max="9" width="14.5546875" style="173" customWidth="1"/>
    <col min="10" max="10" width="0.5546875" style="173" customWidth="1"/>
    <col min="11" max="11" width="15.44140625" style="173" customWidth="1"/>
    <col min="12" max="12" width="0.44140625" style="173" customWidth="1"/>
    <col min="13" max="13" width="4.6640625" style="173" customWidth="1"/>
    <col min="14" max="16384" width="8.88671875" style="173"/>
  </cols>
  <sheetData>
    <row r="1" spans="2:12" s="174" customFormat="1" ht="7.8" x14ac:dyDescent="0.15"/>
    <row r="2" spans="2:12" s="174" customFormat="1" ht="7.8" x14ac:dyDescent="0.15">
      <c r="B2" s="253"/>
    </row>
    <row r="3" spans="2:12" s="174" customFormat="1" ht="17.399999999999999" x14ac:dyDescent="0.15">
      <c r="B3" s="253"/>
      <c r="D3" s="250" t="s">
        <v>1420</v>
      </c>
      <c r="E3" s="250"/>
      <c r="F3" s="250"/>
      <c r="G3" s="250"/>
      <c r="H3" s="250"/>
      <c r="I3" s="250"/>
      <c r="J3" s="250"/>
      <c r="K3" s="250"/>
      <c r="L3" s="250"/>
    </row>
    <row r="4" spans="2:12" s="174" customFormat="1" ht="7.8" x14ac:dyDescent="0.15">
      <c r="B4" s="253"/>
    </row>
    <row r="5" spans="2:12" s="174" customFormat="1" ht="7.8" x14ac:dyDescent="0.15"/>
    <row r="6" spans="2:12" s="174" customFormat="1" ht="15.6" x14ac:dyDescent="0.15">
      <c r="B6" s="254" t="s">
        <v>1459</v>
      </c>
      <c r="C6" s="254"/>
      <c r="D6" s="254"/>
      <c r="E6" s="254"/>
      <c r="F6" s="254"/>
      <c r="G6" s="254"/>
      <c r="H6" s="254"/>
      <c r="I6" s="254"/>
      <c r="J6" s="254"/>
      <c r="K6" s="254"/>
    </row>
    <row r="7" spans="2:12" s="174" customFormat="1" ht="7.8" x14ac:dyDescent="0.15"/>
    <row r="8" spans="2:12" s="174" customFormat="1" ht="15.6" x14ac:dyDescent="0.15">
      <c r="B8" s="255" t="s">
        <v>1458</v>
      </c>
      <c r="C8" s="255"/>
      <c r="D8" s="255"/>
      <c r="E8" s="255"/>
      <c r="F8" s="255"/>
      <c r="G8" s="255"/>
      <c r="H8" s="255"/>
      <c r="I8" s="255"/>
      <c r="J8" s="255"/>
      <c r="K8" s="255"/>
    </row>
    <row r="9" spans="2:12" s="174" customFormat="1" ht="7.8" x14ac:dyDescent="0.15"/>
    <row r="10" spans="2:12" s="174" customFormat="1" ht="7.8" x14ac:dyDescent="0.15">
      <c r="B10" s="257" t="s">
        <v>1458</v>
      </c>
    </row>
    <row r="11" spans="2:12" s="174" customFormat="1" x14ac:dyDescent="0.15">
      <c r="B11" s="257"/>
      <c r="C11" s="256">
        <v>45322</v>
      </c>
      <c r="D11" s="256"/>
    </row>
    <row r="12" spans="2:12" s="174" customFormat="1" ht="7.8" x14ac:dyDescent="0.15">
      <c r="B12" s="257"/>
    </row>
    <row r="13" spans="2:12" s="174" customFormat="1" ht="7.8" x14ac:dyDescent="0.15"/>
    <row r="14" spans="2:12" s="174" customFormat="1" ht="15.6" x14ac:dyDescent="0.15">
      <c r="B14" s="255" t="s">
        <v>1457</v>
      </c>
      <c r="C14" s="255"/>
      <c r="D14" s="255"/>
      <c r="E14" s="255"/>
      <c r="F14" s="255"/>
      <c r="G14" s="255"/>
      <c r="H14" s="255"/>
      <c r="I14" s="255"/>
      <c r="J14" s="255"/>
      <c r="K14" s="255"/>
    </row>
    <row r="15" spans="2:12" s="174" customFormat="1" ht="7.8" x14ac:dyDescent="0.15"/>
    <row r="16" spans="2:12" s="174" customFormat="1" x14ac:dyDescent="0.15">
      <c r="B16" s="258" t="s">
        <v>1456</v>
      </c>
      <c r="C16" s="258"/>
      <c r="D16" s="251"/>
      <c r="E16" s="251"/>
      <c r="F16" s="251"/>
      <c r="G16" s="251"/>
      <c r="H16" s="251"/>
      <c r="I16" s="251"/>
      <c r="J16" s="251"/>
      <c r="K16" s="251"/>
    </row>
    <row r="17" spans="2:11" s="174" customFormat="1" x14ac:dyDescent="0.15">
      <c r="B17" s="252" t="s">
        <v>1455</v>
      </c>
      <c r="C17" s="252"/>
      <c r="D17" s="252" t="s">
        <v>1454</v>
      </c>
      <c r="E17" s="252"/>
      <c r="F17" s="252" t="s">
        <v>1453</v>
      </c>
      <c r="G17" s="252"/>
      <c r="H17" s="252"/>
      <c r="I17" s="252"/>
      <c r="J17" s="252"/>
      <c r="K17" s="252"/>
    </row>
    <row r="18" spans="2:11" s="174" customFormat="1" ht="7.8" x14ac:dyDescent="0.15"/>
    <row r="19" spans="2:11" s="174" customFormat="1" x14ac:dyDescent="0.15">
      <c r="B19" s="247" t="s">
        <v>1452</v>
      </c>
      <c r="C19" s="247"/>
      <c r="D19" s="247"/>
      <c r="E19" s="247"/>
      <c r="F19" s="251"/>
      <c r="G19" s="251"/>
      <c r="H19" s="251"/>
      <c r="I19" s="251"/>
      <c r="J19" s="249"/>
      <c r="K19" s="249"/>
    </row>
    <row r="20" spans="2:11" s="174" customFormat="1" x14ac:dyDescent="0.15">
      <c r="B20" s="246" t="s">
        <v>1451</v>
      </c>
      <c r="C20" s="246"/>
      <c r="D20" s="246" t="s">
        <v>1450</v>
      </c>
      <c r="E20" s="246"/>
      <c r="F20" s="246"/>
      <c r="G20" s="246" t="s">
        <v>1449</v>
      </c>
      <c r="H20" s="246"/>
      <c r="I20" s="246"/>
      <c r="J20" s="246"/>
      <c r="K20" s="246"/>
    </row>
    <row r="21" spans="2:11" s="174" customFormat="1" ht="7.8" x14ac:dyDescent="0.15"/>
    <row r="22" spans="2:11" s="174" customFormat="1" x14ac:dyDescent="0.15">
      <c r="B22" s="247" t="s">
        <v>1448</v>
      </c>
      <c r="C22" s="247"/>
      <c r="D22" s="247"/>
      <c r="E22" s="247"/>
      <c r="F22" s="247"/>
      <c r="G22" s="247"/>
      <c r="H22" s="251"/>
      <c r="I22" s="251"/>
      <c r="J22" s="251"/>
      <c r="K22" s="175"/>
    </row>
    <row r="23" spans="2:11" s="174" customFormat="1" x14ac:dyDescent="0.15">
      <c r="B23" s="246" t="s">
        <v>1447</v>
      </c>
      <c r="C23" s="246"/>
      <c r="D23" s="246" t="s">
        <v>1446</v>
      </c>
      <c r="E23" s="246"/>
      <c r="F23" s="246"/>
      <c r="G23" s="246" t="s">
        <v>1445</v>
      </c>
      <c r="H23" s="246"/>
      <c r="I23" s="246"/>
      <c r="J23" s="246"/>
      <c r="K23" s="246"/>
    </row>
    <row r="24" spans="2:11" s="174" customFormat="1" ht="7.8" x14ac:dyDescent="0.15"/>
    <row r="25" spans="2:11" s="174" customFormat="1" x14ac:dyDescent="0.15">
      <c r="B25" s="247" t="s">
        <v>1444</v>
      </c>
      <c r="C25" s="247"/>
      <c r="D25" s="249"/>
      <c r="E25" s="249"/>
      <c r="F25" s="249"/>
      <c r="G25" s="249"/>
      <c r="H25" s="249"/>
      <c r="I25" s="249"/>
      <c r="J25" s="249"/>
      <c r="K25" s="249"/>
    </row>
    <row r="26" spans="2:11" s="174" customFormat="1" x14ac:dyDescent="0.15">
      <c r="B26" s="246" t="s">
        <v>1443</v>
      </c>
      <c r="C26" s="246"/>
      <c r="D26" s="248"/>
      <c r="E26" s="248"/>
      <c r="F26" s="248"/>
      <c r="G26" s="248"/>
      <c r="H26" s="248"/>
      <c r="I26" s="248"/>
      <c r="J26" s="248"/>
      <c r="K26" s="248"/>
    </row>
    <row r="27" spans="2:11" s="174" customFormat="1" ht="7.8" x14ac:dyDescent="0.15"/>
    <row r="28" spans="2:11" s="174" customFormat="1" x14ac:dyDescent="0.15">
      <c r="B28" s="247" t="s">
        <v>1442</v>
      </c>
      <c r="C28" s="247"/>
      <c r="D28" s="247"/>
      <c r="E28" s="247"/>
      <c r="F28" s="247"/>
      <c r="G28" s="247"/>
      <c r="H28" s="247"/>
      <c r="I28" s="247"/>
      <c r="J28" s="247"/>
      <c r="K28" s="247"/>
    </row>
    <row r="29" spans="2:11" s="174" customFormat="1" x14ac:dyDescent="0.15">
      <c r="B29" s="246" t="s">
        <v>1441</v>
      </c>
      <c r="C29" s="246"/>
      <c r="D29" s="246"/>
      <c r="E29" s="246"/>
      <c r="F29" s="246"/>
      <c r="G29" s="246"/>
      <c r="H29" s="246"/>
      <c r="I29" s="246"/>
      <c r="J29" s="246"/>
      <c r="K29" s="246"/>
    </row>
    <row r="30" spans="2:11" s="174" customFormat="1" x14ac:dyDescent="0.15">
      <c r="B30" s="246" t="s">
        <v>1440</v>
      </c>
      <c r="C30" s="246"/>
      <c r="D30" s="246"/>
      <c r="E30" s="246"/>
      <c r="F30" s="246"/>
      <c r="G30" s="246"/>
      <c r="H30" s="246"/>
      <c r="I30" s="246"/>
      <c r="J30" s="246"/>
      <c r="K30" s="246"/>
    </row>
    <row r="31" spans="2:11" s="174" customFormat="1" x14ac:dyDescent="0.15">
      <c r="B31" s="246" t="s">
        <v>1439</v>
      </c>
      <c r="C31" s="246"/>
      <c r="D31" s="246"/>
      <c r="E31" s="246"/>
      <c r="F31" s="246"/>
      <c r="G31" s="246"/>
      <c r="H31" s="246"/>
      <c r="I31" s="246"/>
      <c r="J31" s="246"/>
      <c r="K31" s="246"/>
    </row>
    <row r="32" spans="2:11" s="174" customFormat="1" ht="7.8" x14ac:dyDescent="0.15"/>
  </sheetData>
  <mergeCells count="34">
    <mergeCell ref="B2:B4"/>
    <mergeCell ref="B20:C20"/>
    <mergeCell ref="B22:G22"/>
    <mergeCell ref="B23:C23"/>
    <mergeCell ref="B25:C25"/>
    <mergeCell ref="B6:K6"/>
    <mergeCell ref="B8:K8"/>
    <mergeCell ref="C11:D11"/>
    <mergeCell ref="D16:E16"/>
    <mergeCell ref="D17:E17"/>
    <mergeCell ref="B10:B12"/>
    <mergeCell ref="B14:K14"/>
    <mergeCell ref="B16:C16"/>
    <mergeCell ref="B17:C17"/>
    <mergeCell ref="B19:E19"/>
    <mergeCell ref="F19:I19"/>
    <mergeCell ref="D20:F20"/>
    <mergeCell ref="D23:F23"/>
    <mergeCell ref="D25:H25"/>
    <mergeCell ref="D3:L3"/>
    <mergeCell ref="F16:K16"/>
    <mergeCell ref="F17:K17"/>
    <mergeCell ref="G20:K20"/>
    <mergeCell ref="G23:K23"/>
    <mergeCell ref="H22:J22"/>
    <mergeCell ref="I25:K25"/>
    <mergeCell ref="J19:K19"/>
    <mergeCell ref="B26:C26"/>
    <mergeCell ref="B28:K28"/>
    <mergeCell ref="B29:K29"/>
    <mergeCell ref="B30:K30"/>
    <mergeCell ref="B31:K31"/>
    <mergeCell ref="D26:H26"/>
    <mergeCell ref="I26:K26"/>
  </mergeCells>
  <pageMargins left="0.7" right="0.7" top="0.75" bottom="0.75" header="0.3" footer="0.3"/>
  <pageSetup paperSize="9" orientation="portrait" r:id="rId1"/>
  <headerFooter alignWithMargins="0">
    <oddFooter>&amp;R&amp;1#&amp;"Calibri"&amp;10&amp;K0078D7Classification : Internal</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A0E70C-084B-49A6-A257-60E1BC8F220B}">
  <dimension ref="B1:N23"/>
  <sheetViews>
    <sheetView zoomScaleNormal="100" workbookViewId="0">
      <selection activeCell="B6" sqref="B6:K6"/>
    </sheetView>
  </sheetViews>
  <sheetFormatPr defaultRowHeight="13.2" x14ac:dyDescent="0.25"/>
  <cols>
    <col min="1" max="1" width="0.44140625" style="173" customWidth="1"/>
    <col min="2" max="2" width="9.44140625" style="173" customWidth="1"/>
    <col min="3" max="3" width="11" style="173" customWidth="1"/>
    <col min="4" max="4" width="15.44140625" style="173" customWidth="1"/>
    <col min="5" max="5" width="3.6640625" style="173" customWidth="1"/>
    <col min="6" max="6" width="5" style="173" customWidth="1"/>
    <col min="7" max="7" width="9.77734375" style="173" customWidth="1"/>
    <col min="8" max="8" width="8.21875" style="173" customWidth="1"/>
    <col min="9" max="9" width="7.5546875" style="173" customWidth="1"/>
    <col min="10" max="10" width="8.5546875" style="173" customWidth="1"/>
    <col min="11" max="11" width="9.6640625" style="173" customWidth="1"/>
    <col min="12" max="12" width="13" style="173" customWidth="1"/>
    <col min="13" max="13" width="12.44140625" style="173" customWidth="1"/>
    <col min="14" max="14" width="12.77734375" style="173" customWidth="1"/>
    <col min="15" max="15" width="4.6640625" style="173" customWidth="1"/>
    <col min="16" max="16384" width="8.88671875" style="173"/>
  </cols>
  <sheetData>
    <row r="1" spans="2:14" s="174" customFormat="1" ht="7.8" x14ac:dyDescent="0.15"/>
    <row r="2" spans="2:14" s="174" customFormat="1" ht="17.399999999999999" x14ac:dyDescent="0.15">
      <c r="B2" s="253"/>
      <c r="C2" s="253"/>
      <c r="D2" s="250" t="s">
        <v>1420</v>
      </c>
      <c r="E2" s="250"/>
      <c r="F2" s="250"/>
      <c r="G2" s="250"/>
      <c r="H2" s="250"/>
      <c r="I2" s="250"/>
    </row>
    <row r="3" spans="2:14" s="174" customFormat="1" ht="7.8" x14ac:dyDescent="0.15">
      <c r="B3" s="253"/>
      <c r="C3" s="253"/>
    </row>
    <row r="4" spans="2:14" s="174" customFormat="1" ht="7.8" x14ac:dyDescent="0.15"/>
    <row r="5" spans="2:14" s="174" customFormat="1" ht="15.6" x14ac:dyDescent="0.15">
      <c r="B5" s="254" t="s">
        <v>1496</v>
      </c>
      <c r="C5" s="254"/>
      <c r="D5" s="254"/>
      <c r="E5" s="254"/>
      <c r="F5" s="254"/>
      <c r="G5" s="254"/>
      <c r="H5" s="254"/>
      <c r="I5" s="254"/>
      <c r="J5" s="254"/>
    </row>
    <row r="6" spans="2:14" s="174" customFormat="1" ht="7.8" x14ac:dyDescent="0.15"/>
    <row r="7" spans="2:14" s="174" customFormat="1" ht="15.6" x14ac:dyDescent="0.15">
      <c r="B7" s="255" t="s">
        <v>1495</v>
      </c>
      <c r="C7" s="255"/>
      <c r="D7" s="255"/>
      <c r="E7" s="255"/>
      <c r="F7" s="255"/>
      <c r="G7" s="255"/>
      <c r="H7" s="255"/>
      <c r="I7" s="255"/>
      <c r="J7" s="255"/>
      <c r="K7" s="255"/>
      <c r="L7" s="255"/>
      <c r="M7" s="255"/>
      <c r="N7" s="255"/>
    </row>
    <row r="8" spans="2:14" s="174" customFormat="1" ht="7.8" x14ac:dyDescent="0.15"/>
    <row r="9" spans="2:14" s="174" customFormat="1" ht="20.399999999999999" x14ac:dyDescent="0.15">
      <c r="B9" s="189" t="s">
        <v>1494</v>
      </c>
      <c r="C9" s="189" t="s">
        <v>1493</v>
      </c>
      <c r="D9" s="189" t="s">
        <v>1492</v>
      </c>
      <c r="E9" s="261" t="s">
        <v>1491</v>
      </c>
      <c r="F9" s="261"/>
      <c r="G9" s="188" t="s">
        <v>1490</v>
      </c>
      <c r="H9" s="189" t="s">
        <v>1489</v>
      </c>
      <c r="I9" s="188" t="s">
        <v>1488</v>
      </c>
      <c r="J9" s="189" t="s">
        <v>1487</v>
      </c>
      <c r="K9" s="188" t="s">
        <v>1486</v>
      </c>
      <c r="L9" s="188" t="s">
        <v>1485</v>
      </c>
      <c r="M9" s="188" t="s">
        <v>1484</v>
      </c>
      <c r="N9" s="188" t="s">
        <v>1483</v>
      </c>
    </row>
    <row r="10" spans="2:14" s="174" customFormat="1" ht="10.199999999999999" x14ac:dyDescent="0.15">
      <c r="B10" s="183" t="s">
        <v>1482</v>
      </c>
      <c r="C10" s="183" t="s">
        <v>1481</v>
      </c>
      <c r="D10" s="187">
        <v>500000000</v>
      </c>
      <c r="E10" s="259">
        <v>42817</v>
      </c>
      <c r="F10" s="259"/>
      <c r="G10" s="186">
        <v>45558</v>
      </c>
      <c r="H10" s="183" t="s">
        <v>248</v>
      </c>
      <c r="I10" s="183" t="s">
        <v>1468</v>
      </c>
      <c r="J10" s="185">
        <v>5.0000000000000001E-3</v>
      </c>
      <c r="K10" s="183" t="s">
        <v>1467</v>
      </c>
      <c r="L10" s="183" t="s">
        <v>1480</v>
      </c>
      <c r="M10" s="184">
        <v>0.64657534246575299</v>
      </c>
      <c r="N10" s="183" t="s">
        <v>1479</v>
      </c>
    </row>
    <row r="11" spans="2:14" s="174" customFormat="1" ht="10.199999999999999" x14ac:dyDescent="0.15">
      <c r="B11" s="183" t="s">
        <v>1478</v>
      </c>
      <c r="C11" s="183" t="s">
        <v>1477</v>
      </c>
      <c r="D11" s="187">
        <v>750000000</v>
      </c>
      <c r="E11" s="259">
        <v>43181</v>
      </c>
      <c r="F11" s="259"/>
      <c r="G11" s="186">
        <v>46834</v>
      </c>
      <c r="H11" s="183" t="s">
        <v>248</v>
      </c>
      <c r="I11" s="183" t="s">
        <v>1468</v>
      </c>
      <c r="J11" s="185">
        <v>8.7500000000000008E-3</v>
      </c>
      <c r="K11" s="183" t="s">
        <v>1467</v>
      </c>
      <c r="L11" s="183" t="s">
        <v>1476</v>
      </c>
      <c r="M11" s="184">
        <v>4.1424657534246601</v>
      </c>
      <c r="N11" s="183" t="s">
        <v>1475</v>
      </c>
    </row>
    <row r="12" spans="2:14" s="174" customFormat="1" ht="10.199999999999999" x14ac:dyDescent="0.15">
      <c r="B12" s="183" t="s">
        <v>1474</v>
      </c>
      <c r="C12" s="183" t="s">
        <v>1473</v>
      </c>
      <c r="D12" s="187">
        <v>500000000</v>
      </c>
      <c r="E12" s="259">
        <v>43377</v>
      </c>
      <c r="F12" s="259"/>
      <c r="G12" s="186">
        <v>45934</v>
      </c>
      <c r="H12" s="183" t="s">
        <v>248</v>
      </c>
      <c r="I12" s="183" t="s">
        <v>1468</v>
      </c>
      <c r="J12" s="185">
        <v>6.2500000000000003E-3</v>
      </c>
      <c r="K12" s="183" t="s">
        <v>1467</v>
      </c>
      <c r="L12" s="183" t="s">
        <v>1472</v>
      </c>
      <c r="M12" s="184">
        <v>1.67671232876712</v>
      </c>
      <c r="N12" s="183" t="s">
        <v>1471</v>
      </c>
    </row>
    <row r="13" spans="2:14" s="174" customFormat="1" ht="10.199999999999999" x14ac:dyDescent="0.15">
      <c r="B13" s="183" t="s">
        <v>1470</v>
      </c>
      <c r="C13" s="183" t="s">
        <v>1469</v>
      </c>
      <c r="D13" s="187">
        <v>1000000000</v>
      </c>
      <c r="E13" s="259">
        <v>45229</v>
      </c>
      <c r="F13" s="259"/>
      <c r="G13" s="186">
        <v>47056</v>
      </c>
      <c r="H13" s="183" t="s">
        <v>248</v>
      </c>
      <c r="I13" s="183" t="s">
        <v>1468</v>
      </c>
      <c r="J13" s="185">
        <v>3.7499999999999999E-2</v>
      </c>
      <c r="K13" s="183" t="s">
        <v>1467</v>
      </c>
      <c r="L13" s="183" t="s">
        <v>1466</v>
      </c>
      <c r="M13" s="184">
        <v>4.75068493150685</v>
      </c>
      <c r="N13" s="183" t="s">
        <v>1465</v>
      </c>
    </row>
    <row r="14" spans="2:14" s="174" customFormat="1" x14ac:dyDescent="0.15">
      <c r="B14" s="180"/>
      <c r="C14" s="182"/>
      <c r="D14" s="181">
        <v>2750000000</v>
      </c>
      <c r="E14" s="260"/>
      <c r="F14" s="260"/>
      <c r="G14" s="180"/>
      <c r="H14" s="180"/>
      <c r="I14" s="180"/>
      <c r="J14" s="180"/>
      <c r="K14" s="180"/>
      <c r="L14" s="180"/>
      <c r="M14" s="180"/>
      <c r="N14" s="180"/>
    </row>
    <row r="15" spans="2:14" s="174" customFormat="1" ht="7.8" x14ac:dyDescent="0.15"/>
    <row r="16" spans="2:14" s="174" customFormat="1" ht="15.6" x14ac:dyDescent="0.15">
      <c r="B16" s="255" t="s">
        <v>1464</v>
      </c>
      <c r="C16" s="255"/>
      <c r="D16" s="255"/>
      <c r="E16" s="255"/>
      <c r="F16" s="255"/>
      <c r="G16" s="255"/>
      <c r="H16" s="255"/>
      <c r="I16" s="255"/>
      <c r="J16" s="255"/>
      <c r="K16" s="255"/>
      <c r="L16" s="255"/>
      <c r="M16" s="255"/>
      <c r="N16" s="255"/>
    </row>
    <row r="17" spans="2:7" s="174" customFormat="1" ht="7.8" x14ac:dyDescent="0.15"/>
    <row r="18" spans="2:7" s="174" customFormat="1" x14ac:dyDescent="0.15">
      <c r="B18" s="179" t="s">
        <v>1463</v>
      </c>
      <c r="F18" s="262">
        <v>2750000000</v>
      </c>
      <c r="G18" s="262"/>
    </row>
    <row r="19" spans="2:7" s="174" customFormat="1" x14ac:dyDescent="0.25">
      <c r="B19" s="246" t="s">
        <v>1462</v>
      </c>
      <c r="C19" s="246"/>
      <c r="D19" s="263"/>
      <c r="E19" s="263"/>
      <c r="F19" s="263"/>
      <c r="G19" s="178">
        <v>1.8068181818181799E-2</v>
      </c>
    </row>
    <row r="20" spans="2:7" s="174" customFormat="1" x14ac:dyDescent="0.15">
      <c r="B20" s="246" t="s">
        <v>1461</v>
      </c>
      <c r="C20" s="246"/>
      <c r="D20" s="263"/>
      <c r="E20" s="263"/>
      <c r="F20" s="263"/>
      <c r="G20" s="177">
        <v>3.2797011207970099</v>
      </c>
    </row>
    <row r="21" spans="2:7" s="174" customFormat="1" ht="7.8" x14ac:dyDescent="0.15">
      <c r="B21" s="246"/>
      <c r="C21" s="246"/>
      <c r="D21" s="263"/>
      <c r="E21" s="263"/>
      <c r="F21" s="263"/>
    </row>
    <row r="22" spans="2:7" s="174" customFormat="1" ht="10.199999999999999" x14ac:dyDescent="0.15">
      <c r="B22" s="176" t="s">
        <v>1460</v>
      </c>
    </row>
    <row r="23" spans="2:7" s="174" customFormat="1" ht="7.8" x14ac:dyDescent="0.15"/>
  </sheetData>
  <mergeCells count="14">
    <mergeCell ref="B19:F19"/>
    <mergeCell ref="B20:F21"/>
    <mergeCell ref="B16:N16"/>
    <mergeCell ref="B2:C3"/>
    <mergeCell ref="B5:J5"/>
    <mergeCell ref="B7:N7"/>
    <mergeCell ref="D2:I2"/>
    <mergeCell ref="E10:F10"/>
    <mergeCell ref="E11:F11"/>
    <mergeCell ref="E12:F12"/>
    <mergeCell ref="E13:F13"/>
    <mergeCell ref="E14:F14"/>
    <mergeCell ref="E9:F9"/>
    <mergeCell ref="F18:G18"/>
  </mergeCells>
  <pageMargins left="0.7" right="0.7" top="0.75" bottom="0.75" header="0.3" footer="0.3"/>
  <pageSetup paperSize="9" orientation="landscape" r:id="rId1"/>
  <headerFooter alignWithMargins="0">
    <oddFooter>&amp;R&amp;1#&amp;"Calibri"&amp;10&amp;K0078D7Classification : Internal</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ADEF99-F0A3-447B-BE3E-7AE6E7E3E131}">
  <dimension ref="B1:F20"/>
  <sheetViews>
    <sheetView zoomScaleNormal="100" workbookViewId="0">
      <selection activeCell="N25" sqref="N25"/>
    </sheetView>
  </sheetViews>
  <sheetFormatPr defaultRowHeight="13.2" x14ac:dyDescent="0.25"/>
  <cols>
    <col min="1" max="1" width="0.6640625" style="173" customWidth="1"/>
    <col min="2" max="2" width="23" style="173" customWidth="1"/>
    <col min="3" max="3" width="23.33203125" style="173" customWidth="1"/>
    <col min="4" max="4" width="14.5546875" style="173" customWidth="1"/>
    <col min="5" max="5" width="19.44140625" style="173" customWidth="1"/>
    <col min="6" max="6" width="5.109375" style="173" customWidth="1"/>
    <col min="7" max="7" width="0.21875" style="173" customWidth="1"/>
    <col min="8" max="8" width="4.6640625" style="173" customWidth="1"/>
    <col min="9" max="16384" width="8.88671875" style="173"/>
  </cols>
  <sheetData>
    <row r="1" spans="2:6" s="174" customFormat="1" ht="7.8" x14ac:dyDescent="0.15">
      <c r="B1" s="253"/>
    </row>
    <row r="2" spans="2:6" s="174" customFormat="1" ht="17.399999999999999" x14ac:dyDescent="0.15">
      <c r="B2" s="253"/>
      <c r="C2" s="250" t="s">
        <v>1420</v>
      </c>
      <c r="D2" s="250"/>
      <c r="E2" s="250"/>
      <c r="F2" s="250"/>
    </row>
    <row r="3" spans="2:6" s="174" customFormat="1" ht="7.8" x14ac:dyDescent="0.15">
      <c r="B3" s="253"/>
    </row>
    <row r="4" spans="2:6" s="174" customFormat="1" ht="7.8" x14ac:dyDescent="0.15"/>
    <row r="5" spans="2:6" s="174" customFormat="1" ht="15.6" x14ac:dyDescent="0.15">
      <c r="B5" s="254" t="s">
        <v>1516</v>
      </c>
      <c r="C5" s="254"/>
      <c r="D5" s="254"/>
      <c r="E5" s="254"/>
      <c r="F5" s="254"/>
    </row>
    <row r="6" spans="2:6" s="174" customFormat="1" ht="7.8" x14ac:dyDescent="0.15"/>
    <row r="7" spans="2:6" s="174" customFormat="1" x14ac:dyDescent="0.15">
      <c r="B7" s="264" t="s">
        <v>1515</v>
      </c>
      <c r="C7" s="264"/>
      <c r="D7" s="264"/>
      <c r="E7" s="264"/>
      <c r="F7" s="264"/>
    </row>
    <row r="8" spans="2:6" s="174" customFormat="1" ht="7.8" x14ac:dyDescent="0.15"/>
    <row r="9" spans="2:6" s="174" customFormat="1" x14ac:dyDescent="0.15">
      <c r="B9" s="192" t="s">
        <v>1506</v>
      </c>
      <c r="C9" s="191" t="s">
        <v>1505</v>
      </c>
      <c r="D9" s="191" t="s">
        <v>1504</v>
      </c>
      <c r="E9" s="191" t="s">
        <v>1514</v>
      </c>
    </row>
    <row r="10" spans="2:6" s="174" customFormat="1" x14ac:dyDescent="0.15">
      <c r="B10" s="179" t="s">
        <v>1503</v>
      </c>
      <c r="C10" s="190" t="s">
        <v>1513</v>
      </c>
      <c r="D10" s="190" t="s">
        <v>1497</v>
      </c>
      <c r="E10" s="190" t="s">
        <v>1512</v>
      </c>
    </row>
    <row r="11" spans="2:6" s="174" customFormat="1" x14ac:dyDescent="0.15">
      <c r="B11" s="179" t="s">
        <v>1501</v>
      </c>
      <c r="C11" s="190" t="s">
        <v>1511</v>
      </c>
      <c r="D11" s="190" t="s">
        <v>1497</v>
      </c>
      <c r="E11" s="190" t="s">
        <v>1510</v>
      </c>
    </row>
    <row r="12" spans="2:6" s="174" customFormat="1" x14ac:dyDescent="0.15">
      <c r="B12" s="179" t="s">
        <v>1499</v>
      </c>
      <c r="C12" s="190" t="s">
        <v>1509</v>
      </c>
      <c r="D12" s="190" t="s">
        <v>1497</v>
      </c>
      <c r="E12" s="190" t="s">
        <v>1508</v>
      </c>
    </row>
    <row r="13" spans="2:6" s="174" customFormat="1" ht="7.8" x14ac:dyDescent="0.15"/>
    <row r="14" spans="2:6" s="174" customFormat="1" x14ac:dyDescent="0.15">
      <c r="B14" s="264" t="s">
        <v>1507</v>
      </c>
      <c r="C14" s="264"/>
      <c r="D14" s="264"/>
      <c r="E14" s="264"/>
      <c r="F14" s="264"/>
    </row>
    <row r="15" spans="2:6" s="174" customFormat="1" ht="7.8" x14ac:dyDescent="0.15"/>
    <row r="16" spans="2:6" s="174" customFormat="1" x14ac:dyDescent="0.15">
      <c r="B16" s="192" t="s">
        <v>1506</v>
      </c>
      <c r="C16" s="191" t="s">
        <v>1505</v>
      </c>
      <c r="D16" s="191" t="s">
        <v>1504</v>
      </c>
    </row>
    <row r="17" spans="2:4" s="174" customFormat="1" x14ac:dyDescent="0.15">
      <c r="B17" s="179" t="s">
        <v>1503</v>
      </c>
      <c r="C17" s="190" t="s">
        <v>1502</v>
      </c>
      <c r="D17" s="190"/>
    </row>
    <row r="18" spans="2:4" s="174" customFormat="1" x14ac:dyDescent="0.15">
      <c r="B18" s="179" t="s">
        <v>1501</v>
      </c>
      <c r="C18" s="190" t="s">
        <v>1500</v>
      </c>
      <c r="D18" s="190" t="s">
        <v>1497</v>
      </c>
    </row>
    <row r="19" spans="2:4" s="174" customFormat="1" x14ac:dyDescent="0.15">
      <c r="B19" s="179" t="s">
        <v>1499</v>
      </c>
      <c r="C19" s="190" t="s">
        <v>1498</v>
      </c>
      <c r="D19" s="190" t="s">
        <v>1497</v>
      </c>
    </row>
    <row r="20" spans="2:4" s="174" customFormat="1" ht="7.8" x14ac:dyDescent="0.15"/>
  </sheetData>
  <mergeCells count="5">
    <mergeCell ref="B1:B3"/>
    <mergeCell ref="B14:F14"/>
    <mergeCell ref="B5:F5"/>
    <mergeCell ref="B7:F7"/>
    <mergeCell ref="C2:F2"/>
  </mergeCells>
  <pageMargins left="0.7" right="0.7" top="0.75" bottom="0.75" header="0.3" footer="0.3"/>
  <pageSetup paperSize="9" orientation="portrait" r:id="rId1"/>
  <headerFooter alignWithMargins="0">
    <oddFooter>&amp;R&amp;1#&amp;"Calibri"&amp;10&amp;K0078D7Classification : Internal</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FB96CB-3558-4A15-8B1D-53EC3A32E1EF}">
  <dimension ref="B1:D58"/>
  <sheetViews>
    <sheetView zoomScaleNormal="100" workbookViewId="0">
      <selection activeCell="B6" sqref="B6:K6"/>
    </sheetView>
  </sheetViews>
  <sheetFormatPr defaultRowHeight="13.2" x14ac:dyDescent="0.25"/>
  <cols>
    <col min="1" max="1" width="0.6640625" style="173" customWidth="1"/>
    <col min="2" max="2" width="69.33203125" style="173" customWidth="1"/>
    <col min="3" max="3" width="18.21875" style="173" customWidth="1"/>
    <col min="4" max="4" width="5.77734375" style="173" customWidth="1"/>
    <col min="5" max="5" width="4.6640625" style="173" customWidth="1"/>
    <col min="6" max="16384" width="8.88671875" style="173"/>
  </cols>
  <sheetData>
    <row r="1" spans="2:4" s="174" customFormat="1" ht="7.8" x14ac:dyDescent="0.15">
      <c r="B1" s="253"/>
    </row>
    <row r="2" spans="2:4" s="174" customFormat="1" ht="17.399999999999999" x14ac:dyDescent="0.15">
      <c r="B2" s="253"/>
      <c r="C2" s="204" t="s">
        <v>1420</v>
      </c>
    </row>
    <row r="3" spans="2:4" s="174" customFormat="1" ht="7.8" x14ac:dyDescent="0.15">
      <c r="B3" s="253"/>
      <c r="C3" s="265"/>
    </row>
    <row r="4" spans="2:4" s="174" customFormat="1" ht="7.8" x14ac:dyDescent="0.15">
      <c r="C4" s="265"/>
    </row>
    <row r="5" spans="2:4" s="174" customFormat="1" ht="15.6" x14ac:dyDescent="0.15">
      <c r="B5" s="254" t="s">
        <v>1579</v>
      </c>
      <c r="C5" s="254"/>
    </row>
    <row r="6" spans="2:4" s="174" customFormat="1" x14ac:dyDescent="0.15">
      <c r="B6" s="179" t="s">
        <v>1578</v>
      </c>
    </row>
    <row r="7" spans="2:4" s="174" customFormat="1" ht="7.8" x14ac:dyDescent="0.15"/>
    <row r="8" spans="2:4" s="174" customFormat="1" ht="15.6" x14ac:dyDescent="0.15">
      <c r="B8" s="255" t="s">
        <v>1577</v>
      </c>
      <c r="C8" s="255"/>
    </row>
    <row r="9" spans="2:4" s="174" customFormat="1" ht="7.8" x14ac:dyDescent="0.15"/>
    <row r="10" spans="2:4" s="174" customFormat="1" x14ac:dyDescent="0.25">
      <c r="B10" s="195" t="s">
        <v>1576</v>
      </c>
      <c r="C10" s="194">
        <v>2750000000</v>
      </c>
      <c r="D10" s="193" t="s">
        <v>1575</v>
      </c>
    </row>
    <row r="11" spans="2:4" s="174" customFormat="1" x14ac:dyDescent="0.25">
      <c r="B11" s="195" t="s">
        <v>1574</v>
      </c>
      <c r="C11" s="194">
        <v>3606584735.7899899</v>
      </c>
      <c r="D11" s="193" t="s">
        <v>1573</v>
      </c>
    </row>
    <row r="12" spans="2:4" s="174" customFormat="1" x14ac:dyDescent="0.25">
      <c r="B12" s="195" t="s">
        <v>1572</v>
      </c>
      <c r="C12" s="194">
        <v>20000000</v>
      </c>
      <c r="D12" s="193" t="s">
        <v>1571</v>
      </c>
    </row>
    <row r="13" spans="2:4" s="174" customFormat="1" x14ac:dyDescent="0.25">
      <c r="B13" s="195" t="s">
        <v>1570</v>
      </c>
      <c r="C13" s="194">
        <v>158738269.21000001</v>
      </c>
      <c r="D13" s="193" t="s">
        <v>1569</v>
      </c>
    </row>
    <row r="14" spans="2:4" s="174" customFormat="1" x14ac:dyDescent="0.25">
      <c r="B14" s="195" t="s">
        <v>1568</v>
      </c>
      <c r="C14" s="202">
        <v>0.37648109272726898</v>
      </c>
      <c r="D14" s="198"/>
    </row>
    <row r="15" spans="2:4" s="174" customFormat="1" ht="7.8" x14ac:dyDescent="0.15"/>
    <row r="16" spans="2:4" s="174" customFormat="1" ht="15.6" x14ac:dyDescent="0.15">
      <c r="B16" s="255" t="s">
        <v>1567</v>
      </c>
      <c r="C16" s="255"/>
    </row>
    <row r="17" spans="2:4" s="174" customFormat="1" ht="7.8" x14ac:dyDescent="0.15"/>
    <row r="18" spans="2:4" s="174" customFormat="1" x14ac:dyDescent="0.25">
      <c r="B18" s="195" t="s">
        <v>1543</v>
      </c>
      <c r="C18" s="194">
        <v>2923662383.0293798</v>
      </c>
      <c r="D18" s="193" t="s">
        <v>1566</v>
      </c>
    </row>
    <row r="19" spans="2:4" s="174" customFormat="1" x14ac:dyDescent="0.25">
      <c r="B19" s="195" t="s">
        <v>1565</v>
      </c>
      <c r="C19" s="202">
        <v>1.0631499574652301</v>
      </c>
      <c r="D19" s="201" t="s">
        <v>1554</v>
      </c>
    </row>
    <row r="20" spans="2:4" s="174" customFormat="1" x14ac:dyDescent="0.25">
      <c r="B20" s="197" t="s">
        <v>1564</v>
      </c>
      <c r="C20" s="196" t="s">
        <v>1523</v>
      </c>
      <c r="D20" s="200" t="s">
        <v>1563</v>
      </c>
    </row>
    <row r="21" spans="2:4" s="174" customFormat="1" ht="7.8" x14ac:dyDescent="0.15"/>
    <row r="22" spans="2:4" s="174" customFormat="1" ht="15.6" x14ac:dyDescent="0.15">
      <c r="B22" s="255" t="s">
        <v>1562</v>
      </c>
      <c r="C22" s="255"/>
    </row>
    <row r="23" spans="2:4" s="174" customFormat="1" ht="7.8" x14ac:dyDescent="0.15"/>
    <row r="24" spans="2:4" s="174" customFormat="1" x14ac:dyDescent="0.25">
      <c r="B24" s="195" t="s">
        <v>1561</v>
      </c>
      <c r="C24" s="194">
        <v>18702242.68</v>
      </c>
      <c r="D24" s="193" t="s">
        <v>1560</v>
      </c>
    </row>
    <row r="25" spans="2:4" s="174" customFormat="1" x14ac:dyDescent="0.25">
      <c r="B25" s="195" t="s">
        <v>1559</v>
      </c>
      <c r="C25" s="194">
        <v>158738269.21000001</v>
      </c>
      <c r="D25" s="193" t="s">
        <v>1558</v>
      </c>
    </row>
    <row r="26" spans="2:4" s="174" customFormat="1" x14ac:dyDescent="0.25">
      <c r="B26" s="195" t="s">
        <v>1557</v>
      </c>
      <c r="C26" s="203">
        <v>0</v>
      </c>
      <c r="D26" s="193" t="s">
        <v>1556</v>
      </c>
    </row>
    <row r="27" spans="2:4" s="174" customFormat="1" x14ac:dyDescent="0.25">
      <c r="B27" s="195" t="s">
        <v>1543</v>
      </c>
      <c r="C27" s="194">
        <v>2923662383.0293798</v>
      </c>
      <c r="D27" s="193"/>
    </row>
    <row r="28" spans="2:4" s="174" customFormat="1" x14ac:dyDescent="0.25">
      <c r="B28" s="195" t="s">
        <v>1555</v>
      </c>
      <c r="C28" s="202">
        <v>1.12767377997068</v>
      </c>
      <c r="D28" s="201" t="s">
        <v>1554</v>
      </c>
    </row>
    <row r="29" spans="2:4" s="174" customFormat="1" ht="26.4" x14ac:dyDescent="0.25">
      <c r="B29" s="197" t="s">
        <v>1553</v>
      </c>
      <c r="C29" s="196" t="s">
        <v>1523</v>
      </c>
      <c r="D29" s="200" t="s">
        <v>1552</v>
      </c>
    </row>
    <row r="30" spans="2:4" s="174" customFormat="1" ht="7.8" x14ac:dyDescent="0.15"/>
    <row r="31" spans="2:4" s="174" customFormat="1" ht="15.6" x14ac:dyDescent="0.15">
      <c r="B31" s="255" t="s">
        <v>1551</v>
      </c>
      <c r="C31" s="255"/>
    </row>
    <row r="32" spans="2:4" s="174" customFormat="1" ht="7.8" x14ac:dyDescent="0.15"/>
    <row r="33" spans="2:4" s="174" customFormat="1" x14ac:dyDescent="0.25">
      <c r="B33" s="195" t="s">
        <v>1550</v>
      </c>
      <c r="C33" s="194">
        <v>520118222.98999703</v>
      </c>
      <c r="D33" s="193" t="s">
        <v>1549</v>
      </c>
    </row>
    <row r="34" spans="2:4" s="174" customFormat="1" x14ac:dyDescent="0.25">
      <c r="B34" s="195" t="s">
        <v>1548</v>
      </c>
      <c r="C34" s="194">
        <v>520118222.98999703</v>
      </c>
      <c r="D34" s="193"/>
    </row>
    <row r="35" spans="2:4" s="174" customFormat="1" x14ac:dyDescent="0.25">
      <c r="B35" s="195" t="s">
        <v>1547</v>
      </c>
      <c r="C35" s="199" t="s">
        <v>1539</v>
      </c>
      <c r="D35" s="193"/>
    </row>
    <row r="36" spans="2:4" s="174" customFormat="1" x14ac:dyDescent="0.25">
      <c r="B36" s="195" t="s">
        <v>1546</v>
      </c>
      <c r="C36" s="199" t="s">
        <v>1539</v>
      </c>
      <c r="D36" s="193"/>
    </row>
    <row r="37" spans="2:4" s="174" customFormat="1" x14ac:dyDescent="0.25">
      <c r="B37" s="195" t="s">
        <v>1540</v>
      </c>
      <c r="C37" s="199" t="s">
        <v>1539</v>
      </c>
      <c r="D37" s="198"/>
    </row>
    <row r="38" spans="2:4" s="174" customFormat="1" x14ac:dyDescent="0.25">
      <c r="B38" s="195" t="s">
        <v>1545</v>
      </c>
      <c r="C38" s="194">
        <v>3101102894.9193802</v>
      </c>
      <c r="D38" s="193" t="s">
        <v>1544</v>
      </c>
    </row>
    <row r="39" spans="2:4" s="174" customFormat="1" x14ac:dyDescent="0.25">
      <c r="B39" s="195" t="s">
        <v>1543</v>
      </c>
      <c r="C39" s="194">
        <v>2923662383.0293798</v>
      </c>
      <c r="D39" s="198"/>
    </row>
    <row r="40" spans="2:4" s="174" customFormat="1" x14ac:dyDescent="0.25">
      <c r="B40" s="195" t="s">
        <v>1542</v>
      </c>
      <c r="C40" s="194">
        <v>18702242.68</v>
      </c>
      <c r="D40" s="198"/>
    </row>
    <row r="41" spans="2:4" s="174" customFormat="1" x14ac:dyDescent="0.25">
      <c r="B41" s="195" t="s">
        <v>1541</v>
      </c>
      <c r="C41" s="194">
        <v>158738269.21000001</v>
      </c>
      <c r="D41" s="198"/>
    </row>
    <row r="42" spans="2:4" s="174" customFormat="1" x14ac:dyDescent="0.25">
      <c r="B42" s="195" t="s">
        <v>1540</v>
      </c>
      <c r="C42" s="199" t="s">
        <v>1539</v>
      </c>
      <c r="D42" s="198"/>
    </row>
    <row r="43" spans="2:4" s="174" customFormat="1" x14ac:dyDescent="0.25">
      <c r="B43" s="195" t="s">
        <v>1538</v>
      </c>
      <c r="C43" s="194">
        <v>229062500</v>
      </c>
      <c r="D43" s="193" t="s">
        <v>1537</v>
      </c>
    </row>
    <row r="44" spans="2:4" s="174" customFormat="1" x14ac:dyDescent="0.25">
      <c r="B44" s="195" t="s">
        <v>1536</v>
      </c>
      <c r="C44" s="194">
        <v>24661574.5791656</v>
      </c>
      <c r="D44" s="193" t="s">
        <v>1535</v>
      </c>
    </row>
    <row r="45" spans="2:4" s="174" customFormat="1" x14ac:dyDescent="0.25">
      <c r="B45" s="195" t="s">
        <v>1534</v>
      </c>
      <c r="C45" s="194">
        <v>2750000000</v>
      </c>
      <c r="D45" s="193" t="s">
        <v>1533</v>
      </c>
    </row>
    <row r="46" spans="2:4" s="174" customFormat="1" x14ac:dyDescent="0.25">
      <c r="B46" s="195" t="s">
        <v>1532</v>
      </c>
      <c r="C46" s="194">
        <v>617497043.33020997</v>
      </c>
      <c r="D46" s="198"/>
    </row>
    <row r="47" spans="2:4" s="174" customFormat="1" x14ac:dyDescent="0.25">
      <c r="B47" s="197" t="s">
        <v>1531</v>
      </c>
      <c r="C47" s="196" t="s">
        <v>1523</v>
      </c>
      <c r="D47" s="198"/>
    </row>
    <row r="48" spans="2:4" s="174" customFormat="1" ht="7.8" x14ac:dyDescent="0.15"/>
    <row r="49" spans="2:4" s="174" customFormat="1" ht="15.6" x14ac:dyDescent="0.15">
      <c r="B49" s="255" t="s">
        <v>1530</v>
      </c>
      <c r="C49" s="255"/>
    </row>
    <row r="50" spans="2:4" s="174" customFormat="1" ht="7.8" x14ac:dyDescent="0.15"/>
    <row r="51" spans="2:4" s="174" customFormat="1" x14ac:dyDescent="0.25">
      <c r="B51" s="195" t="s">
        <v>1529</v>
      </c>
      <c r="C51" s="194">
        <v>358471001.75999898</v>
      </c>
      <c r="D51" s="193" t="s">
        <v>1528</v>
      </c>
    </row>
    <row r="52" spans="2:4" s="174" customFormat="1" x14ac:dyDescent="0.25">
      <c r="B52" s="195" t="s">
        <v>1527</v>
      </c>
      <c r="C52" s="194">
        <v>-10324804.657526501</v>
      </c>
      <c r="D52" s="193" t="s">
        <v>1526</v>
      </c>
    </row>
    <row r="53" spans="2:4" s="174" customFormat="1" x14ac:dyDescent="0.25">
      <c r="B53" s="195" t="s">
        <v>1525</v>
      </c>
      <c r="C53" s="194">
        <v>348146197.10247302</v>
      </c>
      <c r="D53" s="193"/>
    </row>
    <row r="54" spans="2:4" s="174" customFormat="1" x14ac:dyDescent="0.25">
      <c r="B54" s="197" t="s">
        <v>1524</v>
      </c>
      <c r="C54" s="196" t="s">
        <v>1523</v>
      </c>
      <c r="D54" s="193"/>
    </row>
    <row r="55" spans="2:4" s="174" customFormat="1" x14ac:dyDescent="0.25">
      <c r="B55" s="195" t="s">
        <v>1522</v>
      </c>
      <c r="C55" s="194">
        <v>17720700</v>
      </c>
      <c r="D55" s="193" t="s">
        <v>1521</v>
      </c>
    </row>
    <row r="56" spans="2:4" s="174" customFormat="1" x14ac:dyDescent="0.25">
      <c r="B56" s="195" t="s">
        <v>1520</v>
      </c>
      <c r="C56" s="194">
        <v>6562500</v>
      </c>
      <c r="D56" s="193" t="s">
        <v>1519</v>
      </c>
    </row>
    <row r="57" spans="2:4" s="174" customFormat="1" x14ac:dyDescent="0.25">
      <c r="B57" s="195" t="s">
        <v>1518</v>
      </c>
      <c r="C57" s="194">
        <v>11158200</v>
      </c>
      <c r="D57" s="193" t="s">
        <v>1517</v>
      </c>
    </row>
    <row r="58" spans="2:4" s="174" customFormat="1" ht="7.8" x14ac:dyDescent="0.15"/>
  </sheetData>
  <mergeCells count="8">
    <mergeCell ref="B1:B3"/>
    <mergeCell ref="B16:C16"/>
    <mergeCell ref="B22:C22"/>
    <mergeCell ref="B31:C31"/>
    <mergeCell ref="B49:C49"/>
    <mergeCell ref="B5:C5"/>
    <mergeCell ref="B8:C8"/>
    <mergeCell ref="C3:C4"/>
  </mergeCells>
  <pageMargins left="0.7" right="0.7" top="0.75" bottom="0.75" header="0.3" footer="0.3"/>
  <pageSetup paperSize="9" scale="71" orientation="portrait" r:id="rId1"/>
  <headerFooter alignWithMargins="0">
    <oddFooter>&amp;R&amp;1#&amp;"Calibri"&amp;10&amp;K0078D7Classification : Internal</oddFoot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16</vt:i4>
      </vt:variant>
      <vt:variant>
        <vt:lpstr>Named Ranges</vt:lpstr>
      </vt:variant>
      <vt:variant>
        <vt:i4>8</vt:i4>
      </vt:variant>
    </vt:vector>
  </HeadingPairs>
  <TitlesOfParts>
    <vt:vector size="24" baseType="lpstr">
      <vt:lpstr>Disclaimer</vt:lpstr>
      <vt:lpstr>Introduction</vt:lpstr>
      <vt:lpstr>A. HTT General</vt:lpstr>
      <vt:lpstr>B1. HTT Mortgage Assets</vt:lpstr>
      <vt:lpstr>C. HTT Harmonised Glossary</vt:lpstr>
      <vt:lpstr>D1. Front Page</vt:lpstr>
      <vt:lpstr>D2. Covered Bond Series</vt:lpstr>
      <vt:lpstr>D3. Ratings</vt:lpstr>
      <vt:lpstr>D4. Tests Royal Decree</vt:lpstr>
      <vt:lpstr>D5. Cover Pool Summary</vt:lpstr>
      <vt:lpstr>D6. Stratification Tables</vt:lpstr>
      <vt:lpstr>D7. Stratification Graphs</vt:lpstr>
      <vt:lpstr>D8. Performance</vt:lpstr>
      <vt:lpstr>D9. Amortisation</vt:lpstr>
      <vt:lpstr>D10. Amortisation Graph </vt:lpstr>
      <vt:lpstr>E. Optional ECB-ECAIs data</vt:lpstr>
      <vt:lpstr>Disclaimer!general_tc</vt:lpstr>
      <vt:lpstr>'C. HTT Harmonised Glossary'!Print_Area</vt:lpstr>
      <vt:lpstr>'D10. Amortisation Graph '!Print_Area</vt:lpstr>
      <vt:lpstr>Disclaimer!Print_Area</vt:lpstr>
      <vt:lpstr>'E. Optional ECB-ECAIs data'!Print_Area</vt:lpstr>
      <vt:lpstr>Introduction!Print_Area</vt:lpstr>
      <vt:lpstr>Disclaimer!Print_Titles</vt:lpstr>
      <vt:lpstr>Disclaimer!privacy_policy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Habousha Stephane</dc:creator>
  <cp:lastModifiedBy>De Leusse Gonzague</cp:lastModifiedBy>
  <cp:lastPrinted>2024-03-06T12:36:50Z</cp:lastPrinted>
  <dcterms:created xsi:type="dcterms:W3CDTF">2022-12-12T14:29:04Z</dcterms:created>
  <dcterms:modified xsi:type="dcterms:W3CDTF">2024-03-06T12:37:48Z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ffbc0b8-e97b-47d1-beac-cb0955d66f3b_Enabled">
    <vt:lpwstr>true</vt:lpwstr>
  </property>
  <property fmtid="{D5CDD505-2E9C-101B-9397-08002B2CF9AE}" pid="3" name="MSIP_Label_8ffbc0b8-e97b-47d1-beac-cb0955d66f3b_SetDate">
    <vt:lpwstr>2024-03-06T12:37:48Z</vt:lpwstr>
  </property>
  <property fmtid="{D5CDD505-2E9C-101B-9397-08002B2CF9AE}" pid="4" name="MSIP_Label_8ffbc0b8-e97b-47d1-beac-cb0955d66f3b_Method">
    <vt:lpwstr>Standard</vt:lpwstr>
  </property>
  <property fmtid="{D5CDD505-2E9C-101B-9397-08002B2CF9AE}" pid="5" name="MSIP_Label_8ffbc0b8-e97b-47d1-beac-cb0955d66f3b_Name">
    <vt:lpwstr>8ffbc0b8-e97b-47d1-beac-cb0955d66f3b</vt:lpwstr>
  </property>
  <property fmtid="{D5CDD505-2E9C-101B-9397-08002B2CF9AE}" pid="6" name="MSIP_Label_8ffbc0b8-e97b-47d1-beac-cb0955d66f3b_SiteId">
    <vt:lpwstr>614f9c25-bffa-42c7-86d8-964101f55fa2</vt:lpwstr>
  </property>
  <property fmtid="{D5CDD505-2E9C-101B-9397-08002B2CF9AE}" pid="7" name="MSIP_Label_8ffbc0b8-e97b-47d1-beac-cb0955d66f3b_ActionId">
    <vt:lpwstr>6b176e80-2ad9-4ed1-b907-c5681842a828</vt:lpwstr>
  </property>
  <property fmtid="{D5CDD505-2E9C-101B-9397-08002B2CF9AE}" pid="8" name="MSIP_Label_8ffbc0b8-e97b-47d1-beac-cb0955d66f3b_ContentBits">
    <vt:lpwstr>2</vt:lpwstr>
  </property>
</Properties>
</file>