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2\"/>
    </mc:Choice>
  </mc:AlternateContent>
  <xr:revisionPtr revIDLastSave="0" documentId="13_ncr:1_{AA1D7D87-1796-4785-8441-FBB95E1E765B}" xr6:coauthVersionLast="47" xr6:coauthVersionMax="47" xr10:uidLastSave="{00000000-0000-0000-0000-000000000000}"/>
  <bookViews>
    <workbookView xWindow="28680" yWindow="-120" windowWidth="29040" windowHeight="15840" tabRatio="775" xr2:uid="{04485640-A69B-48D5-823A-2D57B376DB70}"/>
  </bookViews>
  <sheets>
    <sheet name="Disclaimer" sheetId="4" r:id="rId1"/>
    <sheet name="Introduction" sheetId="11" r:id="rId2"/>
    <sheet name="A. HTT General" sheetId="7" r:id="rId3"/>
    <sheet name="B1. HTT Mortgage Assets" sheetId="8" r:id="rId4"/>
    <sheet name="C. HTT Harmonised Glossary" sheetId="9" r:id="rId5"/>
    <sheet name="D1. Front Page" sheetId="12" r:id="rId6"/>
    <sheet name="D2. Covered Bond Series" sheetId="13" r:id="rId7"/>
    <sheet name="D3. Ratings" sheetId="14" r:id="rId8"/>
    <sheet name="D4. Tests Royal Decree" sheetId="15" r:id="rId9"/>
    <sheet name="D5. Cover Pool Summary" sheetId="16" r:id="rId10"/>
    <sheet name="D6. Stratification Tables" sheetId="17" r:id="rId11"/>
    <sheet name="D7. Stratification Graphs" sheetId="18" r:id="rId12"/>
    <sheet name="D8. Performance" sheetId="19" r:id="rId13"/>
    <sheet name="D9. Amortisation" sheetId="20" r:id="rId14"/>
    <sheet name="D10. Amortisation Graph " sheetId="21" r:id="rId15"/>
    <sheet name="E. Optional ECB-ECAIs data" sheetId="1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1">'D7. Stratification Graphs'!$A$1:$F$47</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7" l="1"/>
  <c r="C293" i="7"/>
  <c r="C291" i="7"/>
  <c r="C295" i="7"/>
  <c r="C307" i="7"/>
  <c r="F10" i="11" l="1"/>
  <c r="F9" i="11"/>
  <c r="F76" i="8"/>
  <c r="C76" i="8"/>
  <c r="F29" i="8"/>
  <c r="F28" i="8"/>
  <c r="G165" i="7"/>
  <c r="G226" i="7"/>
  <c r="G393" i="8"/>
  <c r="G392" i="8"/>
  <c r="G391" i="8"/>
  <c r="G390" i="8"/>
  <c r="G389" i="8"/>
  <c r="G388" i="8"/>
  <c r="G387" i="8"/>
  <c r="G386" i="8"/>
  <c r="G385" i="8"/>
  <c r="G384" i="8"/>
  <c r="G383" i="8"/>
  <c r="D383" i="8"/>
  <c r="C383" i="8"/>
  <c r="G382" i="8"/>
  <c r="G381" i="8"/>
  <c r="G380" i="8"/>
  <c r="G379" i="8"/>
  <c r="G378" i="8"/>
  <c r="G377" i="8"/>
  <c r="G376" i="8"/>
  <c r="G375" i="8"/>
  <c r="D372" i="8"/>
  <c r="G370" i="8" s="1"/>
  <c r="C372" i="8"/>
  <c r="F370" i="8" s="1"/>
  <c r="D365" i="8"/>
  <c r="G364" i="8" s="1"/>
  <c r="C365" i="8"/>
  <c r="F358" i="8" s="1"/>
  <c r="G363" i="8"/>
  <c r="F362" i="8"/>
  <c r="F360" i="8"/>
  <c r="G358" i="8"/>
  <c r="D346" i="8"/>
  <c r="G342" i="8" s="1"/>
  <c r="C346" i="8"/>
  <c r="F342" i="8" s="1"/>
  <c r="G344" i="8"/>
  <c r="G341" i="8"/>
  <c r="G340" i="8"/>
  <c r="G339" i="8"/>
  <c r="G336" i="8"/>
  <c r="G334" i="8"/>
  <c r="G333" i="8"/>
  <c r="D328" i="8"/>
  <c r="G323" i="8" s="1"/>
  <c r="C328" i="8"/>
  <c r="F326" i="8" s="1"/>
  <c r="G314" i="8"/>
  <c r="D305" i="8"/>
  <c r="G299" i="8" s="1"/>
  <c r="C305" i="8"/>
  <c r="F302" i="8" s="1"/>
  <c r="D249" i="8"/>
  <c r="G254" i="8" s="1"/>
  <c r="D76" i="8"/>
  <c r="F72" i="8"/>
  <c r="D72" i="8"/>
  <c r="D44" i="8"/>
  <c r="C304" i="7"/>
  <c r="C303" i="7"/>
  <c r="C298" i="7"/>
  <c r="C297" i="7"/>
  <c r="C296" i="7"/>
  <c r="C292" i="7"/>
  <c r="C289" i="7"/>
  <c r="C288" i="7"/>
  <c r="F226" i="7" l="1"/>
  <c r="C47" i="7"/>
  <c r="D45" i="7"/>
  <c r="C227" i="8"/>
  <c r="F231" i="8" s="1"/>
  <c r="F44" i="8"/>
  <c r="C220" i="7"/>
  <c r="C44" i="8"/>
  <c r="C167" i="7"/>
  <c r="F165" i="7" s="1"/>
  <c r="C100" i="7"/>
  <c r="F94" i="7" s="1"/>
  <c r="C77" i="7"/>
  <c r="F81" i="7" s="1"/>
  <c r="G98" i="7"/>
  <c r="G296" i="8"/>
  <c r="G301" i="8"/>
  <c r="G288" i="8"/>
  <c r="G290" i="8"/>
  <c r="G291" i="8"/>
  <c r="G310" i="8"/>
  <c r="G322" i="8"/>
  <c r="G324" i="8"/>
  <c r="D214" i="8"/>
  <c r="G213" i="8" s="1"/>
  <c r="D227" i="8"/>
  <c r="G232" i="8" s="1"/>
  <c r="G293" i="8"/>
  <c r="G312" i="8"/>
  <c r="F334" i="8"/>
  <c r="F363" i="8"/>
  <c r="G241" i="8"/>
  <c r="G298" i="8"/>
  <c r="G316" i="8"/>
  <c r="F359" i="8"/>
  <c r="F364" i="8"/>
  <c r="G245" i="8"/>
  <c r="G359" i="8"/>
  <c r="F365" i="8"/>
  <c r="C72" i="8"/>
  <c r="F361" i="8"/>
  <c r="C214" i="8"/>
  <c r="F213" i="8" s="1"/>
  <c r="G361" i="8"/>
  <c r="C249" i="8"/>
  <c r="F245" i="8" s="1"/>
  <c r="F368" i="8"/>
  <c r="F369" i="8"/>
  <c r="G368" i="8"/>
  <c r="G362" i="8"/>
  <c r="G335" i="8"/>
  <c r="G343" i="8"/>
  <c r="G337" i="8"/>
  <c r="G345" i="8"/>
  <c r="G338" i="8"/>
  <c r="G346" i="8" s="1"/>
  <c r="G313" i="8"/>
  <c r="G326" i="8"/>
  <c r="G318" i="8"/>
  <c r="G320" i="8"/>
  <c r="G321" i="8"/>
  <c r="G317" i="8"/>
  <c r="G325" i="8"/>
  <c r="G311" i="8"/>
  <c r="G319" i="8"/>
  <c r="G327" i="8"/>
  <c r="G315" i="8"/>
  <c r="F311" i="8"/>
  <c r="F315" i="8"/>
  <c r="F319" i="8"/>
  <c r="F323" i="8"/>
  <c r="F316" i="8"/>
  <c r="F312" i="8"/>
  <c r="F324" i="8"/>
  <c r="F313" i="8"/>
  <c r="F317" i="8"/>
  <c r="F321" i="8"/>
  <c r="F325" i="8"/>
  <c r="F320" i="8"/>
  <c r="F310" i="8"/>
  <c r="F314" i="8"/>
  <c r="F318" i="8"/>
  <c r="F322" i="8"/>
  <c r="G292" i="8"/>
  <c r="G300" i="8"/>
  <c r="G294" i="8"/>
  <c r="G302" i="8"/>
  <c r="G287" i="8"/>
  <c r="G295" i="8"/>
  <c r="G289" i="8"/>
  <c r="G297" i="8"/>
  <c r="F288" i="8"/>
  <c r="F292" i="8"/>
  <c r="F296" i="8"/>
  <c r="F300" i="8"/>
  <c r="F289" i="8"/>
  <c r="F293" i="8"/>
  <c r="F297" i="8"/>
  <c r="F301" i="8"/>
  <c r="F290" i="8"/>
  <c r="F294" i="8"/>
  <c r="F298" i="8"/>
  <c r="F287" i="8"/>
  <c r="F291" i="8"/>
  <c r="F295" i="8"/>
  <c r="F299" i="8"/>
  <c r="F303" i="8"/>
  <c r="G303" i="8"/>
  <c r="F232" i="8"/>
  <c r="C15" i="8"/>
  <c r="F22" i="8" s="1"/>
  <c r="D156" i="7"/>
  <c r="G151" i="7" s="1"/>
  <c r="D130" i="7"/>
  <c r="G119" i="7" s="1"/>
  <c r="G221" i="7"/>
  <c r="G223" i="7"/>
  <c r="C208" i="7"/>
  <c r="F211" i="7" s="1"/>
  <c r="G227" i="7"/>
  <c r="C179" i="7"/>
  <c r="F182" i="7" s="1"/>
  <c r="C156" i="7"/>
  <c r="C130" i="7"/>
  <c r="F112" i="7" s="1"/>
  <c r="C58" i="7"/>
  <c r="G222" i="7"/>
  <c r="G217" i="7"/>
  <c r="G224" i="7"/>
  <c r="G218" i="7"/>
  <c r="G225" i="7"/>
  <c r="G219" i="7"/>
  <c r="F223" i="7"/>
  <c r="F219" i="7"/>
  <c r="F221" i="7"/>
  <c r="F225" i="7"/>
  <c r="F218" i="7"/>
  <c r="F222" i="7"/>
  <c r="F227" i="7"/>
  <c r="F224" i="7"/>
  <c r="F217" i="7"/>
  <c r="F222" i="8"/>
  <c r="F226" i="8"/>
  <c r="F336" i="8"/>
  <c r="F340" i="8"/>
  <c r="F344" i="8"/>
  <c r="F371" i="8"/>
  <c r="F338" i="8"/>
  <c r="G244" i="8"/>
  <c r="G248" i="8"/>
  <c r="G251" i="8"/>
  <c r="G255" i="8"/>
  <c r="G371" i="8"/>
  <c r="F230" i="8"/>
  <c r="F333" i="8"/>
  <c r="F337" i="8"/>
  <c r="F341" i="8"/>
  <c r="F345" i="8"/>
  <c r="G252" i="8"/>
  <c r="G242" i="8"/>
  <c r="G246" i="8"/>
  <c r="G253" i="8"/>
  <c r="G360" i="8"/>
  <c r="G369" i="8"/>
  <c r="G372" i="8" s="1"/>
  <c r="F228" i="8"/>
  <c r="F335" i="8"/>
  <c r="F339" i="8"/>
  <c r="F343" i="8"/>
  <c r="G243" i="8"/>
  <c r="G247" i="8"/>
  <c r="G250" i="8"/>
  <c r="G166" i="7"/>
  <c r="F186" i="7"/>
  <c r="G99" i="7"/>
  <c r="G164" i="7"/>
  <c r="F229" i="8" l="1"/>
  <c r="F197" i="8"/>
  <c r="F98" i="7"/>
  <c r="F174" i="7"/>
  <c r="F178" i="7"/>
  <c r="F80" i="7"/>
  <c r="F187" i="7"/>
  <c r="F191" i="8"/>
  <c r="F184" i="7"/>
  <c r="F180" i="7"/>
  <c r="F183" i="7"/>
  <c r="F96" i="7"/>
  <c r="F196" i="8"/>
  <c r="F185" i="7"/>
  <c r="F181" i="7"/>
  <c r="F175" i="7"/>
  <c r="F166" i="7"/>
  <c r="F71" i="7"/>
  <c r="F99" i="7"/>
  <c r="F255" i="8"/>
  <c r="F243" i="8"/>
  <c r="F203" i="7"/>
  <c r="F176" i="7"/>
  <c r="F75" i="7"/>
  <c r="F250" i="8"/>
  <c r="F247" i="8"/>
  <c r="F251" i="8"/>
  <c r="F104" i="7"/>
  <c r="F93" i="7"/>
  <c r="F102" i="7"/>
  <c r="F103" i="7"/>
  <c r="F97" i="7"/>
  <c r="F244" i="8"/>
  <c r="F101" i="7"/>
  <c r="F248" i="8"/>
  <c r="F177" i="7"/>
  <c r="F252" i="8"/>
  <c r="F200" i="8"/>
  <c r="F199" i="8"/>
  <c r="F204" i="8"/>
  <c r="G191" i="8"/>
  <c r="F95" i="7"/>
  <c r="F209" i="8"/>
  <c r="F203" i="8"/>
  <c r="F208" i="8"/>
  <c r="F195" i="8"/>
  <c r="F205" i="8"/>
  <c r="F225" i="8"/>
  <c r="F221" i="8"/>
  <c r="F210" i="8"/>
  <c r="F207" i="8"/>
  <c r="G212" i="8"/>
  <c r="F224" i="8"/>
  <c r="F201" i="8"/>
  <c r="F211" i="8"/>
  <c r="F198" i="8"/>
  <c r="F194" i="8"/>
  <c r="F219" i="8"/>
  <c r="F202" i="8"/>
  <c r="F223" i="8"/>
  <c r="F233" i="8"/>
  <c r="F105" i="7"/>
  <c r="F193" i="8"/>
  <c r="F206" i="8"/>
  <c r="F192" i="8"/>
  <c r="G193" i="8"/>
  <c r="F164" i="7"/>
  <c r="F241" i="8"/>
  <c r="G197" i="8"/>
  <c r="F190" i="8"/>
  <c r="F212" i="8"/>
  <c r="G95" i="7"/>
  <c r="G153" i="7"/>
  <c r="G138" i="7"/>
  <c r="F70" i="7"/>
  <c r="G96" i="7"/>
  <c r="G145" i="7"/>
  <c r="F209" i="7"/>
  <c r="G133" i="7"/>
  <c r="G94" i="7"/>
  <c r="F199" i="7"/>
  <c r="G141" i="7"/>
  <c r="G104" i="7"/>
  <c r="G105" i="7"/>
  <c r="F246" i="8"/>
  <c r="G97" i="7"/>
  <c r="G101" i="7"/>
  <c r="F254" i="8"/>
  <c r="F210" i="7"/>
  <c r="G159" i="7"/>
  <c r="F213" i="7"/>
  <c r="G93" i="7"/>
  <c r="F74" i="7"/>
  <c r="G103" i="7"/>
  <c r="F220" i="8"/>
  <c r="G102" i="7"/>
  <c r="F73" i="7"/>
  <c r="G135" i="7"/>
  <c r="F195" i="7"/>
  <c r="F202" i="7"/>
  <c r="F201" i="7"/>
  <c r="F205" i="7"/>
  <c r="F194" i="7"/>
  <c r="F193" i="7"/>
  <c r="F197" i="7"/>
  <c r="F214" i="7"/>
  <c r="F212" i="7"/>
  <c r="F206" i="7"/>
  <c r="F204" i="7"/>
  <c r="F198" i="7"/>
  <c r="F196" i="7"/>
  <c r="F200" i="7"/>
  <c r="F215" i="7"/>
  <c r="G154" i="7"/>
  <c r="G143" i="7"/>
  <c r="G146" i="7"/>
  <c r="F79" i="7"/>
  <c r="F82" i="7"/>
  <c r="G144" i="7"/>
  <c r="G202" i="8"/>
  <c r="G162" i="7"/>
  <c r="F78" i="7"/>
  <c r="G129" i="7"/>
  <c r="G147" i="7"/>
  <c r="G192" i="8"/>
  <c r="G114" i="7"/>
  <c r="G139" i="7"/>
  <c r="G206" i="8"/>
  <c r="F72" i="7"/>
  <c r="G126" i="7"/>
  <c r="G160" i="7"/>
  <c r="G161" i="7"/>
  <c r="F76" i="7"/>
  <c r="G207" i="8"/>
  <c r="G150" i="7"/>
  <c r="G152" i="7"/>
  <c r="G149" i="7"/>
  <c r="G142" i="7"/>
  <c r="G158" i="7"/>
  <c r="G155" i="7"/>
  <c r="G140" i="7"/>
  <c r="G157" i="7"/>
  <c r="G148" i="7"/>
  <c r="G116" i="7"/>
  <c r="G124" i="7"/>
  <c r="G194" i="8"/>
  <c r="G198" i="8"/>
  <c r="G195" i="8"/>
  <c r="G210" i="8"/>
  <c r="G190" i="8"/>
  <c r="G203" i="8"/>
  <c r="G196" i="8"/>
  <c r="G211" i="8"/>
  <c r="G201" i="8"/>
  <c r="G199" i="8"/>
  <c r="G204" i="8"/>
  <c r="G208" i="8"/>
  <c r="G205" i="8"/>
  <c r="G209" i="8"/>
  <c r="G200" i="8"/>
  <c r="G228" i="8"/>
  <c r="G230" i="8"/>
  <c r="G225" i="8"/>
  <c r="G231" i="8"/>
  <c r="G221" i="8"/>
  <c r="G224" i="8"/>
  <c r="G233" i="8"/>
  <c r="G223" i="8"/>
  <c r="G229" i="8"/>
  <c r="G226" i="8"/>
  <c r="G219" i="8"/>
  <c r="G220" i="8"/>
  <c r="G222" i="8"/>
  <c r="G249" i="8"/>
  <c r="F372" i="8"/>
  <c r="F305" i="8"/>
  <c r="F253" i="8"/>
  <c r="F242" i="8"/>
  <c r="G365" i="8"/>
  <c r="G328" i="8"/>
  <c r="F328" i="8"/>
  <c r="G305" i="8"/>
  <c r="F26" i="8"/>
  <c r="F12" i="8"/>
  <c r="F25" i="8"/>
  <c r="F20" i="8"/>
  <c r="F13" i="8"/>
  <c r="F16" i="8"/>
  <c r="F17" i="8"/>
  <c r="F23" i="8"/>
  <c r="F18" i="8"/>
  <c r="F21" i="8"/>
  <c r="F19" i="8"/>
  <c r="F24" i="8"/>
  <c r="F14" i="8"/>
  <c r="G127" i="7"/>
  <c r="G120" i="7"/>
  <c r="G117" i="7"/>
  <c r="G112" i="7"/>
  <c r="G128" i="7"/>
  <c r="G115" i="7"/>
  <c r="G125" i="7"/>
  <c r="G113" i="7"/>
  <c r="G123" i="7"/>
  <c r="G134" i="7"/>
  <c r="G121" i="7"/>
  <c r="G131" i="7"/>
  <c r="G118" i="7"/>
  <c r="G122" i="7"/>
  <c r="G132" i="7"/>
  <c r="G136" i="7"/>
  <c r="F53" i="7"/>
  <c r="F58" i="7" s="1"/>
  <c r="F160" i="7"/>
  <c r="F138" i="7"/>
  <c r="F161" i="7"/>
  <c r="F162" i="7"/>
  <c r="F157" i="7"/>
  <c r="F158" i="7"/>
  <c r="F159" i="7"/>
  <c r="G220" i="7"/>
  <c r="F220" i="7"/>
  <c r="F346" i="8"/>
  <c r="G167" i="7"/>
  <c r="F179" i="7" l="1"/>
  <c r="F167" i="7"/>
  <c r="F100" i="7"/>
  <c r="F227" i="8"/>
  <c r="F77" i="7"/>
  <c r="F214" i="8"/>
  <c r="F249" i="8"/>
  <c r="F208" i="7"/>
  <c r="G100" i="7"/>
  <c r="G214" i="8"/>
  <c r="G227" i="8"/>
  <c r="G77" i="7"/>
  <c r="G156" i="7"/>
  <c r="G130" i="7"/>
  <c r="F15" i="8"/>
  <c r="F156" i="7"/>
  <c r="F1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<sst xmlns="http://schemas.openxmlformats.org/spreadsheetml/2006/main" count="2375" uniqueCount="1805">
  <si>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</si>
  <si>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</si>
  <si>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</si>
  <si>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</si>
  <si>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</si>
  <si>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</si>
  <si>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</si>
  <si>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</si>
  <si>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</si>
  <si>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</si>
  <si>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</si>
  <si>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</si>
  <si>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</si>
  <si>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</si>
  <si>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</si>
  <si>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</si>
  <si>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</si>
  <si>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</si>
  <si>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</si>
  <si>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</si>
  <si>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</si>
  <si>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</si>
  <si>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</si>
  <si>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</si>
  <si>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</si>
  <si>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</si>
  <si>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</si>
  <si>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</si>
  <si>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</si>
  <si>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</si>
  <si>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</si>
  <si>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</si>
  <si>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</si>
  <si>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</si>
  <si>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</si>
  <si>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</si>
  <si>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</si>
  <si>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</si>
  <si>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</si>
  <si>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</si>
  <si>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</si>
  <si>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</si>
  <si>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</si>
  <si>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</si>
  <si>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</si>
  <si>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</si>
  <si>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</si>
  <si>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</si>
  <si>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</si>
  <si>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</si>
  <si>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</si>
  <si>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</si>
  <si>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</si>
  <si>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</si>
  <si>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</si>
  <si>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</si>
  <si>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</si>
  <si>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</si>
  <si>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</si>
  <si>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</si>
  <si>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</si>
  <si>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</si>
  <si>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</si>
  <si>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</si>
  <si>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</si>
  <si>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</si>
  <si>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</si>
  <si>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</si>
  <si>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</si>
  <si>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</si>
  <si>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</si>
  <si>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</si>
  <si>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</si>
  <si>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</si>
  <si>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</si>
  <si>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</si>
  <si>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</si>
  <si>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</si>
  <si>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</si>
  <si>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</si>
  <si>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</si>
  <si>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</si>
  <si>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</si>
  <si>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</si>
  <si>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</si>
  <si>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</si>
  <si>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</si>
  <si>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</si>
  <si>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</si>
  <si>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</si>
  <si>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</si>
  <si>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</si>
  <si>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</si>
  <si>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</si>
  <si>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</si>
  <si>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</si>
  <si>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</si>
  <si>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</si>
  <si>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</si>
  <si>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</si>
  <si>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</si>
  <si>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</si>
  <si>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</si>
  <si>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</si>
  <si>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</si>
  <si>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</si>
  <si>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</si>
  <si>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</si>
  <si>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</si>
  <si>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</si>
  <si>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</si>
  <si>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</si>
  <si>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</si>
  <si>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</si>
  <si>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</si>
  <si>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</si>
  <si>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</si>
  <si>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</si>
  <si>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</si>
  <si>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</si>
  <si>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</si>
  <si>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</si>
  <si>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</si>
  <si>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</si>
  <si>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</si>
  <si>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</si>
  <si>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</si>
  <si>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</si>
  <si>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</si>
  <si>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</si>
  <si>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</si>
  <si>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</si>
  <si>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</si>
  <si>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</si>
  <si>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</si>
  <si>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</si>
  <si>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</si>
  <si>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</si>
  <si>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</si>
  <si>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</si>
  <si>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</si>
  <si>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</si>
  <si>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</si>
  <si>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</si>
  <si>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</si>
  <si>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</si>
  <si>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</si>
  <si>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</si>
  <si>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</si>
  <si>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</si>
  <si>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</si>
  <si>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</si>
  <si>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</si>
  <si>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</si>
  <si>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</si>
  <si>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</si>
  <si>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</si>
  <si>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</si>
  <si>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</si>
  <si>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</si>
  <si>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</si>
  <si>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</si>
  <si>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</si>
  <si>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</si>
  <si>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</si>
  <si>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</si>
  <si>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</si>
  <si>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</si>
  <si>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</si>
  <si>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</si>
  <si>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</si>
  <si>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</si>
  <si>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</si>
  <si>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</si>
  <si>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</si>
  <si>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</si>
  <si>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</si>
  <si>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</si>
  <si>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</si>
  <si>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</si>
  <si>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</si>
  <si>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</si>
  <si>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</si>
  <si>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Country</t>
  </si>
  <si>
    <t>Issuer Name</t>
  </si>
  <si>
    <t>Link to Issuer's Website</t>
  </si>
  <si>
    <t>Cut-off date</t>
  </si>
  <si>
    <t>Optional information e.g. Contact names</t>
  </si>
  <si>
    <t>Optional information e.g. Parent name</t>
  </si>
  <si>
    <t>Basel Compliance, subject to national jursdiction (Y/N)</t>
  </si>
  <si>
    <t>CBD Compliance</t>
  </si>
  <si>
    <t>CRR Compliance (Y/N)</t>
  </si>
  <si>
    <t>LCR status</t>
  </si>
  <si>
    <t>1.General Information</t>
  </si>
  <si>
    <t>Nominal (mn)</t>
  </si>
  <si>
    <t>Total Cover Assets</t>
  </si>
  <si>
    <t>Outstanding Covered Bonds</t>
  </si>
  <si>
    <t>Cover Pool Size [NPV] (mn)</t>
  </si>
  <si>
    <t>Outstanding Covered Bonds [NPV] (mn)</t>
  </si>
  <si>
    <t xml:space="preserve">2. Over-collateralisation (OC) </t>
  </si>
  <si>
    <t>Statutory</t>
  </si>
  <si>
    <t>Voluntary</t>
  </si>
  <si>
    <t>Contractual</t>
  </si>
  <si>
    <t>Purpose</t>
  </si>
  <si>
    <t>OC (%)</t>
  </si>
  <si>
    <t>Optional information e.g. Asset Coverage Test (ACT)</t>
  </si>
  <si>
    <t>Optional information e.g. OC (NPV basis)</t>
  </si>
  <si>
    <t>3. Cover Pool Composition</t>
  </si>
  <si>
    <t>% Cover Pool</t>
  </si>
  <si>
    <t>Mortgages</t>
  </si>
  <si>
    <t xml:space="preserve">Public Sector </t>
  </si>
  <si>
    <t>Shipping</t>
  </si>
  <si>
    <t>Substitute Assets</t>
  </si>
  <si>
    <t>Other</t>
  </si>
  <si>
    <t>Total</t>
  </si>
  <si>
    <t>o/w [If relevant, please specify]</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</si>
  <si>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</si>
  <si>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</si>
  <si>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</si>
  <si>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</si>
  <si>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</si>
  <si>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</si>
  <si>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</si>
  <si>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</si>
  <si>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</si>
  <si>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</si>
  <si>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</si>
  <si>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</si>
  <si>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</si>
  <si>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</si>
  <si>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</si>
  <si>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o/w 0-1 day</t>
  </si>
  <si>
    <t>o/w 0-0.5y</t>
  </si>
  <si>
    <t>o/w 0.5-1 y</t>
  </si>
  <si>
    <t>o/w 1-1.5y</t>
  </si>
  <si>
    <t>o/w 1.5-2 y</t>
  </si>
  <si>
    <t>5. Maturity of Covered Bonds</t>
  </si>
  <si>
    <t xml:space="preserve">Initial Maturity  </t>
  </si>
  <si>
    <t xml:space="preserve">Extended Maturity </t>
  </si>
  <si>
    <t xml:space="preserve">% Total Initial Maturity </t>
  </si>
  <si>
    <t>% Total Extended Maturity</t>
  </si>
  <si>
    <t>Weighted Average life (in years)</t>
  </si>
  <si>
    <t>Maturity (mn)</t>
  </si>
  <si>
    <t>6. Cover Assets - Currency</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</si>
  <si>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</si>
  <si>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</si>
  <si>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</si>
  <si>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</si>
  <si>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</si>
  <si>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</si>
  <si>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</si>
  <si>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</si>
  <si>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</si>
  <si>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</si>
  <si>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</si>
  <si>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</si>
  <si>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</si>
  <si>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</si>
  <si>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</si>
  <si>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</si>
  <si>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</si>
  <si>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</si>
  <si>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</si>
  <si>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</si>
  <si>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</si>
  <si>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</si>
  <si>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</si>
  <si>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</si>
  <si>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</si>
  <si>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</si>
  <si>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</si>
  <si>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</si>
  <si>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</si>
  <si>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</si>
  <si>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</si>
  <si>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</si>
  <si>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</si>
  <si>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</si>
  <si>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</si>
  <si>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</si>
  <si>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</si>
  <si>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</si>
  <si>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xml:space="preserve">11. Liquid Assets </t>
  </si>
  <si>
    <t>% Covered Bonds</t>
  </si>
  <si>
    <t>Substitute and other marketable assets</t>
  </si>
  <si>
    <t>Central bank eligible assets</t>
  </si>
  <si>
    <t xml:space="preserve">12. Bond List </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</si>
  <si>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</si>
  <si>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</si>
  <si>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</si>
  <si>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</si>
  <si>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</si>
  <si>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</si>
  <si>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</si>
  <si>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</si>
  <si>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4. Compliance Art 14 CBD Check table</t>
  </si>
  <si>
    <t>Row</t>
  </si>
  <si>
    <t>link to Glossary HG.1.15</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</si>
  <si>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</si>
  <si>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</si>
  <si>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</si>
  <si>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</si>
  <si>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</si>
  <si>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</si>
  <si>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</si>
  <si>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NPV Test (passed/failed)</t>
  </si>
  <si>
    <t>Interest Covereage Test (passe/failed)</t>
  </si>
  <si>
    <t xml:space="preserve">Cash Manager </t>
  </si>
  <si>
    <t>Account Bank</t>
  </si>
  <si>
    <t>Stand-by Account Bank</t>
  </si>
  <si>
    <t xml:space="preserve">Servicer </t>
  </si>
  <si>
    <t xml:space="preserve">Interest Rate Swap Provider </t>
  </si>
  <si>
    <t xml:space="preserve">Covered Bond Swap Provider </t>
  </si>
  <si>
    <t>Paying Agent</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</si>
  <si>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</si>
  <si>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</si>
  <si>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</si>
  <si>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</si>
  <si>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</si>
  <si>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</si>
  <si>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</si>
  <si>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</si>
  <si>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</si>
  <si>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</si>
  <si>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</si>
  <si>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</si>
  <si>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</si>
  <si>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</si>
  <si>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</si>
  <si>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</si>
  <si>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</si>
  <si>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</si>
  <si>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</si>
  <si>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</si>
  <si>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</si>
  <si>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</si>
  <si>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</si>
  <si>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</si>
  <si>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</si>
  <si>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</si>
  <si>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</si>
  <si>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</si>
  <si>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</si>
  <si>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</si>
  <si>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</si>
  <si>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</si>
  <si>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</si>
  <si>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</si>
  <si>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</si>
  <si>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</si>
  <si>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</si>
  <si>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</si>
  <si>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</si>
  <si>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</si>
  <si>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</si>
  <si>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</si>
  <si>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</si>
  <si>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</si>
  <si>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</si>
  <si>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</si>
  <si>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</si>
  <si>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</si>
  <si>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</si>
  <si>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</si>
  <si>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</si>
  <si>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</si>
  <si>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</si>
  <si>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</si>
  <si>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</si>
  <si>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</si>
  <si>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</si>
  <si>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</si>
  <si>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</si>
  <si>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</si>
  <si>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</si>
  <si>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</si>
  <si>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</si>
  <si>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</si>
  <si>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</si>
  <si>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</si>
  <si>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</si>
  <si>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</si>
  <si>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</si>
  <si>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</si>
  <si>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</si>
  <si>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</si>
  <si>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</si>
  <si>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</si>
  <si>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</si>
  <si>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</si>
  <si>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</si>
  <si>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</si>
  <si>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</si>
  <si>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</si>
  <si>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</si>
  <si>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</si>
  <si>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</si>
  <si>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</si>
  <si>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</si>
  <si>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</si>
  <si>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</si>
  <si>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</si>
  <si>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</si>
  <si>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</si>
  <si>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</si>
  <si>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</si>
  <si>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</si>
  <si>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</si>
  <si>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</si>
  <si>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</si>
  <si>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</si>
  <si>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</si>
  <si>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</si>
  <si>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</si>
  <si>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</si>
  <si>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</si>
  <si>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</si>
  <si>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</si>
  <si>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</si>
  <si>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</si>
  <si>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</si>
  <si>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</si>
  <si>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</si>
  <si>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</si>
  <si>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</si>
  <si>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</si>
  <si>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</si>
  <si>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</si>
  <si>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</si>
  <si>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</si>
  <si>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</si>
  <si>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</si>
  <si>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</si>
  <si>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</si>
  <si>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</si>
  <si>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</si>
  <si>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</si>
  <si>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</si>
  <si>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</si>
  <si>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</si>
  <si>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</si>
  <si>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</si>
  <si>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</si>
  <si>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</si>
  <si>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</si>
  <si>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</si>
  <si>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</si>
  <si>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</si>
  <si>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</si>
  <si>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</si>
  <si>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</si>
  <si>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</si>
  <si>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</si>
  <si>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</si>
  <si>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</si>
  <si>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</si>
  <si>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</si>
  <si>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</si>
  <si>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</si>
  <si>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</si>
  <si>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</si>
  <si>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</si>
  <si>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</si>
  <si>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</si>
  <si>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</si>
  <si>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</si>
  <si>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</si>
  <si>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</si>
  <si>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</si>
  <si>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</si>
  <si>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</si>
  <si>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</si>
  <si>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</si>
  <si>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</si>
  <si>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</si>
  <si>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</si>
  <si>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</si>
  <si>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</si>
  <si>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</si>
  <si>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</si>
  <si>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</si>
  <si>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</si>
  <si>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</si>
  <si>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</si>
  <si>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</si>
  <si>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</si>
  <si>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</si>
  <si>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</si>
  <si>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</si>
  <si>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</si>
  <si>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</si>
  <si>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</si>
  <si>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</si>
  <si>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</si>
  <si>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</si>
  <si>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</si>
  <si>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</si>
  <si>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</si>
  <si>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</si>
  <si>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</si>
  <si>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</si>
  <si>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</si>
  <si>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</si>
  <si>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</si>
  <si>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</si>
  <si>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</si>
  <si>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</si>
  <si>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</si>
  <si>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</si>
  <si>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</si>
  <si>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</si>
  <si>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</si>
  <si>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</si>
  <si>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</si>
  <si>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</si>
  <si>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</si>
  <si>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</si>
  <si>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</si>
  <si>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</si>
  <si>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</si>
  <si>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</si>
  <si>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</si>
  <si>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</si>
  <si>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</si>
  <si>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</si>
  <si>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</si>
  <si>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</si>
  <si>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</si>
  <si>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</si>
  <si>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</si>
  <si>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</si>
  <si>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</si>
  <si>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</si>
  <si>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</si>
  <si>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</si>
  <si>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</si>
  <si>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</si>
  <si>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</si>
  <si>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</si>
  <si>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</si>
  <si>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</si>
  <si>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</si>
  <si>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</si>
  <si>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</si>
  <si>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</si>
  <si>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</si>
  <si>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</si>
  <si>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</si>
  <si>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</si>
  <si>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</si>
  <si>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</si>
  <si>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</si>
  <si>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</si>
  <si>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</si>
  <si>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</si>
  <si>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</si>
  <si>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</si>
  <si>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</si>
  <si>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</si>
  <si>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</si>
  <si>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</si>
  <si>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</si>
  <si>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</si>
  <si>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</si>
  <si>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</si>
  <si>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</si>
  <si>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</si>
  <si>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</si>
  <si>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</si>
  <si>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</si>
  <si>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</si>
  <si>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</si>
  <si>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</si>
  <si>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</si>
  <si>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</si>
  <si>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</si>
  <si>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</si>
  <si>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</si>
  <si>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</si>
  <si>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</si>
  <si>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</si>
  <si>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</si>
  <si>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</si>
  <si>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</si>
  <si>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</si>
  <si>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</si>
  <si>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</si>
  <si>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</si>
  <si>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</si>
  <si>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</si>
  <si>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</si>
  <si>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</si>
  <si>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</si>
  <si>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</si>
  <si>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</si>
  <si>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</si>
  <si>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</si>
  <si>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</si>
  <si>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</si>
  <si>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</si>
  <si>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</si>
  <si>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</si>
  <si>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</si>
  <si>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</si>
  <si>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</si>
  <si>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</si>
  <si>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</si>
  <si>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</si>
  <si>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</si>
  <si>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</si>
  <si>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</si>
  <si>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</si>
  <si>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</si>
  <si>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</si>
  <si>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</si>
  <si>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</si>
  <si>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</si>
  <si>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</si>
  <si>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</si>
  <si>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</si>
  <si>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</si>
  <si>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</si>
  <si>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</si>
  <si>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</si>
  <si>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</si>
  <si>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</si>
  <si>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</si>
  <si>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</si>
  <si>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</si>
  <si>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</si>
  <si>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</si>
  <si>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</si>
  <si>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</si>
  <si>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</si>
  <si>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</si>
  <si>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</si>
  <si>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</si>
  <si>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</si>
  <si>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</si>
  <si>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</si>
  <si>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</si>
  <si>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</si>
  <si>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</si>
  <si>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</si>
  <si>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</si>
  <si>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</si>
  <si>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</si>
  <si>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</si>
  <si>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</si>
  <si>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</si>
  <si>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</si>
  <si>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</si>
  <si>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</si>
  <si>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</si>
  <si>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</si>
  <si>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</si>
  <si>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</si>
  <si>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</si>
  <si>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</si>
  <si>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</si>
  <si>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</si>
  <si>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</si>
  <si>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</si>
  <si>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</si>
  <si>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</si>
  <si>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</si>
  <si>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</si>
  <si>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</si>
  <si>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</si>
  <si>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</si>
  <si>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</si>
  <si>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</si>
  <si>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</si>
  <si>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</si>
  <si>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</si>
  <si>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</si>
  <si>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</si>
  <si>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</si>
  <si>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</si>
  <si>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</si>
  <si>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</si>
  <si>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</si>
  <si>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</si>
  <si>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</si>
  <si>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</si>
  <si>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</si>
  <si>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</si>
  <si>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</si>
  <si>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</si>
  <si>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</si>
  <si>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</si>
  <si>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</si>
  <si>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</si>
  <si>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</si>
  <si>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</si>
  <si>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</si>
  <si>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</si>
  <si>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</si>
  <si>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</si>
  <si>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</si>
  <si>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</si>
  <si>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</si>
  <si>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</si>
  <si>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</si>
  <si>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</si>
  <si>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</si>
  <si>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</si>
  <si>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</si>
  <si>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</si>
  <si>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</si>
  <si>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</si>
  <si>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</si>
  <si>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</si>
  <si>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</si>
  <si>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</si>
  <si>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</si>
  <si>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</si>
  <si>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</si>
  <si>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</si>
  <si>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</si>
  <si>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</si>
  <si>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</si>
  <si>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</si>
  <si>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</si>
  <si>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</si>
  <si>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</si>
  <si>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</si>
  <si>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</si>
  <si>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</si>
  <si>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</si>
  <si>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</si>
  <si>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</si>
  <si>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</si>
  <si>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</si>
  <si>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</si>
  <si>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</si>
  <si>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</si>
  <si>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</si>
  <si>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</si>
  <si>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</si>
  <si>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</si>
  <si>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</si>
  <si>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</si>
  <si>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</si>
  <si>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</si>
  <si>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</si>
  <si>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</si>
  <si>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</si>
  <si>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</si>
  <si>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</si>
  <si>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</si>
  <si>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</si>
  <si>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</si>
  <si>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</si>
  <si>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</si>
  <si>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</si>
  <si>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</si>
  <si>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</si>
  <si>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</si>
  <si>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</si>
  <si>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</si>
  <si>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</si>
  <si>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</si>
  <si>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</si>
  <si>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</si>
  <si>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</si>
  <si>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</si>
  <si>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</si>
  <si>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</si>
  <si>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</si>
  <si>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</si>
  <si>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</si>
  <si>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</si>
  <si>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</si>
  <si>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</si>
  <si>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</si>
  <si>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</si>
  <si>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</si>
  <si>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</si>
  <si>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</si>
  <si>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</si>
  <si>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</si>
  <si>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</si>
  <si>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</si>
  <si>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</si>
  <si>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</si>
  <si>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</si>
  <si>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</si>
  <si>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</si>
  <si>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</si>
  <si>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</si>
  <si>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</si>
  <si>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</si>
  <si>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</si>
  <si>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</si>
  <si>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</si>
  <si>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</si>
  <si>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</si>
  <si>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</si>
  <si>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</si>
  <si>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</si>
  <si>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</si>
  <si>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</si>
  <si>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</si>
  <si>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</si>
  <si>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</si>
  <si>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</si>
  <si>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</si>
  <si>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</si>
  <si>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</si>
  <si>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</si>
  <si>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</si>
  <si>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</si>
  <si>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</si>
  <si>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</si>
  <si>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</si>
  <si>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</si>
  <si>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</si>
  <si>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</si>
  <si>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</si>
  <si>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</si>
  <si>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</si>
  <si>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</si>
  <si>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</si>
  <si>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</si>
  <si>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</si>
  <si>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</si>
  <si>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</si>
  <si>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</si>
  <si>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</si>
  <si>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</si>
  <si>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</si>
  <si>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</si>
  <si>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</si>
  <si>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</si>
  <si>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</si>
  <si>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</si>
  <si>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</si>
  <si>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</si>
  <si>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</si>
  <si>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</si>
  <si>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</si>
  <si>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</si>
  <si>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ND1</t>
  </si>
  <si>
    <t>CONTENT OF TAB E</t>
  </si>
  <si>
    <t>Not relevant for the issuer and/or CB programme at the present time</t>
  </si>
  <si>
    <t>ND2</t>
  </si>
  <si>
    <t>1. Additional information on the programme</t>
  </si>
  <si>
    <t>Not available at the present time</t>
  </si>
  <si>
    <t>ND3</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</si>
  <si>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</si>
  <si>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</si>
  <si>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</si>
  <si>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</si>
  <si>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</si>
  <si>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</si>
  <si>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</si>
  <si>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</si>
  <si>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</si>
  <si>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</si>
  <si>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</si>
  <si>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</si>
  <si>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</si>
  <si>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</si>
  <si>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</si>
  <si>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</si>
  <si>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</si>
  <si>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</si>
  <si>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</si>
  <si>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</si>
  <si>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</si>
  <si>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</si>
  <si>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</si>
  <si>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</si>
  <si>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</si>
  <si>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</si>
  <si>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</si>
  <si>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</si>
  <si>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</si>
  <si>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</si>
  <si>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</si>
  <si>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</si>
  <si>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</si>
  <si>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</si>
  <si>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</si>
  <si>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</si>
  <si>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</si>
  <si>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</si>
  <si>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</si>
  <si>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</si>
  <si>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</si>
  <si>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</si>
  <si>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</si>
  <si>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</si>
  <si>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</si>
  <si>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</si>
  <si>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</si>
  <si>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</si>
  <si>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</si>
  <si>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</si>
  <si>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</si>
  <si>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</si>
  <si>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</si>
  <si>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</si>
  <si>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</si>
  <si>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</si>
  <si>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</si>
  <si>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</si>
  <si>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</si>
  <si>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</si>
  <si>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</si>
  <si>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</si>
  <si>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</si>
  <si>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</si>
  <si>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</si>
  <si>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</si>
  <si>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</si>
  <si>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</si>
  <si>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</si>
  <si>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</si>
  <si>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</si>
  <si>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</si>
  <si>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</si>
  <si>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</si>
  <si>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</si>
  <si>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</si>
  <si>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</si>
  <si>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</si>
  <si>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</si>
  <si>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</si>
  <si>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</si>
  <si>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</si>
  <si>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</si>
  <si>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</si>
  <si>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</si>
  <si>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</si>
  <si>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</si>
  <si>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</si>
  <si>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</si>
  <si>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</si>
  <si>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</si>
  <si>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</si>
  <si>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</si>
  <si>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</si>
  <si>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</si>
  <si>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</si>
  <si>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</si>
  <si>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</si>
  <si>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</si>
  <si>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</si>
  <si>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</si>
  <si>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</si>
  <si>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</si>
  <si>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</si>
  <si>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</si>
  <si>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</si>
  <si>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</si>
  <si>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</si>
  <si>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</si>
  <si>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</si>
  <si>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</si>
  <si>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</si>
  <si>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</si>
  <si>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</si>
  <si>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</si>
  <si>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</si>
  <si>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</si>
  <si>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</si>
  <si>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</si>
  <si>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</si>
  <si>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</si>
  <si>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</si>
  <si>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</si>
  <si>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</si>
  <si>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</si>
  <si>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</si>
  <si>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</si>
  <si>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</si>
  <si>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</si>
  <si>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</si>
  <si>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</si>
  <si>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</si>
  <si>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</si>
  <si>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</si>
  <si>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</si>
  <si>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</si>
  <si>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</si>
  <si>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</si>
  <si>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</si>
  <si>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</si>
  <si>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</si>
  <si>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</si>
  <si>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</si>
  <si>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</si>
  <si>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</si>
  <si>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</si>
  <si>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</si>
  <si>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</si>
  <si>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</si>
  <si>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</si>
  <si>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</si>
  <si>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</si>
  <si>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</si>
  <si>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</si>
  <si>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</si>
  <si>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</si>
  <si>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</si>
  <si>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</si>
  <si>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</si>
  <si>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</si>
  <si>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</si>
  <si>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</si>
  <si>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</si>
  <si>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</si>
  <si>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</si>
  <si>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</si>
  <si>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</si>
  <si>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</si>
  <si>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</si>
  <si>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</si>
  <si>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</si>
  <si>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</si>
  <si>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</si>
  <si>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</si>
  <si>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</si>
  <si>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</si>
  <si>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</si>
  <si>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</si>
  <si>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</si>
  <si>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</si>
  <si>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</si>
  <si>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</si>
  <si>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</si>
  <si>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</si>
  <si>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</si>
  <si>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</si>
  <si>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 xml:space="preserve">A. Harmonised Transparency Template - General Information </t>
  </si>
  <si>
    <t>G.1.1.2</t>
  </si>
  <si>
    <t>G.1.1.4</t>
  </si>
  <si>
    <t>OG.1.1.2</t>
  </si>
  <si>
    <t>OG.1.1.4</t>
  </si>
  <si>
    <t>OG.1.1.5</t>
  </si>
  <si>
    <t>G.2.1.1</t>
  </si>
  <si>
    <t>G.2.1.2</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</si>
  <si>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</si>
  <si>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</si>
  <si>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</si>
  <si>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</si>
  <si>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</si>
  <si>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</si>
  <si>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</si>
  <si>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</si>
  <si>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</si>
  <si>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</si>
  <si>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</si>
  <si>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</si>
  <si>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</si>
  <si>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</si>
  <si>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</si>
  <si>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</si>
  <si>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</si>
  <si>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</si>
  <si>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</si>
  <si>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</si>
  <si>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</si>
  <si>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</si>
  <si>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</si>
  <si>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</si>
  <si>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</si>
  <si>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</si>
  <si>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</si>
  <si>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</si>
  <si>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</si>
  <si>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</si>
  <si>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</si>
  <si>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</si>
  <si>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</si>
  <si>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</si>
  <si>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</si>
  <si>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</si>
  <si>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</si>
  <si>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</si>
  <si>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</si>
  <si>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</si>
  <si>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</si>
  <si>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</si>
  <si>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</si>
  <si>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</si>
  <si>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</si>
  <si>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</si>
  <si>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</si>
  <si>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</si>
  <si>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</si>
  <si>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</si>
  <si>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</si>
  <si>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</si>
  <si>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</si>
  <si>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</si>
  <si>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</si>
  <si>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</si>
  <si>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</si>
  <si>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</si>
  <si>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</si>
  <si>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</si>
  <si>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</si>
  <si>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</si>
  <si>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</si>
  <si>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</si>
  <si>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</si>
  <si>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</si>
  <si>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</si>
  <si>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</si>
  <si>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</si>
  <si>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</si>
  <si>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</si>
  <si>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</si>
  <si>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</si>
  <si>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</si>
  <si>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</si>
  <si>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</si>
  <si>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</si>
  <si>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</si>
  <si>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</si>
  <si>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</si>
  <si>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</si>
  <si>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</si>
  <si>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</si>
  <si>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</si>
  <si>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</si>
  <si>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</si>
  <si>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</si>
  <si>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</si>
  <si>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</si>
  <si>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</si>
  <si>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</si>
  <si>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</si>
  <si>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</si>
  <si>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</si>
  <si>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</si>
  <si>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</si>
  <si>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</si>
  <si>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</si>
  <si>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</si>
  <si>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</si>
  <si>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</si>
  <si>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</si>
  <si>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</si>
  <si>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</si>
  <si>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</si>
  <si>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</si>
  <si>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</si>
  <si>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</si>
  <si>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</si>
  <si>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</si>
  <si>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</si>
  <si>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</si>
  <si>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</si>
  <si>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</si>
  <si>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</si>
  <si>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</si>
  <si>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</si>
  <si>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</si>
  <si>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</si>
  <si>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</si>
  <si>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</si>
  <si>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</si>
  <si>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</si>
  <si>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</si>
  <si>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</si>
  <si>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</si>
  <si>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</si>
  <si>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</si>
  <si>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</si>
  <si>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</si>
  <si>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</si>
  <si>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</si>
  <si>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</si>
  <si>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</si>
  <si>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</si>
  <si>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</si>
  <si>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</si>
  <si>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</si>
  <si>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</si>
  <si>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</si>
  <si>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</si>
  <si>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</si>
  <si>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</si>
  <si>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</si>
  <si>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</si>
  <si>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</si>
  <si>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</si>
  <si>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</si>
  <si>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</si>
  <si>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</si>
  <si>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</si>
  <si>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</si>
  <si>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</si>
  <si>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</si>
  <si>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</si>
  <si>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</si>
  <si>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</si>
  <si>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</si>
  <si>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</si>
  <si>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</si>
  <si>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</si>
  <si>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</si>
  <si>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</si>
  <si>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</si>
  <si>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</si>
  <si>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</si>
  <si>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</si>
  <si>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</si>
  <si>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</si>
  <si>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</si>
  <si>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</si>
  <si>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</si>
  <si>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</si>
  <si>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</si>
  <si>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</si>
  <si>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</si>
  <si>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</si>
  <si>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</si>
  <si>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</si>
  <si>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</si>
  <si>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</si>
  <si>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</si>
  <si>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</si>
  <si>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</si>
  <si>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</si>
  <si>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</si>
  <si>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</si>
  <si>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</si>
  <si>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</si>
  <si>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</si>
  <si>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</si>
  <si>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</si>
  <si>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</si>
  <si>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</si>
  <si>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</si>
  <si>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</si>
  <si>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</si>
  <si>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</si>
  <si>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</si>
  <si>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</si>
  <si>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</si>
  <si>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</si>
  <si>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</si>
  <si>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</si>
  <si>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</si>
  <si>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</si>
  <si>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</si>
  <si>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</si>
  <si>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</si>
  <si>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</si>
  <si>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</si>
  <si>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</si>
  <si>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</si>
  <si>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</si>
  <si>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</si>
  <si>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</si>
  <si>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</si>
  <si>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</si>
  <si>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</si>
  <si>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</si>
  <si>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</si>
  <si>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</si>
  <si>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</si>
  <si>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</si>
  <si>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</si>
  <si>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</si>
  <si>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</si>
  <si>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</si>
  <si>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</si>
  <si>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</si>
  <si>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</si>
  <si>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</si>
  <si>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</si>
  <si>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</si>
  <si>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</si>
  <si>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</si>
  <si>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</si>
  <si>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</si>
  <si>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</si>
  <si>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</si>
  <si>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</si>
  <si>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</si>
  <si>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</si>
  <si>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</si>
  <si>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</si>
  <si>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</si>
  <si>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</si>
  <si>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</si>
  <si>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</si>
  <si>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</si>
  <si>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</si>
  <si>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</si>
  <si>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</si>
  <si>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</si>
  <si>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</si>
  <si>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</si>
  <si>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</si>
  <si>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</si>
  <si>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</si>
  <si>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</si>
  <si>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</si>
  <si>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</si>
  <si>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</si>
  <si>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</si>
  <si>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</si>
  <si>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</si>
  <si>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</si>
  <si>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</si>
  <si>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</si>
  <si>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</si>
  <si>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</si>
  <si>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</si>
  <si>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</si>
  <si>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</si>
  <si>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</si>
  <si>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</si>
  <si>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</si>
  <si>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</si>
  <si>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</si>
  <si>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</si>
  <si>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</si>
  <si>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</si>
  <si>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</si>
  <si>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</si>
  <si>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</si>
  <si>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</si>
  <si>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</si>
  <si>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</si>
  <si>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</si>
  <si>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</si>
  <si>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</si>
  <si>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</si>
  <si>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</si>
  <si>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</si>
  <si>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</si>
  <si>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</si>
  <si>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</si>
  <si>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</si>
  <si>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</si>
  <si>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</si>
  <si>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</si>
  <si>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</si>
  <si>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</si>
  <si>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</si>
  <si>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</si>
  <si>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</si>
  <si>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</si>
  <si>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</si>
  <si>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</si>
  <si>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</si>
  <si>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</si>
  <si>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</si>
  <si>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</si>
  <si>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</si>
  <si>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</si>
  <si>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</si>
  <si>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</si>
  <si>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</si>
  <si>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</si>
  <si>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</si>
  <si>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</si>
  <si>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</si>
  <si>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</si>
  <si>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</si>
  <si>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</si>
  <si>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</si>
  <si>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</si>
  <si>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</si>
  <si>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OG.1.1.3</t>
  </si>
  <si>
    <t>OG.1.1.6</t>
  </si>
  <si>
    <t>OG.1.1.7</t>
  </si>
  <si>
    <t>OG.1.1.8</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</si>
  <si>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</si>
  <si>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</si>
  <si>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</si>
  <si>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</si>
  <si>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</si>
  <si>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</si>
  <si>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</si>
  <si>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</si>
  <si>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</si>
  <si>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</si>
  <si>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</si>
  <si>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</si>
  <si>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</si>
  <si>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</si>
  <si>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</si>
  <si>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</si>
  <si>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</si>
  <si>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</si>
  <si>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</si>
  <si>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</si>
  <si>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</si>
  <si>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</si>
  <si>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</si>
  <si>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</si>
  <si>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</si>
  <si>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</si>
  <si>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</si>
  <si>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</si>
  <si>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</si>
  <si>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&gt;  12 - ≤ 24 months</t>
  </si>
  <si>
    <t>&gt; 24 - ≤ 36 months</t>
  </si>
  <si>
    <t>&gt; 36 - ≤ 60 months</t>
  </si>
  <si>
    <t>&gt; 60 months</t>
  </si>
  <si>
    <r>
      <t xml:space="preserve">20. CO2 emission - by dwelling type </t>
    </r>
    <r>
      <rPr>
        <b/>
        <i/>
        <sz val="10"/>
        <rFont val="Calibri"/>
        <family val="2"/>
        <scheme val="minor"/>
      </rPr>
      <t>- as per national availability</t>
    </r>
  </si>
  <si>
    <t>LEVEL 1</t>
  </si>
  <si>
    <t>https://www.coveredbondlabel.com/issuer/131/</t>
  </si>
  <si>
    <t>Indication of proxy usage for ESG-related data (indicator, methodology, timing, share of proxy usage for single indicators etc.)</t>
  </si>
  <si>
    <t>Confidential Information</t>
  </si>
  <si>
    <t>Weighted Average Seasoning (years)</t>
  </si>
  <si>
    <t>Weighted Average Maturity (years)**</t>
  </si>
  <si>
    <t xml:space="preserve">(a)  Value of outstanding covered bonds: </t>
  </si>
  <si>
    <t xml:space="preserve">(b) List of ISIN of issued covered bonds: </t>
  </si>
  <si>
    <t>(d) Currency risk - cover pool:</t>
  </si>
  <si>
    <t>2024  Version</t>
  </si>
  <si>
    <t>Residential Mortgage Pandbrieven Programme</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</si>
  <si>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</si>
  <si>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</si>
  <si>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</si>
  <si>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</si>
  <si>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</si>
  <si>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</si>
  <si>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</si>
  <si>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</si>
  <si>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</si>
  <si>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</si>
  <si>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</si>
  <si>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</si>
  <si>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</si>
  <si>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</si>
  <si>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</si>
  <si>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</si>
  <si>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</si>
  <si>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</si>
  <si>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BNP Paribas Fortis SA/NV</t>
  </si>
  <si>
    <t>https://www.bnpparibasfortis.com/investors/coveredbonds</t>
  </si>
  <si>
    <t>-</t>
  </si>
  <si>
    <t>0</t>
  </si>
  <si>
    <t>Antwerpen</t>
  </si>
  <si>
    <t>Vlaams-Brabant</t>
  </si>
  <si>
    <t>Oost-Vlaanderen</t>
  </si>
  <si>
    <t>Brussels</t>
  </si>
  <si>
    <t>West-Vlaanderen</t>
  </si>
  <si>
    <t>Limburg</t>
  </si>
  <si>
    <t>Liège</t>
  </si>
  <si>
    <t>Hainaut</t>
  </si>
  <si>
    <t>Brabant Wallon</t>
  </si>
  <si>
    <t>Namur</t>
  </si>
  <si>
    <t>&lt;=100K</t>
  </si>
  <si>
    <t>&gt;100K and &lt;=200K</t>
  </si>
  <si>
    <t>&gt;200K and &lt;=300K</t>
  </si>
  <si>
    <t>&gt;300K and &lt;=400K</t>
  </si>
  <si>
    <t>&gt;400K</t>
  </si>
  <si>
    <t>KGCEPHLVVKVRZYO1T647</t>
  </si>
  <si>
    <t>Stichting BNPP Fortis Pfandbriefe Representative</t>
  </si>
  <si>
    <t>David De Schacht &amp; Jurgen De Raedemaeker</t>
  </si>
  <si>
    <t>of contradiction between the pdf and excel-format, the pdf-format will prevail.</t>
  </si>
  <si>
    <t xml:space="preserve">The excel-format has been provided for information purposes only and in case </t>
  </si>
  <si>
    <t xml:space="preserve">The investor report is provided in pdf and excel-format. </t>
  </si>
  <si>
    <t>Remark</t>
  </si>
  <si>
    <t>https://www.bnpparibasfortis.com/</t>
  </si>
  <si>
    <t>Website</t>
  </si>
  <si>
    <t>oscar.meester@bnpparibasfortis.com</t>
  </si>
  <si>
    <t>+ 32 2 565 32 91</t>
  </si>
  <si>
    <t>MEESTER Oscar</t>
  </si>
  <si>
    <t>Asset Based Solutions  (cover pool and management)</t>
  </si>
  <si>
    <t>johan.vervaeke@bnpparibasfortis.com</t>
  </si>
  <si>
    <t>+32 2 565 66 74</t>
  </si>
  <si>
    <t>VERVAEKE Johan</t>
  </si>
  <si>
    <t>Asset Based Funding</t>
  </si>
  <si>
    <t>philippe.goosse@bnpparibasfortis.com</t>
  </si>
  <si>
    <t>+ 32 2 565 22 62</t>
  </si>
  <si>
    <t>GOOSSE Philippe</t>
  </si>
  <si>
    <t>Head of ALM Treasury</t>
  </si>
  <si>
    <t>Contact Details:</t>
  </si>
  <si>
    <t>Reporting Date</t>
  </si>
  <si>
    <t>EUR 10 Billion Mortgage Pandbrieven Programme</t>
  </si>
  <si>
    <t>* At Reporting Date until Maturity Date</t>
  </si>
  <si>
    <t>Weighted Average Remaining Average Life*</t>
  </si>
  <si>
    <t>Current Weighted Average Fixed Coupon:</t>
  </si>
  <si>
    <t>Total Outstanding (in EUR):</t>
  </si>
  <si>
    <t>Totals</t>
  </si>
  <si>
    <t>30/10/2029</t>
  </si>
  <si>
    <t>30/10/2024</t>
  </si>
  <si>
    <t>NACT</t>
  </si>
  <si>
    <t>Fixed</t>
  </si>
  <si>
    <t>BE0002974559</t>
  </si>
  <si>
    <t>BD@258179</t>
  </si>
  <si>
    <t>04/10/2026</t>
  </si>
  <si>
    <t>04/10/2024</t>
  </si>
  <si>
    <t>BE0002614924</t>
  </si>
  <si>
    <t>BD@153515</t>
  </si>
  <si>
    <t>22/03/2029</t>
  </si>
  <si>
    <t>22/03/2024</t>
  </si>
  <si>
    <t>BE0002586643</t>
  </si>
  <si>
    <t>BD@150169</t>
  </si>
  <si>
    <t>23/09/2025</t>
  </si>
  <si>
    <t>23/09/2024</t>
  </si>
  <si>
    <t>BE0002274430</t>
  </si>
  <si>
    <t>BD@138090</t>
  </si>
  <si>
    <t>Extended Maturity Date</t>
  </si>
  <si>
    <t>Remaining Average Life *</t>
  </si>
  <si>
    <t>Next Interest Payment Date</t>
  </si>
  <si>
    <t>Day Count</t>
  </si>
  <si>
    <t>Coupon</t>
  </si>
  <si>
    <t>Coupon Type</t>
  </si>
  <si>
    <t>Currency</t>
  </si>
  <si>
    <t>Maturity Date</t>
  </si>
  <si>
    <t>Issue Date</t>
  </si>
  <si>
    <t>Amount</t>
  </si>
  <si>
    <t>ISIN</t>
  </si>
  <si>
    <t>Series</t>
  </si>
  <si>
    <t>Outstanding Series</t>
  </si>
  <si>
    <t>Covered Bond Emmission</t>
  </si>
  <si>
    <t>stable</t>
  </si>
  <si>
    <t>AAA</t>
  </si>
  <si>
    <t>Standard and Poor's</t>
  </si>
  <si>
    <t>Aaa</t>
  </si>
  <si>
    <t>Moody's</t>
  </si>
  <si>
    <t>NR</t>
  </si>
  <si>
    <t>Fitch</t>
  </si>
  <si>
    <t>Outlook</t>
  </si>
  <si>
    <t>Long Term Rating</t>
  </si>
  <si>
    <t>Rating Agency</t>
  </si>
  <si>
    <t>2. BNP Parisbas Fortis Mortgage Pandbrieven Ratings</t>
  </si>
  <si>
    <t>A-1</t>
  </si>
  <si>
    <t>A+</t>
  </si>
  <si>
    <t>P-1</t>
  </si>
  <si>
    <t>A2</t>
  </si>
  <si>
    <t>F1+</t>
  </si>
  <si>
    <t>AA-</t>
  </si>
  <si>
    <t>Short Term Rating</t>
  </si>
  <si>
    <t>1. BNP Paribas Fortis Bank Senior Unsecured Ratings</t>
  </si>
  <si>
    <t>Ratings</t>
  </si>
  <si>
    <t>(XVII)</t>
  </si>
  <si>
    <t>Excess Coverage Interest Mortgage Pandbrieven by Liquid Bonds (XV)-(XVI)</t>
  </si>
  <si>
    <t>(XVI)</t>
  </si>
  <si>
    <t>Interest Payable on Mortgage Pandbrieven next 3 months</t>
  </si>
  <si>
    <t>(XV)</t>
  </si>
  <si>
    <t>MtM Liquid Bonds</t>
  </si>
  <si>
    <t>Passed</t>
  </si>
  <si>
    <t>&gt; &gt; &gt; Liquidity Test Royal Decree Art 7 paraf 1</t>
  </si>
  <si>
    <t>Liquidity Surplus (+) / Deficit (-) (XIII)+(XIV)</t>
  </si>
  <si>
    <t>(XIV)</t>
  </si>
  <si>
    <t>Cumulative Cash Outflow Next 180 Days</t>
  </si>
  <si>
    <t>(XIII)</t>
  </si>
  <si>
    <t>Cumulative Cash Inflow Next 180 Days</t>
  </si>
  <si>
    <t>5. Liquidity Tests</t>
  </si>
  <si>
    <t>&gt; &gt; &gt; Cover Test Royal Decree Art 5 paraf 3</t>
  </si>
  <si>
    <t>Total Surplus (+) / Deficit (-)  (VIII)+(IX)-(X)-(XI)-(XII)</t>
  </si>
  <si>
    <t>(XII)</t>
  </si>
  <si>
    <t>Principal Requirement Covered Bonds</t>
  </si>
  <si>
    <t>(XI)</t>
  </si>
  <si>
    <t>Costs, Fees and expenses Covered Bonds</t>
  </si>
  <si>
    <t>(X)</t>
  </si>
  <si>
    <t>Interest Requirement Covered Bonds</t>
  </si>
  <si>
    <t>Impact Derivatives</t>
  </si>
  <si>
    <t>Total Principal Proceeds Financial Institution Exposures</t>
  </si>
  <si>
    <t>Total Principal Proceeds Public Finance Exposures</t>
  </si>
  <si>
    <t>Value of the Residential Loans (as defined in Royal Decree Art 6 Paraf 1)</t>
  </si>
  <si>
    <t>(IX)</t>
  </si>
  <si>
    <t>Principal Proceeds Cover Assets</t>
  </si>
  <si>
    <t>Total Interest Proceeds  Financial Institution Exposures</t>
  </si>
  <si>
    <t>Total Interest Proceeds Public Finance Exposures</t>
  </si>
  <si>
    <t>Total Interest Proceeds Residential Mortgage Loans</t>
  </si>
  <si>
    <t>(VIII)</t>
  </si>
  <si>
    <t>Interest Proceeds Cover Assets</t>
  </si>
  <si>
    <t>4. Interest and Principal Coverage Test</t>
  </si>
  <si>
    <t>105%</t>
  </si>
  <si>
    <t>&gt; &gt; &gt; Cover Test Royal Decree Art 5 Paraf 2</t>
  </si>
  <si>
    <t>Limit</t>
  </si>
  <si>
    <t>Ratio Value All Cover Assets / Mortgage Pandbrieven Issued [V+VI+VII+VIIBis]/I</t>
  </si>
  <si>
    <t>(VIIBis)</t>
  </si>
  <si>
    <t>Principal Used for covering Interest in the 'Interest and Principal Coverage Test'</t>
  </si>
  <si>
    <t>(VII)</t>
  </si>
  <si>
    <t>Value of Financial Institution Exposures (definition Royal Decree)</t>
  </si>
  <si>
    <t>(VI)</t>
  </si>
  <si>
    <t>Value of Public Finance Exposures (definition Royal Decree)</t>
  </si>
  <si>
    <t>3. Total Asset Cover Test</t>
  </si>
  <si>
    <t>85%</t>
  </si>
  <si>
    <t>&gt; &gt; &gt; Cover Test Royal Decree Art 5 Paraf 1</t>
  </si>
  <si>
    <t>Ratio Value of Resid. Mortgage Loans / Mortgage Pandbrieven Issued (V) / (I)</t>
  </si>
  <si>
    <t>(V)</t>
  </si>
  <si>
    <t>2. Residential Mortgage Loans Cover Test</t>
  </si>
  <si>
    <t>Nominal OC Level [(II)+(III)+(IV)]/(I)-1</t>
  </si>
  <si>
    <t>(IV)</t>
  </si>
  <si>
    <t>Nominal Balance Financial Institution Exposures</t>
  </si>
  <si>
    <t>(III)</t>
  </si>
  <si>
    <t>Nominal Balance Public Finance Exposures</t>
  </si>
  <si>
    <t>(II)</t>
  </si>
  <si>
    <t>Nominal Balance Residential Mortgage Loans</t>
  </si>
  <si>
    <t>(I)</t>
  </si>
  <si>
    <t>Outstanding Mortgage Pandbrieven</t>
  </si>
  <si>
    <t>1. Outstanding Mortgage Pandbrieven and Cover Assets</t>
  </si>
  <si>
    <t>(all amounts in EUR unless stated otherwise)</t>
  </si>
  <si>
    <t>Test Summary</t>
  </si>
  <si>
    <t>5. Prepayments Last Calendar Month</t>
  </si>
  <si>
    <t>None</t>
  </si>
  <si>
    <t>4. Derivatives</t>
  </si>
  <si>
    <t>Aa3</t>
  </si>
  <si>
    <t>Moody's Rating</t>
  </si>
  <si>
    <t>Fitch Rating</t>
  </si>
  <si>
    <t>AA</t>
  </si>
  <si>
    <t>Standar &amp; Poor's Rating</t>
  </si>
  <si>
    <t>F</t>
  </si>
  <si>
    <t>Nominal Amount</t>
  </si>
  <si>
    <t>BGB 0 22/10/2031</t>
  </si>
  <si>
    <t>BGB 0.1 22/06/2030</t>
  </si>
  <si>
    <t>BGB 0.8 22/06/2028</t>
  </si>
  <si>
    <t>BGB 1 22/06/2026</t>
  </si>
  <si>
    <t>Kingdom of Belgium</t>
  </si>
  <si>
    <t>BE0000352618</t>
  </si>
  <si>
    <t>BE0000349580</t>
  </si>
  <si>
    <t>BE0000345547</t>
  </si>
  <si>
    <t>BE0000337460</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</si>
  <si>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</si>
  <si>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</si>
  <si>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</si>
  <si>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</si>
  <si>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</si>
  <si>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</si>
  <si>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</si>
  <si>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</si>
  <si>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</si>
  <si>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</si>
  <si>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</si>
  <si>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</si>
  <si>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</si>
  <si>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</si>
  <si>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</si>
  <si>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</si>
  <si>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</si>
  <si>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</si>
  <si>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</si>
  <si>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</si>
  <si>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Number of borrowers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</si>
  <si>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</si>
  <si>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</si>
  <si>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</si>
  <si>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</si>
  <si>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</si>
  <si>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</si>
  <si>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</si>
  <si>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</si>
  <si>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Other/No data</t>
  </si>
  <si>
    <t>Phase 3</t>
  </si>
  <si>
    <t>Phase 2</t>
  </si>
  <si>
    <t>Phase 1</t>
  </si>
  <si>
    <t>In %</t>
  </si>
  <si>
    <t>In number of loans</t>
  </si>
  <si>
    <t>In EUR</t>
  </si>
  <si>
    <t>18. IFRS9 Norms</t>
  </si>
  <si>
    <t>Owner-occupied</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</si>
  <si>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</si>
  <si>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</si>
  <si>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</si>
  <si>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</si>
  <si>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</si>
  <si>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</si>
  <si>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</si>
  <si>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</si>
  <si>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</si>
  <si>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</si>
  <si>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</si>
  <si>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</si>
  <si>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</si>
  <si>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</si>
  <si>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</si>
  <si>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</si>
  <si>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</si>
  <si>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</si>
  <si>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</si>
  <si>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</si>
  <si>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</si>
  <si>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</si>
  <si>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</si>
  <si>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</si>
  <si>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</si>
  <si>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</si>
  <si>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</si>
  <si>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</si>
  <si>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</si>
  <si>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</si>
  <si>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</si>
  <si>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</si>
  <si>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</si>
  <si>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</si>
  <si>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</si>
  <si>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</si>
  <si>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</si>
  <si>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</si>
  <si>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</si>
  <si>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</si>
  <si>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</si>
  <si>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</si>
  <si>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</si>
  <si>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</si>
  <si>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</si>
  <si>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</si>
  <si>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</si>
  <si>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</si>
  <si>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</si>
  <si>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</si>
  <si>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</si>
  <si>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</si>
  <si>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</si>
  <si>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</si>
  <si>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</si>
  <si>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</si>
  <si>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</si>
  <si>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</si>
  <si>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</si>
  <si>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</si>
  <si>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</si>
  <si>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</si>
  <si>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</si>
  <si>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</si>
  <si>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</si>
  <si>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</si>
  <si>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</si>
  <si>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</si>
  <si>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</si>
  <si>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</si>
  <si>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</si>
  <si>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</si>
  <si>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</si>
  <si>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</si>
  <si>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</si>
  <si>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</si>
  <si>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</si>
  <si>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</si>
  <si>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</si>
  <si>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7 - 7.5%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</si>
  <si>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</si>
  <si>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</si>
  <si>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</si>
  <si>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</si>
  <si>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</si>
  <si>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</si>
  <si>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</si>
  <si>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</si>
  <si>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</si>
  <si>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</si>
  <si>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</si>
  <si>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</si>
  <si>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</si>
  <si>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</si>
  <si>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</si>
  <si>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</si>
  <si>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</si>
  <si>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</si>
  <si>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</si>
  <si>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</si>
  <si>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</si>
  <si>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</si>
  <si>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</si>
  <si>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</si>
  <si>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</si>
  <si>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&gt;31 and &lt;=32</t>
  </si>
  <si>
    <t>&gt;39 and &lt;=40</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</si>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</sst>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dd/mm/yyyy;@"/>
    <numFmt numFmtId="168" formatCode="dd\/mm\/yyyy"/>
    <numFmt numFmtId="169" formatCode="0.00\ %"/>
    <numFmt numFmtId="170" formatCode="#,##0.00%"/>
    <numFmt numFmtId="171" formatCode="d\-m\-yyyy"/>
    <numFmt numFmtId="172" formatCode="mmm\/yyyy"/>
  </numFmts>
  <fonts count="75"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b/>
      <sz val="11"/>
      <color theme="0"/>
      <name val="Calibri"/>
      <family val="2"/>
      <scheme val="minor"/>
    </font>
    <font>
      <i/>
      <sz val="11"/>
      <color rgb="FF0070C0"/>
      <name val="Calibri"/>
      <family val="2"/>
      <scheme val="minor"/>
    </font>
    <font>
      <sz val="10"/>
      <color rgb="FF000000"/>
      <name val="Arial"/>
      <family val="2"/>
    </font>
    <font>
      <sz val="11"/>
      <name val="Calibri"/>
      <family val="2"/>
    </font>
    <font>
      <sz val="10"/>
      <name val="Arial"/>
      <family val="2"/>
    </font>
    <font>
      <b/>
      <sz val="9"/>
      <color indexed="81"/>
      <name val="Tahoma"/>
      <family val="2"/>
    </font>
    <font>
      <sz val="9"/>
      <color indexed="81"/>
      <name val="Tahoma"/>
      <family val="2"/>
    </font>
    <font>
      <sz val="11"/>
      <color theme="5" tint="-0.249977111117893"/>
      <name val="Calibri"/>
      <family val="2"/>
      <scheme val="minor"/>
    </font>
    <font>
      <u/>
      <sz val="11"/>
      <color theme="5" tint="-0.249977111117893"/>
      <name val="Calibri"/>
      <family val="2"/>
      <scheme val="minor"/>
    </font>
    <font>
      <u/>
      <sz val="11"/>
      <color theme="1"/>
      <name val="Calibri"/>
      <family val="2"/>
      <scheme val="minor"/>
    </font>
    <font>
      <sz val="6"/>
      <color rgb="FF000000"/>
      <name val="Arial"/>
      <family val="2"/>
    </font>
    <font>
      <b/>
      <sz val="10"/>
      <color rgb="FF000000"/>
      <name val="Arial"/>
      <family val="2"/>
    </font>
    <font>
      <b/>
      <sz val="12"/>
      <color rgb="FF000000"/>
      <name val="Arial"/>
      <family val="2"/>
    </font>
    <font>
      <u/>
      <sz val="10"/>
      <color rgb="FF000000"/>
      <name val="Arial"/>
      <family val="2"/>
    </font>
    <font>
      <b/>
      <sz val="12"/>
      <color rgb="FFFFFFFF"/>
      <name val="Arial"/>
      <family val="2"/>
    </font>
    <font>
      <sz val="14"/>
      <color rgb="FF000000"/>
      <name val="Arial"/>
      <family val="2"/>
    </font>
    <font>
      <sz val="8"/>
      <color rgb="FF000000"/>
      <name val="Arial"/>
      <family val="2"/>
    </font>
    <font>
      <b/>
      <sz val="8"/>
      <color rgb="FF000000"/>
      <name val="Arial"/>
      <family val="2"/>
    </font>
    <font>
      <i/>
      <sz val="9"/>
      <color rgb="FF333333"/>
      <name val="Arial"/>
      <family val="2"/>
    </font>
    <font>
      <sz val="10"/>
      <color rgb="FF333333"/>
      <name val="Arial"/>
      <family val="2"/>
    </font>
    <font>
      <b/>
      <sz val="10"/>
      <color rgb="FFFFFFFF"/>
      <name val="Arial"/>
      <family val="2"/>
    </font>
    <font>
      <i/>
      <sz val="10"/>
      <color rgb="FF000000"/>
      <name val="Arial"/>
      <family val="2"/>
    </font>
    <font>
      <b/>
      <i/>
      <u/>
      <sz val="18"/>
      <color rgb="FFFF0000"/>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7">
    <xf numFmtId="0" fontId="0" fillId="0" borderId="0"/>
    <xf numFmtId="9" fontId="3" fillId="0" borderId="0" applyFont="0" applyFill="0" applyBorder="0" applyAlignment="0" applyProtection="0"/>
    <xf numFmtId="0" fontId="5" fillId="0" borderId="0"/>
    <xf numFmtId="0" fontId="23" fillId="0" borderId="0" applyNumberFormat="0" applyFill="0" applyBorder="0" applyAlignment="0" applyProtection="0"/>
    <xf numFmtId="0" fontId="44" fillId="0" borderId="0"/>
    <xf numFmtId="9" fontId="5" fillId="0" borderId="0" applyFont="0" applyFill="0" applyBorder="0" applyAlignment="0" applyProtection="0"/>
    <xf numFmtId="0" fontId="2" fillId="0" borderId="0"/>
  </cellStyleXfs>
  <cellXfs count="298">
    <xf numFmtId="0" fontId="0" fillId="0" borderId="0" xfId="0"/>
    <xf numFmtId="0" fontId="6" fillId="0" borderId="0" xfId="2" applyFont="1" applyAlignment="1">
      <alignment horizontal="left" vertical="center"/>
    </xf>
    <xf numFmtId="0" fontId="5" fillId="0" borderId="0" xfId="2"/>
    <xf numFmtId="0" fontId="7" fillId="0" borderId="0" xfId="2" applyFont="1" applyAlignment="1">
      <alignment horizontal="center" vertical="center"/>
    </xf>
    <xf numFmtId="0" fontId="8" fillId="0" borderId="0" xfId="2" applyFont="1" applyAlignment="1">
      <alignment vertical="center" wrapText="1"/>
    </xf>
    <xf numFmtId="0" fontId="9" fillId="0" borderId="0" xfId="2" applyFont="1" applyAlignment="1">
      <alignment horizontal="left" vertical="center" wrapText="1"/>
    </xf>
    <xf numFmtId="0" fontId="10" fillId="0" borderId="0" xfId="2" applyFont="1" applyAlignment="1">
      <alignment wrapText="1"/>
    </xf>
    <xf numFmtId="0" fontId="8" fillId="0" borderId="0" xfId="2" applyFont="1" applyAlignment="1">
      <alignment horizontal="left" vertical="center" wrapText="1"/>
    </xf>
    <xf numFmtId="0" fontId="12" fillId="0" borderId="0" xfId="2" applyFont="1" applyAlignment="1">
      <alignment vertical="center" wrapText="1"/>
    </xf>
    <xf numFmtId="0" fontId="13" fillId="0" borderId="0" xfId="2" applyFont="1" applyAlignment="1">
      <alignment horizontal="left" vertical="center" wrapText="1"/>
    </xf>
    <xf numFmtId="0" fontId="13" fillId="0" borderId="0" xfId="2" applyFont="1" applyAlignment="1">
      <alignment wrapText="1"/>
    </xf>
    <xf numFmtId="0" fontId="10" fillId="0" borderId="0" xfId="2" applyFont="1" applyAlignment="1">
      <alignment vertical="center" wrapText="1"/>
    </xf>
    <xf numFmtId="0" fontId="14" fillId="0" borderId="0" xfId="2" applyFont="1" applyAlignment="1">
      <alignment vertical="center" wrapText="1"/>
    </xf>
    <xf numFmtId="0" fontId="13" fillId="0" borderId="0" xfId="2" applyFont="1" applyAlignment="1">
      <alignment vertical="center" wrapText="1"/>
    </xf>
    <xf numFmtId="0" fontId="26" fillId="0" borderId="0" xfId="0" applyFont="1" applyAlignment="1">
      <alignment horizontal="center" vertical="center" wrapText="1"/>
    </xf>
    <xf numFmtId="0" fontId="23" fillId="0" borderId="12" xfId="3" quotePrefix="1" applyFill="1" applyBorder="1" applyAlignment="1">
      <alignment horizontal="center" vertical="center" wrapText="1"/>
    </xf>
    <xf numFmtId="0" fontId="23" fillId="0" borderId="12" xfId="3" applyFill="1" applyBorder="1" applyAlignment="1">
      <alignment horizontal="center" vertical="center" wrapText="1"/>
    </xf>
    <xf numFmtId="0" fontId="23" fillId="0" borderId="13" xfId="3" quotePrefix="1" applyFill="1" applyBorder="1" applyAlignment="1">
      <alignment horizontal="center" vertical="center" wrapText="1"/>
    </xf>
    <xf numFmtId="0" fontId="23" fillId="0" borderId="0" xfId="3" quotePrefix="1" applyFill="1" applyBorder="1" applyAlignment="1">
      <alignment horizontal="center" vertical="center" wrapText="1"/>
    </xf>
    <xf numFmtId="0" fontId="30" fillId="0" borderId="0" xfId="3" quotePrefix="1"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3" applyFill="1" applyBorder="1" applyAlignment="1">
      <alignment horizontal="center" vertical="center" wrapText="1"/>
    </xf>
    <xf numFmtId="0" fontId="23" fillId="0" borderId="12" xfId="3" applyFill="1" applyBorder="1" applyAlignment="1" applyProtection="1">
      <alignment horizontal="center" vertical="center" wrapText="1"/>
    </xf>
    <xf numFmtId="0" fontId="23" fillId="0" borderId="0" xfId="3" quotePrefix="1" applyFill="1" applyBorder="1" applyAlignment="1" applyProtection="1">
      <alignment horizontal="center" vertical="center" wrapText="1"/>
    </xf>
    <xf numFmtId="10" fontId="26" fillId="0" borderId="0" xfId="1" applyNumberFormat="1" applyFont="1" applyAlignment="1">
      <alignment horizontal="center" vertical="center" wrapText="1"/>
    </xf>
    <xf numFmtId="0" fontId="18" fillId="0" borderId="0" xfId="2" applyFont="1" applyAlignment="1">
      <alignment horizontal="center" vertical="center"/>
    </xf>
    <xf numFmtId="0" fontId="5" fillId="0" borderId="0" xfId="2"/>
    <xf numFmtId="0" fontId="5" fillId="0" borderId="0" xfId="2" applyAlignment="1">
      <alignment horizontal="center" vertical="center" wrapText="1"/>
    </xf>
    <xf numFmtId="0" fontId="33" fillId="0" borderId="0" xfId="2" applyFont="1" applyAlignment="1">
      <alignment horizontal="center" vertical="center" wrapText="1"/>
    </xf>
    <xf numFmtId="0" fontId="5" fillId="0" borderId="9" xfId="2" applyBorder="1" applyAlignment="1">
      <alignment horizontal="center" vertical="center" wrapText="1"/>
    </xf>
    <xf numFmtId="0" fontId="26" fillId="0" borderId="0" xfId="2" applyFont="1" applyAlignment="1">
      <alignment horizontal="center" vertical="center" wrapText="1"/>
    </xf>
    <xf numFmtId="0" fontId="25" fillId="0" borderId="0" xfId="2" applyFont="1" applyAlignment="1">
      <alignment vertical="center" wrapText="1"/>
    </xf>
    <xf numFmtId="0" fontId="25" fillId="3" borderId="0" xfId="2" applyFont="1" applyFill="1" applyAlignment="1">
      <alignment horizontal="center" vertical="center" wrapText="1"/>
    </xf>
    <xf numFmtId="0" fontId="26" fillId="0" borderId="10" xfId="2" applyFont="1" applyBorder="1" applyAlignment="1">
      <alignment horizontal="center" vertical="center" wrapText="1"/>
    </xf>
    <xf numFmtId="0" fontId="25" fillId="0" borderId="0" xfId="2" applyFont="1" applyAlignment="1">
      <alignment horizontal="center" vertical="center" wrapText="1"/>
    </xf>
    <xf numFmtId="0" fontId="25" fillId="2" borderId="11" xfId="2" applyFont="1" applyFill="1" applyBorder="1" applyAlignment="1">
      <alignment horizontal="center" vertical="center" wrapText="1"/>
    </xf>
    <xf numFmtId="0" fontId="27" fillId="0" borderId="0" xfId="2" applyFont="1" applyAlignment="1">
      <alignment horizontal="center" vertical="center" wrapText="1"/>
    </xf>
    <xf numFmtId="0" fontId="25" fillId="2" borderId="0" xfId="2" applyFont="1" applyFill="1" applyAlignment="1">
      <alignment horizontal="center" vertical="center" wrapText="1"/>
    </xf>
    <xf numFmtId="0" fontId="27" fillId="2" borderId="0" xfId="2" applyFont="1" applyFill="1" applyAlignment="1">
      <alignment horizontal="center" vertical="center" wrapText="1"/>
    </xf>
    <xf numFmtId="0" fontId="5" fillId="2" borderId="0" xfId="2" applyFill="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26" fillId="0" borderId="0" xfId="2" quotePrefix="1" applyFont="1" applyAlignment="1">
      <alignment horizontal="center" vertical="center" wrapText="1"/>
    </xf>
    <xf numFmtId="0" fontId="26" fillId="0" borderId="0" xfId="2" applyFont="1" applyAlignment="1" applyProtection="1">
      <alignment horizontal="center" vertical="center" wrapText="1"/>
      <protection locked="0"/>
    </xf>
    <xf numFmtId="0" fontId="28" fillId="0" borderId="0" xfId="2" quotePrefix="1" applyFont="1" applyAlignment="1">
      <alignment horizontal="center" vertical="center" wrapText="1"/>
    </xf>
    <xf numFmtId="0" fontId="28" fillId="4" borderId="0" xfId="2" applyFont="1" applyFill="1" applyAlignment="1">
      <alignment horizontal="center" vertical="center" wrapText="1"/>
    </xf>
    <xf numFmtId="0" fontId="31" fillId="4" borderId="0" xfId="2" quotePrefix="1" applyFont="1" applyFill="1" applyAlignment="1">
      <alignment horizontal="center" vertical="center" wrapText="1"/>
    </xf>
    <xf numFmtId="0" fontId="27" fillId="4" borderId="0" xfId="2" applyFont="1" applyFill="1" applyAlignment="1">
      <alignment horizontal="center" vertical="center" wrapText="1"/>
    </xf>
    <xf numFmtId="0" fontId="32" fillId="4" borderId="0" xfId="2" applyFont="1" applyFill="1" applyAlignment="1">
      <alignment horizontal="center" vertical="center" wrapText="1"/>
    </xf>
    <xf numFmtId="0" fontId="29" fillId="0" borderId="0" xfId="2" quotePrefix="1" applyFont="1" applyAlignment="1">
      <alignment horizontal="center" vertical="center" wrapText="1"/>
    </xf>
    <xf numFmtId="164" fontId="26" fillId="0" borderId="0" xfId="2" applyNumberFormat="1" applyFont="1" applyAlignment="1">
      <alignment horizontal="center" vertical="center" wrapText="1"/>
    </xf>
    <xf numFmtId="165" fontId="26" fillId="0" borderId="0"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3" fontId="26" fillId="0" borderId="0" xfId="2" quotePrefix="1" applyNumberFormat="1" applyFont="1" applyAlignment="1">
      <alignment horizontal="center" vertical="center" wrapText="1"/>
    </xf>
    <xf numFmtId="165" fontId="26" fillId="0" borderId="0" xfId="2" quotePrefix="1" applyNumberFormat="1" applyFont="1" applyAlignment="1">
      <alignment horizontal="center" vertical="center" wrapText="1"/>
    </xf>
    <xf numFmtId="10" fontId="26" fillId="0" borderId="0" xfId="2" quotePrefix="1" applyNumberFormat="1" applyFont="1" applyAlignment="1">
      <alignment horizontal="center" vertical="center" wrapText="1"/>
    </xf>
    <xf numFmtId="0" fontId="26" fillId="0" borderId="0" xfId="2" quotePrefix="1" applyFont="1" applyAlignment="1">
      <alignment horizontal="right" vertical="center" wrapText="1"/>
    </xf>
    <xf numFmtId="164" fontId="26" fillId="0" borderId="0" xfId="2" quotePrefix="1" applyNumberFormat="1" applyFont="1" applyAlignment="1">
      <alignment horizontal="center" vertical="center" wrapText="1"/>
    </xf>
    <xf numFmtId="165" fontId="26" fillId="0" borderId="0" xfId="5" quotePrefix="1" applyNumberFormat="1" applyFont="1" applyFill="1" applyBorder="1" applyAlignment="1">
      <alignment horizontal="center" vertical="center" wrapText="1"/>
    </xf>
    <xf numFmtId="0" fontId="29" fillId="0" borderId="0" xfId="2" applyFont="1" applyAlignment="1">
      <alignment horizontal="right" vertical="center" wrapText="1"/>
    </xf>
    <xf numFmtId="164" fontId="33" fillId="0" borderId="0" xfId="2" applyNumberFormat="1" applyFont="1" applyAlignment="1">
      <alignment horizontal="center" vertical="center" wrapText="1"/>
    </xf>
    <xf numFmtId="9" fontId="26" fillId="0" borderId="0" xfId="5" quotePrefix="1" applyFont="1" applyFill="1" applyBorder="1" applyAlignment="1">
      <alignment horizontal="center" vertical="center" wrapText="1"/>
    </xf>
    <xf numFmtId="0" fontId="28" fillId="4" borderId="0" xfId="2" quotePrefix="1" applyFont="1" applyFill="1" applyAlignment="1">
      <alignment horizontal="center" vertical="center" wrapText="1"/>
    </xf>
    <xf numFmtId="0" fontId="4" fillId="4" borderId="0" xfId="2" applyFont="1" applyFill="1" applyAlignment="1">
      <alignment horizontal="center" vertical="center" wrapText="1"/>
    </xf>
    <xf numFmtId="166" fontId="26" fillId="0" borderId="0" xfId="2" applyNumberFormat="1" applyFont="1" applyAlignment="1">
      <alignment horizontal="center" vertical="center" wrapText="1"/>
    </xf>
    <xf numFmtId="0" fontId="32" fillId="0" borderId="0" xfId="2" quotePrefix="1" applyFont="1" applyAlignment="1">
      <alignment horizontal="center" vertical="center" wrapText="1"/>
    </xf>
    <xf numFmtId="0" fontId="32" fillId="0" borderId="0" xfId="2" applyFont="1" applyAlignment="1">
      <alignment horizontal="center" vertical="center" wrapText="1"/>
    </xf>
    <xf numFmtId="0" fontId="5" fillId="0" borderId="0" xfId="2" quotePrefix="1" applyAlignment="1">
      <alignment horizontal="center" vertical="center" wrapText="1"/>
    </xf>
    <xf numFmtId="0" fontId="5" fillId="0" borderId="0" xfId="2" quotePrefix="1" applyAlignment="1">
      <alignment horizontal="right" vertical="center" wrapText="1"/>
    </xf>
    <xf numFmtId="0" fontId="34" fillId="0" borderId="0" xfId="2" quotePrefix="1" applyFont="1" applyAlignment="1">
      <alignment horizontal="right" vertical="center" wrapText="1"/>
    </xf>
    <xf numFmtId="165" fontId="32" fillId="0" borderId="0" xfId="2" quotePrefix="1" applyNumberFormat="1" applyFont="1" applyAlignment="1">
      <alignment horizontal="center" vertical="center" wrapText="1"/>
    </xf>
    <xf numFmtId="165" fontId="32" fillId="0" borderId="0" xfId="2" applyNumberFormat="1" applyFont="1" applyAlignment="1">
      <alignment horizontal="center" vertical="center" wrapText="1"/>
    </xf>
    <xf numFmtId="166" fontId="28" fillId="0" borderId="0" xfId="2" applyNumberFormat="1" applyFont="1" applyAlignment="1">
      <alignment horizontal="center" vertical="center" wrapText="1"/>
    </xf>
    <xf numFmtId="0" fontId="31" fillId="4" borderId="0" xfId="2" applyFont="1" applyFill="1" applyAlignment="1">
      <alignment horizontal="center" vertical="center" wrapText="1"/>
    </xf>
    <xf numFmtId="0" fontId="46" fillId="0" borderId="0" xfId="2" applyFont="1" applyAlignment="1">
      <alignment horizontal="center" vertical="center" wrapText="1"/>
    </xf>
    <xf numFmtId="9" fontId="0" fillId="0" borderId="0" xfId="5" quotePrefix="1" applyFont="1" applyFill="1" applyBorder="1" applyAlignment="1">
      <alignment horizontal="center" vertical="center" wrapText="1"/>
    </xf>
    <xf numFmtId="0" fontId="5" fillId="0" borderId="0" xfId="2" applyAlignment="1">
      <alignment horizontal="right" vertical="center" wrapText="1"/>
    </xf>
    <xf numFmtId="164" fontId="5" fillId="0" borderId="0" xfId="2"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2" quotePrefix="1" applyFont="1" applyAlignment="1">
      <alignment horizontal="right" vertical="center" wrapText="1"/>
    </xf>
    <xf numFmtId="164" fontId="29" fillId="0" borderId="0" xfId="2" quotePrefix="1" applyNumberFormat="1" applyFont="1" applyAlignment="1">
      <alignment horizontal="right" vertical="center" wrapText="1"/>
    </xf>
    <xf numFmtId="0" fontId="5" fillId="0" borderId="0" xfId="2" applyAlignment="1">
      <alignment horizontal="center"/>
    </xf>
    <xf numFmtId="0" fontId="35" fillId="0" borderId="0" xfId="2" applyFont="1" applyAlignment="1">
      <alignment horizontal="left"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26" fillId="0" borderId="10" xfId="2" applyFont="1" applyBorder="1" applyAlignment="1" applyProtection="1">
      <alignment horizontal="center" vertical="center" wrapText="1"/>
      <protection locked="0"/>
    </xf>
    <xf numFmtId="0" fontId="23" fillId="0" borderId="12" xfId="3" quotePrefix="1" applyFill="1" applyBorder="1" applyAlignment="1" applyProtection="1">
      <alignment horizontal="center" vertical="center" wrapText="1"/>
    </xf>
    <xf numFmtId="0" fontId="23" fillId="0" borderId="13" xfId="3" quotePrefix="1" applyFill="1" applyBorder="1" applyAlignment="1" applyProtection="1">
      <alignment horizontal="center" vertical="center" wrapText="1"/>
    </xf>
    <xf numFmtId="0" fontId="26" fillId="0" borderId="0" xfId="2" applyFont="1" applyAlignment="1">
      <alignment horizontal="right" vertical="center" wrapText="1"/>
    </xf>
    <xf numFmtId="165" fontId="26" fillId="0" borderId="0" xfId="5" applyNumberFormat="1" applyFont="1" applyFill="1" applyBorder="1" applyAlignment="1" applyProtection="1">
      <alignment horizontal="center" vertical="center" wrapText="1"/>
    </xf>
    <xf numFmtId="3" fontId="26" fillId="0" borderId="0" xfId="2" applyNumberFormat="1" applyFont="1" applyAlignment="1">
      <alignment horizontal="center" vertical="center" wrapText="1"/>
    </xf>
    <xf numFmtId="165" fontId="26" fillId="0" borderId="0" xfId="2" applyNumberFormat="1" applyFont="1" applyAlignment="1">
      <alignment horizontal="center" vertical="center" wrapText="1"/>
    </xf>
    <xf numFmtId="0" fontId="38" fillId="0" borderId="0" xfId="2" applyFont="1" applyAlignment="1">
      <alignment horizontal="center" vertical="center" wrapText="1"/>
    </xf>
    <xf numFmtId="165" fontId="38"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8" fillId="5" borderId="0" xfId="2" applyFont="1" applyFill="1" applyAlignment="1">
      <alignment horizontal="center" vertical="center" wrapText="1"/>
    </xf>
    <xf numFmtId="0" fontId="39" fillId="5" borderId="0" xfId="2" quotePrefix="1" applyFont="1" applyFill="1" applyAlignment="1">
      <alignment horizontal="center" vertical="center" wrapText="1"/>
    </xf>
    <xf numFmtId="0" fontId="32" fillId="5" borderId="0" xfId="2" applyFont="1" applyFill="1" applyAlignment="1">
      <alignment horizontal="center" vertical="center" wrapText="1"/>
    </xf>
    <xf numFmtId="0" fontId="31" fillId="0" borderId="0" xfId="2" quotePrefix="1" applyFont="1" applyAlignment="1">
      <alignment horizontal="center" vertical="center" wrapText="1"/>
    </xf>
    <xf numFmtId="165" fontId="26" fillId="0" borderId="0" xfId="5" quotePrefix="1" applyNumberFormat="1" applyFont="1" applyFill="1" applyBorder="1" applyAlignment="1" applyProtection="1">
      <alignment horizontal="center" vertical="center" wrapText="1"/>
    </xf>
    <xf numFmtId="165" fontId="33" fillId="0" borderId="0" xfId="5" applyNumberFormat="1" applyFont="1" applyFill="1" applyBorder="1" applyAlignment="1" applyProtection="1">
      <alignment horizontal="center" vertical="center" wrapText="1"/>
    </xf>
    <xf numFmtId="4" fontId="26" fillId="0" borderId="0" xfId="2" applyNumberFormat="1" applyFont="1" applyAlignment="1">
      <alignment horizontal="center" vertical="center" wrapText="1"/>
    </xf>
    <xf numFmtId="165" fontId="26"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5" fillId="0" borderId="0" xfId="2" applyAlignment="1">
      <alignment horizontal="left" vertical="center"/>
    </xf>
    <xf numFmtId="0" fontId="5" fillId="0" borderId="0" xfId="2" applyAlignment="1">
      <alignment horizontal="left" vertical="center" wrapText="1"/>
    </xf>
    <xf numFmtId="0" fontId="42" fillId="2" borderId="0" xfId="2" applyFont="1" applyFill="1" applyAlignment="1">
      <alignment horizontal="center" vertical="center" wrapText="1"/>
    </xf>
    <xf numFmtId="0" fontId="26" fillId="0" borderId="0" xfId="2" applyFont="1" applyAlignment="1">
      <alignment horizontal="left" vertical="center" wrapText="1"/>
    </xf>
    <xf numFmtId="0" fontId="5" fillId="0" borderId="0" xfId="2" applyProtection="1">
      <protection locked="0"/>
    </xf>
    <xf numFmtId="0" fontId="28" fillId="0" borderId="0" xfId="2" quotePrefix="1" applyFont="1" applyAlignment="1" applyProtection="1">
      <alignment horizontal="center" vertical="center" wrapText="1"/>
      <protection locked="0"/>
    </xf>
    <xf numFmtId="0" fontId="31" fillId="0" borderId="0" xfId="2" quotePrefix="1"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7" fillId="0" borderId="0" xfId="2" quotePrefix="1" applyFont="1" applyAlignment="1">
      <alignment horizontal="center" vertical="center" wrapText="1"/>
    </xf>
    <xf numFmtId="0" fontId="26" fillId="6" borderId="0" xfId="2" quotePrefix="1" applyFont="1" applyFill="1" applyAlignment="1">
      <alignment horizontal="center" vertical="center" wrapText="1"/>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43" fillId="0" borderId="0" xfId="2" applyFont="1" applyAlignment="1">
      <alignment horizontal="center" vertical="center" wrapText="1"/>
    </xf>
    <xf numFmtId="0" fontId="29" fillId="0" borderId="0" xfId="2" applyFont="1" applyAlignment="1" applyProtection="1">
      <alignment horizontal="center" vertical="center" wrapText="1"/>
      <protection locked="0"/>
    </xf>
    <xf numFmtId="14" fontId="43" fillId="0" borderId="0" xfId="2" applyNumberFormat="1" applyFont="1" applyAlignment="1">
      <alignment horizontal="center" vertical="center" wrapText="1"/>
    </xf>
    <xf numFmtId="2" fontId="26" fillId="0" borderId="0" xfId="0" applyNumberFormat="1" applyFont="1" applyAlignment="1" applyProtection="1">
      <alignment horizontal="center" vertical="center" wrapText="1"/>
    </xf>
    <xf numFmtId="10" fontId="26" fillId="0" borderId="0" xfId="1" applyNumberFormat="1" applyFont="1" applyFill="1" applyAlignment="1" applyProtection="1">
      <alignment horizontal="center" vertical="center" wrapText="1"/>
    </xf>
    <xf numFmtId="9" fontId="49" fillId="0" borderId="0" xfId="5" applyFont="1" applyFill="1" applyBorder="1" applyAlignment="1">
      <alignment horizontal="center" vertical="center" wrapText="1"/>
    </xf>
    <xf numFmtId="0" fontId="50" fillId="0" borderId="0" xfId="3" applyFont="1" applyFill="1" applyBorder="1" applyAlignment="1">
      <alignment horizontal="center" vertical="center" wrapText="1"/>
    </xf>
    <xf numFmtId="0" fontId="50" fillId="0" borderId="0" xfId="3" applyFont="1" applyFill="1" applyAlignment="1">
      <alignment horizontal="center" vertical="center" wrapText="1"/>
    </xf>
    <xf numFmtId="0" fontId="24" fillId="0" borderId="0" xfId="3" applyFont="1" applyAlignment="1"/>
    <xf numFmtId="0" fontId="2" fillId="0" borderId="0" xfId="6"/>
    <xf numFmtId="0" fontId="16" fillId="0" borderId="1" xfId="6" applyFont="1" applyBorder="1"/>
    <xf numFmtId="0" fontId="16" fillId="0" borderId="2" xfId="6" applyFont="1" applyBorder="1"/>
    <xf numFmtId="0" fontId="16" fillId="0" borderId="3" xfId="6" applyFont="1" applyBorder="1"/>
    <xf numFmtId="0" fontId="16" fillId="0" borderId="4" xfId="6" applyFont="1" applyBorder="1"/>
    <xf numFmtId="0" fontId="16" fillId="0" borderId="0" xfId="6" applyFont="1"/>
    <xf numFmtId="0" fontId="16" fillId="0" borderId="5" xfId="6" applyFont="1" applyBorder="1"/>
    <xf numFmtId="0" fontId="17" fillId="0" borderId="0" xfId="6" applyFont="1" applyAlignment="1">
      <alignment horizontal="center"/>
    </xf>
    <xf numFmtId="0" fontId="6" fillId="0" borderId="0" xfId="6" applyFont="1" applyAlignment="1">
      <alignment horizontal="center" vertical="center"/>
    </xf>
    <xf numFmtId="0" fontId="19" fillId="0" borderId="0" xfId="6" applyFont="1" applyAlignment="1">
      <alignment horizontal="center" vertical="center"/>
    </xf>
    <xf numFmtId="0" fontId="20" fillId="0" borderId="0" xfId="6" applyFont="1" applyAlignment="1">
      <alignment horizontal="center" vertical="center"/>
    </xf>
    <xf numFmtId="0" fontId="21" fillId="0" borderId="0" xfId="6" applyFont="1" applyAlignment="1">
      <alignment horizontal="center"/>
    </xf>
    <xf numFmtId="0" fontId="22" fillId="0" borderId="0" xfId="6" applyFont="1"/>
    <xf numFmtId="0" fontId="16" fillId="0" borderId="6" xfId="6" applyFont="1" applyBorder="1"/>
    <xf numFmtId="0" fontId="16" fillId="0" borderId="7" xfId="6" applyFont="1" applyBorder="1"/>
    <xf numFmtId="0" fontId="16" fillId="0" borderId="8" xfId="6" applyFont="1" applyBorder="1"/>
    <xf numFmtId="0" fontId="2" fillId="0" borderId="0" xfId="2" applyFont="1" applyFill="1" applyAlignment="1">
      <alignment horizontal="center" vertical="center" wrapText="1"/>
    </xf>
    <xf numFmtId="0" fontId="34" fillId="0" borderId="0" xfId="2" applyFont="1" applyFill="1" applyAlignment="1">
      <alignment horizontal="left" vertical="center" wrapText="1"/>
    </xf>
    <xf numFmtId="0" fontId="51" fillId="0" borderId="0" xfId="3" applyFont="1" applyFill="1" applyBorder="1" applyAlignment="1">
      <alignment horizontal="center" vertical="center" wrapText="1"/>
    </xf>
    <xf numFmtId="0" fontId="5" fillId="0" borderId="0" xfId="2" applyFill="1" applyAlignment="1">
      <alignment horizontal="center" vertical="center" wrapText="1"/>
    </xf>
    <xf numFmtId="0" fontId="29" fillId="0" borderId="0" xfId="2" applyFont="1" applyFill="1" applyAlignment="1">
      <alignment horizontal="center" vertical="center" wrapText="1"/>
    </xf>
    <xf numFmtId="0" fontId="26" fillId="0" borderId="0" xfId="2" applyFont="1" applyFill="1" applyAlignment="1">
      <alignment horizontal="center" vertical="center" wrapText="1"/>
    </xf>
    <xf numFmtId="0" fontId="33" fillId="0" borderId="0" xfId="2" applyFont="1" applyFill="1" applyAlignment="1">
      <alignment horizontal="center" vertical="center" wrapText="1"/>
    </xf>
    <xf numFmtId="0" fontId="49" fillId="0" borderId="0" xfId="2" applyFont="1" applyFill="1" applyAlignment="1">
      <alignment horizontal="center" vertical="center" wrapText="1"/>
    </xf>
    <xf numFmtId="0" fontId="0" fillId="0" borderId="0" xfId="0" applyFill="1"/>
    <xf numFmtId="0" fontId="37" fillId="0" borderId="0" xfId="2" applyFont="1" applyFill="1" applyAlignment="1">
      <alignment horizontal="center" vertical="center" wrapText="1"/>
    </xf>
    <xf numFmtId="0" fontId="5" fillId="0" borderId="0" xfId="2" applyFill="1"/>
    <xf numFmtId="0" fontId="51" fillId="0" borderId="0" xfId="3" applyFont="1" applyFill="1" applyAlignment="1">
      <alignment horizontal="center"/>
    </xf>
    <xf numFmtId="0" fontId="2" fillId="0" borderId="0" xfId="2" applyFont="1" applyFill="1" applyAlignment="1" applyProtection="1">
      <alignment horizontal="center" vertical="center" wrapText="1"/>
      <protection locked="0"/>
    </xf>
    <xf numFmtId="0" fontId="1" fillId="0" borderId="0" xfId="2" applyFont="1" applyFill="1" applyAlignment="1">
      <alignment horizontal="center" vertical="center" wrapText="1"/>
    </xf>
    <xf numFmtId="0" fontId="34" fillId="0" borderId="0" xfId="2" applyFont="1" applyFill="1" applyAlignment="1">
      <alignment horizontal="center" vertical="center" wrapText="1"/>
    </xf>
    <xf numFmtId="0" fontId="26" fillId="0" borderId="0" xfId="2" quotePrefix="1" applyFont="1" applyFill="1" applyAlignment="1">
      <alignment horizontal="center" vertical="center" wrapText="1"/>
    </xf>
    <xf numFmtId="164" fontId="26" fillId="0" borderId="0" xfId="2" applyNumberFormat="1" applyFont="1" applyFill="1" applyAlignment="1">
      <alignment horizontal="center" vertical="center" wrapText="1"/>
    </xf>
    <xf numFmtId="0" fontId="27" fillId="0" borderId="0" xfId="2" applyFont="1" applyFill="1" applyAlignment="1">
      <alignment horizontal="center" vertical="center" wrapText="1"/>
    </xf>
    <xf numFmtId="165" fontId="26" fillId="0" borderId="0" xfId="2" quotePrefix="1" applyNumberFormat="1" applyFont="1" applyFill="1" applyAlignment="1">
      <alignment horizontal="center" vertical="center" wrapText="1"/>
    </xf>
    <xf numFmtId="165" fontId="26" fillId="0" borderId="0" xfId="2" applyNumberFormat="1" applyFont="1" applyFill="1" applyAlignment="1">
      <alignment horizontal="center" vertical="center" wrapText="1"/>
    </xf>
    <xf numFmtId="10" fontId="26" fillId="0" borderId="0" xfId="1" applyNumberFormat="1" applyFont="1" applyFill="1" applyAlignment="1">
      <alignment horizontal="center" vertical="center" wrapText="1"/>
    </xf>
    <xf numFmtId="2" fontId="2" fillId="0" borderId="0" xfId="0" applyNumberFormat="1" applyFont="1" applyFill="1" applyAlignment="1" applyProtection="1">
      <alignment horizontal="center" vertical="center" wrapText="1"/>
    </xf>
    <xf numFmtId="0" fontId="45" fillId="0" borderId="0" xfId="2" applyFont="1" applyFill="1" applyAlignment="1">
      <alignment horizontal="center" vertical="center" wrapText="1"/>
    </xf>
    <xf numFmtId="164" fontId="45" fillId="0" borderId="0" xfId="2" applyNumberFormat="1" applyFont="1" applyFill="1" applyAlignment="1">
      <alignment horizontal="center" vertical="center" wrapText="1"/>
    </xf>
    <xf numFmtId="0" fontId="5" fillId="0" borderId="0" xfId="2" quotePrefix="1" applyFill="1" applyAlignment="1">
      <alignment horizontal="center"/>
    </xf>
    <xf numFmtId="165" fontId="26" fillId="0" borderId="0" xfId="5" applyNumberFormat="1" applyFont="1" applyFill="1" applyAlignment="1">
      <alignment horizontal="center" vertical="center" wrapText="1"/>
    </xf>
    <xf numFmtId="0" fontId="28" fillId="0" borderId="0" xfId="2" applyFont="1" applyFill="1" applyAlignment="1">
      <alignment horizontal="center" vertical="center" wrapText="1"/>
    </xf>
    <xf numFmtId="167" fontId="26" fillId="0" borderId="0" xfId="2" applyNumberFormat="1" applyFont="1" applyFill="1" applyAlignment="1">
      <alignment horizontal="center" vertical="center" wrapText="1"/>
    </xf>
    <xf numFmtId="10" fontId="26" fillId="0" borderId="0" xfId="5" applyNumberFormat="1" applyFont="1" applyFill="1" applyBorder="1" applyAlignment="1">
      <alignment horizontal="center" vertical="center" wrapText="1"/>
    </xf>
    <xf numFmtId="3" fontId="26" fillId="0" borderId="0" xfId="1" applyNumberFormat="1" applyFont="1" applyAlignment="1">
      <alignment horizontal="center" vertical="center" wrapText="1"/>
    </xf>
    <xf numFmtId="0" fontId="24" fillId="2" borderId="0" xfId="3" applyFont="1" applyFill="1" applyBorder="1" applyAlignment="1">
      <alignment horizontal="center"/>
    </xf>
    <xf numFmtId="0" fontId="24" fillId="0" borderId="0" xfId="3" applyFont="1" applyAlignment="1"/>
    <xf numFmtId="0" fontId="24" fillId="3" borderId="0" xfId="6" applyFont="1" applyFill="1" applyAlignment="1">
      <alignment horizontal="center"/>
    </xf>
    <xf numFmtId="0" fontId="2" fillId="0" borderId="0" xfId="6"/>
    <xf numFmtId="0" fontId="18" fillId="0" borderId="0" xfId="6" applyFont="1" applyAlignment="1">
      <alignment horizontal="center" vertical="center"/>
    </xf>
    <xf numFmtId="0" fontId="41" fillId="0" borderId="0" xfId="2" applyFont="1" applyAlignment="1">
      <alignment horizontal="left" vertical="center" wrapText="1"/>
    </xf>
    <xf numFmtId="0" fontId="44" fillId="0" borderId="0" xfId="4"/>
    <xf numFmtId="0" fontId="52" fillId="7" borderId="0" xfId="4" applyFont="1" applyFill="1" applyAlignment="1">
      <alignment horizontal="left"/>
    </xf>
    <xf numFmtId="49" fontId="44" fillId="7" borderId="0" xfId="4" applyNumberFormat="1" applyFill="1" applyAlignment="1">
      <alignment horizontal="left" vertical="center"/>
    </xf>
    <xf numFmtId="49" fontId="53" fillId="8" borderId="14" xfId="4" applyNumberFormat="1" applyFont="1" applyFill="1" applyBorder="1" applyAlignment="1">
      <alignment horizontal="left" vertical="center"/>
    </xf>
    <xf numFmtId="0" fontId="44" fillId="7" borderId="0" xfId="4" applyFill="1" applyAlignment="1">
      <alignment horizontal="left" vertical="center"/>
    </xf>
    <xf numFmtId="0" fontId="53" fillId="8" borderId="14" xfId="4" applyFont="1" applyFill="1" applyBorder="1" applyAlignment="1">
      <alignment horizontal="center" vertical="center"/>
    </xf>
    <xf numFmtId="0" fontId="53" fillId="8" borderId="14" xfId="4" applyFont="1" applyFill="1" applyBorder="1" applyAlignment="1">
      <alignment horizontal="center" vertical="center"/>
    </xf>
    <xf numFmtId="0" fontId="53" fillId="8" borderId="14" xfId="4" applyFont="1" applyFill="1" applyBorder="1" applyAlignment="1">
      <alignment horizontal="left" vertical="center"/>
    </xf>
    <xf numFmtId="49" fontId="44" fillId="7" borderId="0" xfId="4" applyNumberFormat="1" applyFill="1" applyAlignment="1">
      <alignment horizontal="left" vertical="center" wrapText="1"/>
    </xf>
    <xf numFmtId="49" fontId="53" fillId="8" borderId="14" xfId="4" applyNumberFormat="1" applyFont="1" applyFill="1" applyBorder="1" applyAlignment="1">
      <alignment horizontal="left" vertical="top"/>
    </xf>
    <xf numFmtId="49" fontId="54" fillId="7" borderId="15" xfId="4" applyNumberFormat="1" applyFont="1" applyFill="1" applyBorder="1" applyAlignment="1">
      <alignment horizontal="left" vertical="center"/>
    </xf>
    <xf numFmtId="49" fontId="55" fillId="7" borderId="0" xfId="4" applyNumberFormat="1" applyFont="1" applyFill="1" applyAlignment="1">
      <alignment horizontal="left" vertical="center"/>
    </xf>
    <xf numFmtId="168" fontId="44" fillId="7" borderId="0" xfId="4" applyNumberFormat="1" applyFill="1" applyAlignment="1">
      <alignment horizontal="left" vertical="center"/>
    </xf>
    <xf numFmtId="49" fontId="56" fillId="9" borderId="0" xfId="4" applyNumberFormat="1" applyFont="1" applyFill="1" applyAlignment="1">
      <alignment horizontal="left" vertical="center"/>
    </xf>
    <xf numFmtId="49" fontId="54" fillId="7" borderId="0" xfId="4" applyNumberFormat="1" applyFont="1" applyFill="1" applyAlignment="1">
      <alignment horizontal="left" vertical="center"/>
    </xf>
    <xf numFmtId="49" fontId="57" fillId="7" borderId="0" xfId="4" applyNumberFormat="1" applyFont="1" applyFill="1" applyAlignment="1">
      <alignment horizontal="left" vertical="center"/>
    </xf>
    <xf numFmtId="49" fontId="58" fillId="7" borderId="0" xfId="4" applyNumberFormat="1" applyFont="1" applyFill="1" applyAlignment="1">
      <alignment horizontal="left" vertical="center"/>
    </xf>
    <xf numFmtId="4" fontId="44" fillId="7" borderId="0" xfId="4" applyNumberFormat="1" applyFill="1" applyAlignment="1">
      <alignment horizontal="right" vertical="center"/>
    </xf>
    <xf numFmtId="169" fontId="44" fillId="7" borderId="0" xfId="4" applyNumberFormat="1" applyFill="1" applyAlignment="1">
      <alignment horizontal="right" vertical="center"/>
    </xf>
    <xf numFmtId="3" fontId="44" fillId="7" borderId="0" xfId="4" applyNumberFormat="1" applyFill="1" applyAlignment="1">
      <alignment horizontal="right" vertical="center"/>
    </xf>
    <xf numFmtId="49" fontId="44" fillId="7" borderId="0" xfId="4" applyNumberFormat="1" applyFill="1" applyAlignment="1">
      <alignment horizontal="left" vertical="center"/>
    </xf>
    <xf numFmtId="0" fontId="53" fillId="7" borderId="14" xfId="4" applyFont="1" applyFill="1" applyBorder="1" applyAlignment="1">
      <alignment horizontal="left" vertical="center"/>
    </xf>
    <xf numFmtId="0" fontId="53" fillId="7" borderId="14" xfId="4" applyFont="1" applyFill="1" applyBorder="1" applyAlignment="1">
      <alignment horizontal="left" vertical="center"/>
    </xf>
    <xf numFmtId="3" fontId="59" fillId="7" borderId="14" xfId="4" applyNumberFormat="1" applyFont="1" applyFill="1" applyBorder="1" applyAlignment="1">
      <alignment horizontal="center" vertical="center"/>
    </xf>
    <xf numFmtId="0" fontId="53" fillId="7" borderId="14" xfId="4" applyFont="1" applyFill="1" applyBorder="1" applyAlignment="1">
      <alignment horizontal="right" vertical="center"/>
    </xf>
    <xf numFmtId="49" fontId="58" fillId="7" borderId="0" xfId="4" applyNumberFormat="1" applyFont="1" applyFill="1" applyAlignment="1">
      <alignment horizontal="center" vertical="center"/>
    </xf>
    <xf numFmtId="4" fontId="58" fillId="7" borderId="0" xfId="4" applyNumberFormat="1" applyFont="1" applyFill="1" applyAlignment="1">
      <alignment horizontal="center" vertical="center"/>
    </xf>
    <xf numFmtId="169" fontId="58" fillId="7" borderId="0" xfId="4" applyNumberFormat="1" applyFont="1" applyFill="1" applyAlignment="1">
      <alignment horizontal="center" vertical="center"/>
    </xf>
    <xf numFmtId="168" fontId="58" fillId="7" borderId="0" xfId="4" applyNumberFormat="1" applyFont="1" applyFill="1" applyAlignment="1">
      <alignment horizontal="center" vertical="center"/>
    </xf>
    <xf numFmtId="168" fontId="58" fillId="7" borderId="0" xfId="4" applyNumberFormat="1" applyFont="1" applyFill="1" applyAlignment="1">
      <alignment horizontal="center" vertical="center"/>
    </xf>
    <xf numFmtId="3" fontId="58" fillId="7" borderId="0" xfId="4" applyNumberFormat="1" applyFont="1" applyFill="1" applyAlignment="1">
      <alignment horizontal="center" vertical="center"/>
    </xf>
    <xf numFmtId="49" fontId="59" fillId="8" borderId="14" xfId="4" applyNumberFormat="1" applyFont="1" applyFill="1" applyBorder="1" applyAlignment="1">
      <alignment horizontal="center" vertical="center" wrapText="1"/>
    </xf>
    <xf numFmtId="49" fontId="59" fillId="8" borderId="14" xfId="4" applyNumberFormat="1" applyFont="1" applyFill="1" applyBorder="1" applyAlignment="1">
      <alignment horizontal="center" vertical="center"/>
    </xf>
    <xf numFmtId="49" fontId="59" fillId="8" borderId="14" xfId="4" applyNumberFormat="1" applyFont="1" applyFill="1" applyBorder="1" applyAlignment="1">
      <alignment horizontal="center" vertical="center"/>
    </xf>
    <xf numFmtId="49" fontId="44" fillId="7" borderId="0" xfId="4" applyNumberFormat="1" applyFill="1" applyAlignment="1">
      <alignment horizontal="center" vertical="center"/>
    </xf>
    <xf numFmtId="49" fontId="53" fillId="8" borderId="14" xfId="4" applyNumberFormat="1" applyFont="1" applyFill="1" applyBorder="1" applyAlignment="1">
      <alignment horizontal="center" vertical="center"/>
    </xf>
    <xf numFmtId="49" fontId="53" fillId="8" borderId="14" xfId="4" applyNumberFormat="1" applyFont="1" applyFill="1" applyBorder="1" applyAlignment="1">
      <alignment horizontal="left" vertical="center"/>
    </xf>
    <xf numFmtId="49" fontId="53" fillId="7" borderId="15" xfId="4" applyNumberFormat="1" applyFont="1" applyFill="1" applyBorder="1" applyAlignment="1">
      <alignment horizontal="left" vertical="center"/>
    </xf>
    <xf numFmtId="49" fontId="60" fillId="7" borderId="0" xfId="4" applyNumberFormat="1" applyFont="1" applyFill="1" applyAlignment="1">
      <alignment horizontal="left"/>
    </xf>
    <xf numFmtId="3" fontId="61" fillId="7" borderId="0" xfId="4" applyNumberFormat="1" applyFont="1" applyFill="1" applyAlignment="1">
      <alignment horizontal="right"/>
    </xf>
    <xf numFmtId="49" fontId="61" fillId="7" borderId="0" xfId="4" applyNumberFormat="1" applyFont="1" applyFill="1" applyAlignment="1">
      <alignment horizontal="left"/>
    </xf>
    <xf numFmtId="49" fontId="62" fillId="10" borderId="0" xfId="4" applyNumberFormat="1" applyFont="1" applyFill="1" applyAlignment="1">
      <alignment horizontal="right"/>
    </xf>
    <xf numFmtId="49" fontId="44" fillId="7" borderId="15" xfId="4" applyNumberFormat="1" applyFill="1" applyBorder="1" applyAlignment="1">
      <alignment horizontal="left" vertical="center"/>
    </xf>
    <xf numFmtId="0" fontId="60" fillId="7" borderId="0" xfId="4" applyFont="1" applyFill="1" applyAlignment="1">
      <alignment horizontal="left"/>
    </xf>
    <xf numFmtId="49" fontId="61" fillId="7" borderId="0" xfId="4" applyNumberFormat="1" applyFont="1" applyFill="1" applyAlignment="1">
      <alignment horizontal="right"/>
    </xf>
    <xf numFmtId="49" fontId="63" fillId="8" borderId="16" xfId="4" applyNumberFormat="1" applyFont="1" applyFill="1" applyBorder="1" applyAlignment="1">
      <alignment horizontal="center" vertical="center" wrapText="1"/>
    </xf>
    <xf numFmtId="49" fontId="63" fillId="8" borderId="17" xfId="4" applyNumberFormat="1" applyFont="1" applyFill="1" applyBorder="1" applyAlignment="1">
      <alignment horizontal="center" vertical="center" wrapText="1"/>
    </xf>
    <xf numFmtId="170" fontId="61" fillId="7" borderId="0" xfId="4" applyNumberFormat="1" applyFont="1" applyFill="1" applyAlignment="1">
      <alignment horizontal="right"/>
    </xf>
    <xf numFmtId="0" fontId="61" fillId="7" borderId="0" xfId="4" applyFont="1" applyFill="1" applyAlignment="1">
      <alignment horizontal="right"/>
    </xf>
    <xf numFmtId="49" fontId="64" fillId="7" borderId="0" xfId="4" applyNumberFormat="1" applyFont="1" applyFill="1" applyAlignment="1">
      <alignment horizontal="center" vertical="center"/>
    </xf>
    <xf numFmtId="49" fontId="57" fillId="7" borderId="0" xfId="4" applyNumberFormat="1" applyFont="1" applyFill="1" applyAlignment="1">
      <alignment horizontal="left" vertical="center"/>
    </xf>
    <xf numFmtId="3" fontId="61" fillId="7" borderId="0" xfId="4" applyNumberFormat="1" applyFont="1" applyFill="1" applyAlignment="1">
      <alignment horizontal="left"/>
    </xf>
    <xf numFmtId="49" fontId="58" fillId="7" borderId="0" xfId="4" applyNumberFormat="1" applyFont="1" applyFill="1" applyAlignment="1">
      <alignment horizontal="center" vertical="center"/>
    </xf>
    <xf numFmtId="49" fontId="58" fillId="7" borderId="18" xfId="4" applyNumberFormat="1" applyFont="1" applyFill="1" applyBorder="1" applyAlignment="1">
      <alignment horizontal="left" vertical="center"/>
    </xf>
    <xf numFmtId="169" fontId="58" fillId="7" borderId="0" xfId="4" applyNumberFormat="1" applyFont="1" applyFill="1" applyAlignment="1">
      <alignment horizontal="center" vertical="center"/>
    </xf>
    <xf numFmtId="49" fontId="58" fillId="7" borderId="18" xfId="4" applyNumberFormat="1" applyFont="1" applyFill="1" applyBorder="1" applyAlignment="1">
      <alignment horizontal="left" vertical="center" wrapText="1"/>
    </xf>
    <xf numFmtId="3" fontId="58" fillId="7" borderId="0" xfId="4" applyNumberFormat="1" applyFont="1" applyFill="1" applyAlignment="1">
      <alignment horizontal="center" vertical="center"/>
    </xf>
    <xf numFmtId="49" fontId="65" fillId="7" borderId="0" xfId="4" applyNumberFormat="1" applyFont="1" applyFill="1" applyAlignment="1">
      <alignment horizontal="center" vertical="center"/>
    </xf>
    <xf numFmtId="49" fontId="65" fillId="7" borderId="0" xfId="4" applyNumberFormat="1" applyFont="1" applyFill="1" applyAlignment="1">
      <alignment horizontal="center" vertical="center"/>
    </xf>
    <xf numFmtId="49" fontId="58" fillId="7" borderId="19" xfId="4" applyNumberFormat="1" applyFont="1" applyFill="1" applyBorder="1" applyAlignment="1">
      <alignment horizontal="center" vertical="center"/>
    </xf>
    <xf numFmtId="49" fontId="58" fillId="7" borderId="19" xfId="4" applyNumberFormat="1" applyFont="1" applyFill="1" applyBorder="1" applyAlignment="1">
      <alignment horizontal="center" vertical="center"/>
    </xf>
    <xf numFmtId="49" fontId="58" fillId="7" borderId="17" xfId="4" applyNumberFormat="1" applyFont="1" applyFill="1" applyBorder="1" applyAlignment="1">
      <alignment horizontal="left" vertical="center"/>
    </xf>
    <xf numFmtId="49" fontId="59" fillId="7" borderId="0" xfId="4" applyNumberFormat="1" applyFont="1" applyFill="1" applyAlignment="1">
      <alignment horizontal="center" vertical="center"/>
    </xf>
    <xf numFmtId="49" fontId="59" fillId="7" borderId="0" xfId="4" applyNumberFormat="1" applyFont="1" applyFill="1" applyAlignment="1">
      <alignment horizontal="center" vertical="center"/>
    </xf>
    <xf numFmtId="0" fontId="58" fillId="7" borderId="18" xfId="4" applyFont="1" applyFill="1" applyBorder="1" applyAlignment="1">
      <alignment horizontal="left" vertical="center"/>
    </xf>
    <xf numFmtId="49" fontId="61" fillId="7" borderId="0" xfId="4" applyNumberFormat="1" applyFont="1" applyFill="1" applyAlignment="1">
      <alignment horizontal="left"/>
    </xf>
    <xf numFmtId="170" fontId="61" fillId="7" borderId="20" xfId="4" applyNumberFormat="1" applyFont="1" applyFill="1" applyBorder="1" applyAlignment="1">
      <alignment horizontal="right" vertical="center"/>
    </xf>
    <xf numFmtId="49" fontId="61" fillId="7" borderId="20" xfId="4" applyNumberFormat="1" applyFont="1" applyFill="1" applyBorder="1" applyAlignment="1">
      <alignment horizontal="left" vertical="center"/>
    </xf>
    <xf numFmtId="4" fontId="61" fillId="7" borderId="0" xfId="4" applyNumberFormat="1" applyFont="1" applyFill="1" applyAlignment="1">
      <alignment horizontal="right" vertical="center"/>
    </xf>
    <xf numFmtId="49" fontId="61" fillId="7" borderId="0" xfId="4" applyNumberFormat="1" applyFont="1" applyFill="1" applyAlignment="1">
      <alignment horizontal="left" vertical="center"/>
    </xf>
    <xf numFmtId="170" fontId="61" fillId="7" borderId="0" xfId="4" applyNumberFormat="1" applyFont="1" applyFill="1" applyAlignment="1">
      <alignment horizontal="right" vertical="center"/>
    </xf>
    <xf numFmtId="3" fontId="61" fillId="7" borderId="0" xfId="4" applyNumberFormat="1" applyFont="1" applyFill="1" applyAlignment="1">
      <alignment horizontal="right" vertical="center"/>
    </xf>
    <xf numFmtId="3" fontId="61" fillId="7" borderId="19" xfId="4" applyNumberFormat="1" applyFont="1" applyFill="1" applyBorder="1" applyAlignment="1">
      <alignment horizontal="right" vertical="center"/>
    </xf>
    <xf numFmtId="49" fontId="61" fillId="7" borderId="19" xfId="4" applyNumberFormat="1" applyFont="1" applyFill="1" applyBorder="1" applyAlignment="1">
      <alignment horizontal="left" vertical="center"/>
    </xf>
    <xf numFmtId="49" fontId="66" fillId="7" borderId="0" xfId="4" applyNumberFormat="1" applyFont="1" applyFill="1" applyAlignment="1">
      <alignment horizontal="left" vertical="center"/>
    </xf>
    <xf numFmtId="49" fontId="67" fillId="7" borderId="0" xfId="4" applyNumberFormat="1" applyFont="1" applyFill="1" applyAlignment="1">
      <alignment horizontal="left" vertical="center"/>
    </xf>
    <xf numFmtId="168" fontId="44" fillId="7" borderId="0" xfId="4" applyNumberFormat="1" applyFill="1" applyAlignment="1">
      <alignment horizontal="left" vertical="center"/>
    </xf>
    <xf numFmtId="49" fontId="55" fillId="7" borderId="0" xfId="4" applyNumberFormat="1" applyFont="1" applyFill="1" applyAlignment="1">
      <alignment horizontal="left" vertical="center"/>
    </xf>
    <xf numFmtId="169" fontId="59" fillId="8" borderId="14" xfId="4" applyNumberFormat="1" applyFont="1" applyFill="1" applyBorder="1" applyAlignment="1">
      <alignment horizontal="center" vertical="center"/>
    </xf>
    <xf numFmtId="3" fontId="59" fillId="8" borderId="14" xfId="4" applyNumberFormat="1" applyFont="1" applyFill="1" applyBorder="1" applyAlignment="1">
      <alignment horizontal="center" vertical="center"/>
    </xf>
    <xf numFmtId="4" fontId="59" fillId="8" borderId="14" xfId="4" applyNumberFormat="1" applyFont="1" applyFill="1" applyBorder="1" applyAlignment="1">
      <alignment horizontal="center" vertical="center"/>
    </xf>
    <xf numFmtId="0" fontId="59" fillId="8" borderId="14" xfId="4" applyFont="1" applyFill="1" applyBorder="1" applyAlignment="1">
      <alignment horizontal="left" vertical="center"/>
    </xf>
    <xf numFmtId="4" fontId="58" fillId="7" borderId="0" xfId="4" applyNumberFormat="1" applyFont="1" applyFill="1" applyAlignment="1">
      <alignment horizontal="center" vertical="center"/>
    </xf>
    <xf numFmtId="49" fontId="58" fillId="7" borderId="0" xfId="4" applyNumberFormat="1" applyFont="1" applyFill="1" applyAlignment="1">
      <alignment horizontal="left" vertical="center"/>
    </xf>
    <xf numFmtId="0" fontId="59" fillId="8" borderId="14" xfId="4" applyFont="1" applyFill="1" applyBorder="1" applyAlignment="1">
      <alignment horizontal="center" vertical="center"/>
    </xf>
    <xf numFmtId="0" fontId="68" fillId="7" borderId="0" xfId="4" applyFont="1" applyFill="1" applyAlignment="1">
      <alignment horizontal="center" vertical="center"/>
    </xf>
    <xf numFmtId="0" fontId="69" fillId="7" borderId="0" xfId="4" applyFont="1" applyFill="1" applyAlignment="1">
      <alignment horizontal="right" vertical="center"/>
    </xf>
    <xf numFmtId="0" fontId="68" fillId="7" borderId="0" xfId="4" applyFont="1" applyFill="1" applyAlignment="1">
      <alignment horizontal="left" vertical="center"/>
    </xf>
    <xf numFmtId="0" fontId="70" fillId="8" borderId="14" xfId="4" applyFont="1" applyFill="1" applyBorder="1" applyAlignment="1">
      <alignment horizontal="center" vertical="center"/>
    </xf>
    <xf numFmtId="0" fontId="59" fillId="8" borderId="14" xfId="4" applyFont="1" applyFill="1" applyBorder="1" applyAlignment="1">
      <alignment horizontal="center" vertical="center"/>
    </xf>
    <xf numFmtId="1" fontId="58" fillId="7" borderId="0" xfId="4" applyNumberFormat="1" applyFont="1" applyFill="1" applyAlignment="1">
      <alignment horizontal="center" vertical="center"/>
    </xf>
    <xf numFmtId="169" fontId="59" fillId="8" borderId="14" xfId="4" applyNumberFormat="1" applyFont="1" applyFill="1" applyBorder="1" applyAlignment="1">
      <alignment horizontal="center" vertical="center"/>
    </xf>
    <xf numFmtId="169" fontId="53" fillId="8" borderId="14" xfId="4" applyNumberFormat="1" applyFont="1" applyFill="1" applyBorder="1" applyAlignment="1">
      <alignment horizontal="center" vertical="center"/>
    </xf>
    <xf numFmtId="3" fontId="53" fillId="8" borderId="14" xfId="4" applyNumberFormat="1" applyFont="1" applyFill="1" applyBorder="1" applyAlignment="1">
      <alignment horizontal="center" vertical="center"/>
    </xf>
    <xf numFmtId="4" fontId="53" fillId="8" borderId="14" xfId="4" applyNumberFormat="1" applyFont="1" applyFill="1" applyBorder="1" applyAlignment="1">
      <alignment horizontal="center" vertical="center"/>
    </xf>
    <xf numFmtId="169" fontId="44" fillId="7" borderId="0" xfId="4" applyNumberFormat="1" applyFill="1" applyAlignment="1">
      <alignment horizontal="center" vertical="center"/>
    </xf>
    <xf numFmtId="3" fontId="44" fillId="7" borderId="0" xfId="4" applyNumberFormat="1" applyFill="1" applyAlignment="1">
      <alignment horizontal="center" vertical="center"/>
    </xf>
    <xf numFmtId="4" fontId="44" fillId="7" borderId="0" xfId="4" applyNumberFormat="1" applyFill="1" applyAlignment="1">
      <alignment horizontal="center" vertical="center"/>
    </xf>
    <xf numFmtId="49" fontId="53" fillId="8" borderId="14" xfId="4" applyNumberFormat="1" applyFont="1" applyFill="1" applyBorder="1" applyAlignment="1">
      <alignment horizontal="center" vertical="center"/>
    </xf>
    <xf numFmtId="0" fontId="53" fillId="8" borderId="14" xfId="4" applyFont="1" applyFill="1" applyBorder="1" applyAlignment="1">
      <alignment horizontal="left" vertical="center"/>
    </xf>
    <xf numFmtId="0" fontId="53" fillId="7" borderId="15" xfId="4" applyFont="1" applyFill="1" applyBorder="1" applyAlignment="1">
      <alignment horizontal="left" vertical="top" wrapText="1"/>
    </xf>
    <xf numFmtId="3" fontId="71" fillId="8" borderId="14" xfId="4" applyNumberFormat="1" applyFont="1" applyFill="1" applyBorder="1" applyAlignment="1">
      <alignment horizontal="right" vertical="center"/>
    </xf>
    <xf numFmtId="3" fontId="71" fillId="8" borderId="14" xfId="4" applyNumberFormat="1" applyFont="1" applyFill="1" applyBorder="1" applyAlignment="1">
      <alignment horizontal="right" vertical="center"/>
    </xf>
    <xf numFmtId="0" fontId="71" fillId="8" borderId="14" xfId="4" applyFont="1" applyFill="1" applyBorder="1" applyAlignment="1">
      <alignment horizontal="right" vertical="center" wrapText="1"/>
    </xf>
    <xf numFmtId="0" fontId="72" fillId="8" borderId="14" xfId="4" applyFont="1" applyFill="1" applyBorder="1" applyAlignment="1">
      <alignment horizontal="center" vertical="center"/>
    </xf>
    <xf numFmtId="0" fontId="71" fillId="8" borderId="14" xfId="4" applyFont="1" applyFill="1" applyBorder="1" applyAlignment="1">
      <alignment horizontal="center" vertical="center"/>
    </xf>
    <xf numFmtId="0" fontId="71" fillId="8" borderId="14" xfId="4" applyFont="1" applyFill="1" applyBorder="1" applyAlignment="1">
      <alignment horizontal="left" vertical="center"/>
    </xf>
    <xf numFmtId="0" fontId="72" fillId="8" borderId="14" xfId="4" applyFont="1" applyFill="1" applyBorder="1" applyAlignment="1">
      <alignment horizontal="left" vertical="center"/>
    </xf>
    <xf numFmtId="3" fontId="58" fillId="7" borderId="0" xfId="4" applyNumberFormat="1" applyFont="1" applyFill="1" applyAlignment="1">
      <alignment horizontal="right" vertical="center" wrapText="1"/>
    </xf>
    <xf numFmtId="3" fontId="69" fillId="7" borderId="0" xfId="4" applyNumberFormat="1" applyFont="1" applyFill="1" applyAlignment="1">
      <alignment horizontal="center" vertical="center"/>
    </xf>
    <xf numFmtId="168" fontId="58" fillId="7" borderId="0" xfId="4" applyNumberFormat="1" applyFont="1" applyFill="1" applyAlignment="1">
      <alignment horizontal="left" vertical="center"/>
    </xf>
    <xf numFmtId="171" fontId="69" fillId="7" borderId="0" xfId="4" applyNumberFormat="1" applyFont="1" applyFill="1" applyAlignment="1">
      <alignment horizontal="left" vertical="center"/>
    </xf>
    <xf numFmtId="49" fontId="53" fillId="8" borderId="14" xfId="4" applyNumberFormat="1" applyFont="1" applyFill="1" applyBorder="1" applyAlignment="1">
      <alignment horizontal="center" vertical="center" wrapText="1"/>
    </xf>
    <xf numFmtId="49" fontId="73" fillId="8" borderId="14" xfId="4" applyNumberFormat="1" applyFont="1" applyFill="1" applyBorder="1" applyAlignment="1">
      <alignment horizontal="center" vertical="center"/>
    </xf>
    <xf numFmtId="49" fontId="74" fillId="10" borderId="15" xfId="4" applyNumberFormat="1" applyFont="1" applyFill="1" applyBorder="1" applyAlignment="1">
      <alignment horizontal="center" vertical="center"/>
    </xf>
    <xf numFmtId="49" fontId="74" fillId="11" borderId="15" xfId="4" applyNumberFormat="1" applyFont="1" applyFill="1" applyBorder="1" applyAlignment="1">
      <alignment horizontal="center" vertical="center"/>
    </xf>
    <xf numFmtId="49" fontId="74" fillId="12" borderId="15" xfId="4" applyNumberFormat="1" applyFont="1" applyFill="1" applyBorder="1" applyAlignment="1">
      <alignment horizontal="center" vertical="center"/>
    </xf>
    <xf numFmtId="172" fontId="44" fillId="7" borderId="0" xfId="4" applyNumberFormat="1" applyFill="1" applyAlignment="1">
      <alignment horizontal="left" vertical="center"/>
    </xf>
    <xf numFmtId="0" fontId="0" fillId="0" borderId="0" xfId="0" applyAlignment="1">
      <alignment horizontal="left"/>
    </xf>
  </cellXfs>
  <cellStyles count="7">
    <cellStyle name="Hyperlink 2" xfId="3" xr:uid="{EC120E1C-9E21-4872-9FB1-94447AF4C45E}"/>
    <cellStyle name="Normal" xfId="0" builtinId="0"/>
    <cellStyle name="Normal 2" xfId="2" xr:uid="{425AB3E8-2668-4EF0-A65C-0C64CBAF2124}"/>
    <cellStyle name="Normal 3" xfId="4" xr:uid="{B951CDCC-1984-43A6-A1B7-7250F85A49A8}"/>
    <cellStyle name="Normal 4" xfId="6" xr:uid="{797CFAD8-6D21-40A0-A19A-81FC4E8CD23C}"/>
    <cellStyle name="Percent" xfId="1" builtinId="5"/>
    <cellStyle name="Percent 2" xfId="5" xr:uid="{FE0E9D96-BD93-45C7-A7CD-8A6E2F426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9" descr="Inserted picture RelID:1">
          <a:extLst>
            <a:ext uri="{FF2B5EF4-FFF2-40B4-BE49-F238E27FC236}">
              <a16:creationId xmlns:a16="http://schemas.microsoft.com/office/drawing/2014/main" id="{88058E7E-8CB4-4AB3-9CDC-10ADCD1798E4}"/>
            </a:ext>
          </a:extLst>
        </xdr:cNvPr>
        <xdr:cNvPicPr>
          <a:picLocks noChangeAspect="1"/>
        </xdr:cNvPicPr>
      </xdr:nvPicPr>
      <xdr:blipFill>
        <a:blip xmlns:r="http://schemas.openxmlformats.org/officeDocument/2006/relationships" r:embed="rId1"/>
        <a:stretch>
          <a:fillRect/>
        </a:stretch>
      </xdr:blipFill>
      <xdr:spPr>
        <a:xfrm>
          <a:off x="609600" y="0"/>
          <a:ext cx="3048000" cy="514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9" descr="Inserted picture RelID:1">
          <a:extLst>
            <a:ext uri="{FF2B5EF4-FFF2-40B4-BE49-F238E27FC236}">
              <a16:creationId xmlns:a16="http://schemas.microsoft.com/office/drawing/2014/main" id="{8A8625BA-D15C-4899-89A3-9442FF9DF5DC}"/>
            </a:ext>
          </a:extLst>
        </xdr:cNvPr>
        <xdr:cNvPicPr>
          <a:picLocks noChangeAspect="1"/>
        </xdr:cNvPicPr>
      </xdr:nvPicPr>
      <xdr:blipFill>
        <a:blip xmlns:r="http://schemas.openxmlformats.org/officeDocument/2006/relationships" r:embed="rId1"/>
        <a:stretch>
          <a:fillRect/>
        </a:stretch>
      </xdr:blipFill>
      <xdr:spPr>
        <a:xfrm>
          <a:off x="76200" y="15240"/>
          <a:ext cx="1141730" cy="327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C34DF2D6-2B10-4BE2-8434-DAC0ECC03BB2}"/>
            </a:ext>
          </a:extLst>
        </xdr:cNvPr>
        <xdr:cNvPicPr>
          <a:picLocks noChangeAspect="1"/>
        </xdr:cNvPicPr>
      </xdr:nvPicPr>
      <xdr:blipFill>
        <a:blip xmlns:r="http://schemas.openxmlformats.org/officeDocument/2006/relationships" r:embed="rId1"/>
        <a:stretch>
          <a:fillRect/>
        </a:stretch>
      </xdr:blipFill>
      <xdr:spPr>
        <a:xfrm>
          <a:off x="609600" y="171450"/>
          <a:ext cx="609600"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2619482D-9D00-48A4-BFF3-CB2A2ECE9E3F}"/>
            </a:ext>
          </a:extLst>
        </xdr:cNvPr>
        <xdr:cNvPicPr>
          <a:picLocks noChangeAspect="1"/>
        </xdr:cNvPicPr>
      </xdr:nvPicPr>
      <xdr:blipFill>
        <a:blip xmlns:r="http://schemas.openxmlformats.org/officeDocument/2006/relationships" r:embed="rId1"/>
        <a:stretch>
          <a:fillRect/>
        </a:stretch>
      </xdr:blipFill>
      <xdr:spPr>
        <a:xfrm>
          <a:off x="609600" y="171450"/>
          <a:ext cx="1219200" cy="342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3" descr="Inserted picture RelID:1">
          <a:extLst>
            <a:ext uri="{FF2B5EF4-FFF2-40B4-BE49-F238E27FC236}">
              <a16:creationId xmlns:a16="http://schemas.microsoft.com/office/drawing/2014/main" id="{2CC6E16E-7768-4119-B23D-492CCB188073}"/>
            </a:ext>
          </a:extLst>
        </xdr:cNvPr>
        <xdr:cNvPicPr>
          <a:picLocks noChangeAspect="1"/>
        </xdr:cNvPicPr>
      </xdr:nvPicPr>
      <xdr:blipFill>
        <a:blip xmlns:r="http://schemas.openxmlformats.org/officeDocument/2006/relationships" r:embed="rId1"/>
        <a:stretch>
          <a:fillRect/>
        </a:stretch>
      </xdr:blipFill>
      <xdr:spPr>
        <a:xfrm>
          <a:off x="609600" y="0"/>
          <a:ext cx="609600" cy="514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0B30053B-ABB6-46C4-B734-4B7B1748F756}"/>
            </a:ext>
          </a:extLst>
        </xdr:cNvPr>
        <xdr:cNvPicPr>
          <a:picLocks noChangeAspect="1"/>
        </xdr:cNvPicPr>
      </xdr:nvPicPr>
      <xdr:blipFill>
        <a:blip xmlns:r="http://schemas.openxmlformats.org/officeDocument/2006/relationships" r:embed="rId1"/>
        <a:stretch>
          <a:fillRect/>
        </a:stretch>
      </xdr:blipFill>
      <xdr:spPr>
        <a:xfrm>
          <a:off x="609600" y="0"/>
          <a:ext cx="609600" cy="514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5" descr="Inserted picture RelID:1">
          <a:extLst>
            <a:ext uri="{FF2B5EF4-FFF2-40B4-BE49-F238E27FC236}">
              <a16:creationId xmlns:a16="http://schemas.microsoft.com/office/drawing/2014/main" id="{A0C989BF-CBFA-4D80-88C7-3AE073168DAB}"/>
            </a:ext>
          </a:extLst>
        </xdr:cNvPr>
        <xdr:cNvPicPr>
          <a:picLocks noChangeAspect="1"/>
        </xdr:cNvPicPr>
      </xdr:nvPicPr>
      <xdr:blipFill>
        <a:blip xmlns:r="http://schemas.openxmlformats.org/officeDocument/2006/relationships" r:embed="rId1"/>
        <a:stretch>
          <a:fillRect/>
        </a:stretch>
      </xdr:blipFill>
      <xdr:spPr>
        <a:xfrm>
          <a:off x="609600" y="0"/>
          <a:ext cx="609600" cy="5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6" descr="Inserted picture RelID:1">
          <a:extLst>
            <a:ext uri="{FF2B5EF4-FFF2-40B4-BE49-F238E27FC236}">
              <a16:creationId xmlns:a16="http://schemas.microsoft.com/office/drawing/2014/main" id="{E516065C-50C4-4E45-9481-089A8D08B97C}"/>
            </a:ext>
          </a:extLst>
        </xdr:cNvPr>
        <xdr:cNvPicPr>
          <a:picLocks noChangeAspect="1"/>
        </xdr:cNvPicPr>
      </xdr:nvPicPr>
      <xdr:blipFill>
        <a:blip xmlns:r="http://schemas.openxmlformats.org/officeDocument/2006/relationships" r:embed="rId1"/>
        <a:stretch>
          <a:fillRect/>
        </a:stretch>
      </xdr:blipFill>
      <xdr:spPr>
        <a:xfrm>
          <a:off x="609600" y="0"/>
          <a:ext cx="6705600" cy="5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7" descr="Inserted picture RelID:1">
          <a:extLst>
            <a:ext uri="{FF2B5EF4-FFF2-40B4-BE49-F238E27FC236}">
              <a16:creationId xmlns:a16="http://schemas.microsoft.com/office/drawing/2014/main" id="{ECB1DD19-3129-44D4-8502-0CCFDE0B7BDD}"/>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8" descr="Inserted picture RelID:2">
          <a:extLst>
            <a:ext uri="{FF2B5EF4-FFF2-40B4-BE49-F238E27FC236}">
              <a16:creationId xmlns:a16="http://schemas.microsoft.com/office/drawing/2014/main" id="{474978B6-1386-4133-AB76-A5F32B552C63}"/>
            </a:ext>
          </a:extLst>
        </xdr:cNvPr>
        <xdr:cNvPicPr>
          <a:picLocks noChangeAspect="1"/>
        </xdr:cNvPicPr>
      </xdr:nvPicPr>
      <xdr:blipFill>
        <a:blip xmlns:r="http://schemas.openxmlformats.org/officeDocument/2006/relationships" r:embed="rId2"/>
        <a:stretch>
          <a:fillRect/>
        </a:stretch>
      </xdr:blipFill>
      <xdr:spPr>
        <a:xfrm>
          <a:off x="609600" y="1977390"/>
          <a:ext cx="2439162" cy="762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9" descr="Inserted picture RelID:3">
          <a:extLst>
            <a:ext uri="{FF2B5EF4-FFF2-40B4-BE49-F238E27FC236}">
              <a16:creationId xmlns:a16="http://schemas.microsoft.com/office/drawing/2014/main" id="{53878B5E-4D8E-4CC6-B115-9AF182950EDC}"/>
            </a:ext>
          </a:extLst>
        </xdr:cNvPr>
        <xdr:cNvPicPr>
          <a:picLocks noChangeAspect="1"/>
        </xdr:cNvPicPr>
      </xdr:nvPicPr>
      <xdr:blipFill>
        <a:blip xmlns:r="http://schemas.openxmlformats.org/officeDocument/2006/relationships" r:embed="rId3"/>
        <a:stretch>
          <a:fillRect/>
        </a:stretch>
      </xdr:blipFill>
      <xdr:spPr>
        <a:xfrm>
          <a:off x="26543" y="2293747"/>
          <a:ext cx="3631057" cy="10655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10" descr="Inserted picture RelID:4">
          <a:extLst>
            <a:ext uri="{FF2B5EF4-FFF2-40B4-BE49-F238E27FC236}">
              <a16:creationId xmlns:a16="http://schemas.microsoft.com/office/drawing/2014/main" id="{F4338D31-6535-4EE4-A9D0-9A2BC578E886}"/>
            </a:ext>
          </a:extLst>
        </xdr:cNvPr>
        <xdr:cNvPicPr>
          <a:picLocks noChangeAspect="1"/>
        </xdr:cNvPicPr>
      </xdr:nvPicPr>
      <xdr:blipFill>
        <a:blip xmlns:r="http://schemas.openxmlformats.org/officeDocument/2006/relationships" r:embed="rId4"/>
        <a:stretch>
          <a:fillRect/>
        </a:stretch>
      </xdr:blipFill>
      <xdr:spPr>
        <a:xfrm>
          <a:off x="15240" y="2641727"/>
          <a:ext cx="3035046" cy="101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11" descr="Inserted picture RelID:5">
          <a:extLst>
            <a:ext uri="{FF2B5EF4-FFF2-40B4-BE49-F238E27FC236}">
              <a16:creationId xmlns:a16="http://schemas.microsoft.com/office/drawing/2014/main" id="{05AD3B6B-DCAF-4FA8-9118-63D3B52575DE}"/>
            </a:ext>
          </a:extLst>
        </xdr:cNvPr>
        <xdr:cNvPicPr>
          <a:picLocks noChangeAspect="1"/>
        </xdr:cNvPicPr>
      </xdr:nvPicPr>
      <xdr:blipFill>
        <a:blip xmlns:r="http://schemas.openxmlformats.org/officeDocument/2006/relationships" r:embed="rId5"/>
        <a:stretch>
          <a:fillRect/>
        </a:stretch>
      </xdr:blipFill>
      <xdr:spPr>
        <a:xfrm>
          <a:off x="0" y="2941447"/>
          <a:ext cx="3050032" cy="1466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12" descr="Inserted picture RelID:6">
          <a:extLst>
            <a:ext uri="{FF2B5EF4-FFF2-40B4-BE49-F238E27FC236}">
              <a16:creationId xmlns:a16="http://schemas.microsoft.com/office/drawing/2014/main" id="{F68427C2-DB09-4C31-BC65-C5775B26DA72}"/>
            </a:ext>
          </a:extLst>
        </xdr:cNvPr>
        <xdr:cNvPicPr>
          <a:picLocks noChangeAspect="1"/>
        </xdr:cNvPicPr>
      </xdr:nvPicPr>
      <xdr:blipFill>
        <a:blip xmlns:r="http://schemas.openxmlformats.org/officeDocument/2006/relationships" r:embed="rId6"/>
        <a:stretch>
          <a:fillRect/>
        </a:stretch>
      </xdr:blipFill>
      <xdr:spPr>
        <a:xfrm>
          <a:off x="0" y="3293364"/>
          <a:ext cx="3050540" cy="13182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6A3AE9C1-E8DC-46E0-85E8-7C12471D2288}"/>
            </a:ext>
          </a:extLst>
        </xdr:cNvPr>
        <xdr:cNvPicPr>
          <a:picLocks noChangeAspect="1"/>
        </xdr:cNvPicPr>
      </xdr:nvPicPr>
      <xdr:blipFill>
        <a:blip xmlns:r="http://schemas.openxmlformats.org/officeDocument/2006/relationships" r:embed="rId7"/>
        <a:stretch>
          <a:fillRect/>
        </a:stretch>
      </xdr:blipFill>
      <xdr:spPr>
        <a:xfrm>
          <a:off x="49403" y="3636264"/>
          <a:ext cx="3001137" cy="13182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C965502B-7F6B-4843-AB94-9ABD62B913C1}"/>
            </a:ext>
          </a:extLst>
        </xdr:cNvPr>
        <xdr:cNvPicPr>
          <a:picLocks noChangeAspect="1"/>
        </xdr:cNvPicPr>
      </xdr:nvPicPr>
      <xdr:blipFill>
        <a:blip xmlns:r="http://schemas.openxmlformats.org/officeDocument/2006/relationships" r:embed="rId8"/>
        <a:stretch>
          <a:fillRect/>
        </a:stretch>
      </xdr:blipFill>
      <xdr:spPr>
        <a:xfrm>
          <a:off x="685800" y="3979164"/>
          <a:ext cx="2359660" cy="1356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AC4DA32-7758-451C-8A95-2F3CFAAAFE38}"/>
            </a:ext>
          </a:extLst>
        </xdr:cNvPr>
        <xdr:cNvPicPr>
          <a:picLocks noChangeAspect="1"/>
        </xdr:cNvPicPr>
      </xdr:nvPicPr>
      <xdr:blipFill>
        <a:blip xmlns:r="http://schemas.openxmlformats.org/officeDocument/2006/relationships" r:embed="rId9"/>
        <a:stretch>
          <a:fillRect/>
        </a:stretch>
      </xdr:blipFill>
      <xdr:spPr>
        <a:xfrm>
          <a:off x="1093343" y="4335907"/>
          <a:ext cx="1955419" cy="12382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71A04C26-69F4-4436-80E8-757CF37E7D7F}"/>
            </a:ext>
          </a:extLst>
        </xdr:cNvPr>
        <xdr:cNvPicPr>
          <a:picLocks noChangeAspect="1"/>
        </xdr:cNvPicPr>
      </xdr:nvPicPr>
      <xdr:blipFill>
        <a:blip xmlns:r="http://schemas.openxmlformats.org/officeDocument/2006/relationships" r:embed="rId10"/>
        <a:stretch>
          <a:fillRect/>
        </a:stretch>
      </xdr:blipFill>
      <xdr:spPr>
        <a:xfrm>
          <a:off x="788543" y="4732147"/>
          <a:ext cx="2261489" cy="684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D5198286-DCC7-45AB-89CB-8ED47F94EFAB}"/>
            </a:ext>
          </a:extLst>
        </xdr:cNvPr>
        <xdr:cNvPicPr>
          <a:picLocks noChangeAspect="1"/>
        </xdr:cNvPicPr>
      </xdr:nvPicPr>
      <xdr:blipFill>
        <a:blip xmlns:r="http://schemas.openxmlformats.org/officeDocument/2006/relationships" r:embed="rId11"/>
        <a:stretch>
          <a:fillRect/>
        </a:stretch>
      </xdr:blipFill>
      <xdr:spPr>
        <a:xfrm>
          <a:off x="712343" y="5007864"/>
          <a:ext cx="2338451" cy="13716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CDD2B14B-0600-4561-A17A-EE69F7462F57}"/>
            </a:ext>
          </a:extLst>
        </xdr:cNvPr>
        <xdr:cNvPicPr>
          <a:picLocks noChangeAspect="1"/>
        </xdr:cNvPicPr>
      </xdr:nvPicPr>
      <xdr:blipFill>
        <a:blip xmlns:r="http://schemas.openxmlformats.org/officeDocument/2006/relationships" r:embed="rId12"/>
        <a:stretch>
          <a:fillRect/>
        </a:stretch>
      </xdr:blipFill>
      <xdr:spPr>
        <a:xfrm>
          <a:off x="929640" y="5417947"/>
          <a:ext cx="2116836" cy="666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85924295-CFFD-4C29-B0EA-FD503EA16E03}"/>
            </a:ext>
          </a:extLst>
        </xdr:cNvPr>
        <xdr:cNvPicPr>
          <a:picLocks noChangeAspect="1"/>
        </xdr:cNvPicPr>
      </xdr:nvPicPr>
      <xdr:blipFill>
        <a:blip xmlns:r="http://schemas.openxmlformats.org/officeDocument/2006/relationships" r:embed="rId13"/>
        <a:stretch>
          <a:fillRect/>
        </a:stretch>
      </xdr:blipFill>
      <xdr:spPr>
        <a:xfrm>
          <a:off x="49403" y="5760847"/>
          <a:ext cx="2994787" cy="666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5C4BA498-B81F-4AB6-8F26-D5599601747A}"/>
            </a:ext>
          </a:extLst>
        </xdr:cNvPr>
        <xdr:cNvPicPr>
          <a:picLocks noChangeAspect="1"/>
        </xdr:cNvPicPr>
      </xdr:nvPicPr>
      <xdr:blipFill>
        <a:blip xmlns:r="http://schemas.openxmlformats.org/officeDocument/2006/relationships" r:embed="rId14"/>
        <a:stretch>
          <a:fillRect/>
        </a:stretch>
      </xdr:blipFill>
      <xdr:spPr>
        <a:xfrm>
          <a:off x="673481" y="6115812"/>
          <a:ext cx="2374773" cy="5715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DA84AC12-F8EA-4D98-9743-B653C9493737}"/>
            </a:ext>
          </a:extLst>
        </xdr:cNvPr>
        <xdr:cNvPicPr>
          <a:picLocks noChangeAspect="1"/>
        </xdr:cNvPicPr>
      </xdr:nvPicPr>
      <xdr:blipFill>
        <a:blip xmlns:r="http://schemas.openxmlformats.org/officeDocument/2006/relationships" r:embed="rId15"/>
        <a:stretch>
          <a:fillRect/>
        </a:stretch>
      </xdr:blipFill>
      <xdr:spPr>
        <a:xfrm>
          <a:off x="773303" y="6379464"/>
          <a:ext cx="2275459" cy="13893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B91D07E-9EB6-459E-AD2D-B6D3EBAF2A09}"/>
            </a:ext>
          </a:extLst>
        </xdr:cNvPr>
        <xdr:cNvPicPr>
          <a:picLocks noChangeAspect="1"/>
        </xdr:cNvPicPr>
      </xdr:nvPicPr>
      <xdr:blipFill>
        <a:blip xmlns:r="http://schemas.openxmlformats.org/officeDocument/2006/relationships" r:embed="rId16"/>
        <a:stretch>
          <a:fillRect/>
        </a:stretch>
      </xdr:blipFill>
      <xdr:spPr>
        <a:xfrm>
          <a:off x="853440" y="6722364"/>
          <a:ext cx="2197100" cy="13766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EC7DA0DA-CD2A-4BCC-8D1B-9D24B0CD26D5}"/>
            </a:ext>
          </a:extLst>
        </xdr:cNvPr>
        <xdr:cNvPicPr>
          <a:picLocks noChangeAspect="1"/>
        </xdr:cNvPicPr>
      </xdr:nvPicPr>
      <xdr:blipFill>
        <a:blip xmlns:r="http://schemas.openxmlformats.org/officeDocument/2006/relationships" r:embed="rId17"/>
        <a:stretch>
          <a:fillRect/>
        </a:stretch>
      </xdr:blipFill>
      <xdr:spPr>
        <a:xfrm>
          <a:off x="777240" y="7065264"/>
          <a:ext cx="2274316" cy="138176"/>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5B9AD97D-AA19-45E4-A9DA-61E8D648D9FE}"/>
            </a:ext>
          </a:extLst>
        </xdr:cNvPr>
        <xdr:cNvPicPr>
          <a:picLocks noChangeAspect="1"/>
        </xdr:cNvPicPr>
      </xdr:nvPicPr>
      <xdr:blipFill>
        <a:blip xmlns:r="http://schemas.openxmlformats.org/officeDocument/2006/relationships" r:embed="rId18"/>
        <a:stretch>
          <a:fillRect/>
        </a:stretch>
      </xdr:blipFill>
      <xdr:spPr>
        <a:xfrm>
          <a:off x="69977" y="7478395"/>
          <a:ext cx="2977007" cy="66675"/>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2527920D-9A07-4874-8511-970A16089C40}"/>
            </a:ext>
          </a:extLst>
        </xdr:cNvPr>
        <xdr:cNvPicPr>
          <a:picLocks noChangeAspect="1"/>
        </xdr:cNvPicPr>
      </xdr:nvPicPr>
      <xdr:blipFill>
        <a:blip xmlns:r="http://schemas.openxmlformats.org/officeDocument/2006/relationships" r:embed="rId19"/>
        <a:stretch>
          <a:fillRect/>
        </a:stretch>
      </xdr:blipFill>
      <xdr:spPr>
        <a:xfrm>
          <a:off x="75438" y="7839329"/>
          <a:ext cx="2970276" cy="47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8" descr="Inserted picture RelID:1">
          <a:extLst>
            <a:ext uri="{FF2B5EF4-FFF2-40B4-BE49-F238E27FC236}">
              <a16:creationId xmlns:a16="http://schemas.microsoft.com/office/drawing/2014/main" id="{A973452C-C833-41AE-8BFC-F2859B6E22B9}"/>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7" descr="Inserted picture RelID:2">
          <a:extLst>
            <a:ext uri="{FF2B5EF4-FFF2-40B4-BE49-F238E27FC236}">
              <a16:creationId xmlns:a16="http://schemas.microsoft.com/office/drawing/2014/main" id="{C039721A-51C7-4FA3-9179-89378AD6E801}"/>
            </a:ext>
          </a:extLst>
        </xdr:cNvPr>
        <xdr:cNvPicPr>
          <a:picLocks noChangeAspect="1"/>
        </xdr:cNvPicPr>
      </xdr:nvPicPr>
      <xdr:blipFill>
        <a:blip xmlns:r="http://schemas.openxmlformats.org/officeDocument/2006/relationships" r:embed="rId2"/>
        <a:stretch>
          <a:fillRect/>
        </a:stretch>
      </xdr:blipFill>
      <xdr:spPr>
        <a:xfrm>
          <a:off x="49403" y="3200400"/>
          <a:ext cx="4216527" cy="459676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sheetPr>
  <dimension ref="A1:A174"/>
  <sheetViews>
    <sheetView tabSelected="1" view="pageBreakPre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52.2" x14ac:dyDescent="0.3">
      <c r="A6" s="4" t="s">
        <v>3</v>
      </c>
    </row>
    <row r="7" spans="1:1" ht="17.399999999999999" x14ac:dyDescent="0.3">
      <c r="A7" s="4"/>
    </row>
    <row r="8" spans="1:1" ht="18" x14ac:dyDescent="0.3">
      <c r="A8" s="5" t="s">
        <v>4</v>
      </c>
    </row>
    <row r="9" spans="1:1" ht="34.799999999999997" x14ac:dyDescent="0.35">
      <c r="A9" s="6" t="s">
        <v>5</v>
      </c>
    </row>
    <row r="10" spans="1:1" ht="87"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34.799999999999997"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34.799999999999997"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52.2"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34.799999999999997" x14ac:dyDescent="0.3">
      <c r="A58" s="9" t="s">
        <v>52</v>
      </c>
    </row>
    <row r="59" spans="1:1" ht="17.399999999999999" x14ac:dyDescent="0.3">
      <c r="A59" s="8" t="s">
        <v>53</v>
      </c>
    </row>
    <row r="60" spans="1:1" ht="34.799999999999997"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52.2"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34.799999999999997"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52.2"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F344-3182-4286-A00D-EBD0590AF79C}">
  <dimension ref="B1:H60"/>
  <sheetViews>
    <sheetView zoomScaleNormal="100" workbookViewId="0">
      <selection sqref="A1:U3"/>
    </sheetView>
  </sheetViews>
  <sheetFormatPr defaultRowHeight="13.2" x14ac:dyDescent="0.25"/>
  <cols>
    <col min="1" max="1" width="0.44140625" style="179" customWidth="1"/>
    <col min="2" max="3" width="14.6640625" style="179" customWidth="1"/>
    <col min="4" max="4" width="24.77734375" style="179" customWidth="1"/>
    <col min="5" max="5" width="13.5546875" style="179" customWidth="1"/>
    <col min="6" max="6" width="17.6640625" style="179" customWidth="1"/>
    <col min="7" max="8" width="0.21875" style="179" customWidth="1"/>
    <col min="9" max="9" width="9.5546875" style="179" customWidth="1"/>
    <col min="10" max="16384" width="8.88671875" style="179"/>
  </cols>
  <sheetData>
    <row r="1" spans="2:7" s="180" customFormat="1" ht="7.2" customHeight="1" x14ac:dyDescent="0.15">
      <c r="B1" s="193"/>
    </row>
    <row r="2" spans="2:7" s="180" customFormat="1" ht="18.3" customHeight="1" x14ac:dyDescent="0.15">
      <c r="B2" s="193"/>
      <c r="D2" s="194" t="s">
        <v>1420</v>
      </c>
      <c r="E2" s="194"/>
      <c r="F2" s="194"/>
      <c r="G2" s="194"/>
    </row>
    <row r="3" spans="2:7" s="180" customFormat="1" ht="4.6500000000000004" customHeight="1" x14ac:dyDescent="0.15">
      <c r="B3" s="193"/>
    </row>
    <row r="4" spans="2:7" s="180" customFormat="1" ht="27.3" customHeight="1" x14ac:dyDescent="0.15">
      <c r="B4" s="192" t="s">
        <v>1648</v>
      </c>
      <c r="C4" s="192"/>
      <c r="D4" s="192"/>
      <c r="E4" s="192"/>
      <c r="F4" s="192"/>
    </row>
    <row r="5" spans="2:7" s="180" customFormat="1" ht="5.0999999999999996" customHeight="1" x14ac:dyDescent="0.15"/>
    <row r="6" spans="2:7" s="180" customFormat="1" ht="19.649999999999999" customHeight="1" x14ac:dyDescent="0.15">
      <c r="B6" s="256" t="s">
        <v>1647</v>
      </c>
      <c r="C6" s="255">
        <v>45351</v>
      </c>
      <c r="D6" s="254" t="s">
        <v>1646</v>
      </c>
    </row>
    <row r="7" spans="2:7" s="180" customFormat="1" ht="3.45" customHeight="1" x14ac:dyDescent="0.15"/>
    <row r="8" spans="2:7" s="180" customFormat="1" ht="15.3" customHeight="1" x14ac:dyDescent="0.15">
      <c r="B8" s="216" t="s">
        <v>1645</v>
      </c>
      <c r="C8" s="216"/>
      <c r="D8" s="216"/>
      <c r="E8" s="216"/>
      <c r="F8" s="216"/>
    </row>
    <row r="9" spans="2:7" s="180" customFormat="1" ht="1.65" customHeight="1" x14ac:dyDescent="0.15"/>
    <row r="10" spans="2:7" s="180" customFormat="1" ht="8.85" customHeight="1" x14ac:dyDescent="0.15">
      <c r="B10" s="253" t="s">
        <v>1644</v>
      </c>
      <c r="C10" s="253"/>
    </row>
    <row r="11" spans="2:7" s="180" customFormat="1" ht="2.1" customHeight="1" x14ac:dyDescent="0.15"/>
    <row r="12" spans="2:7" s="180" customFormat="1" ht="13.65" customHeight="1" x14ac:dyDescent="0.15">
      <c r="B12" s="252" t="s">
        <v>1643</v>
      </c>
      <c r="C12" s="252"/>
      <c r="D12" s="252"/>
      <c r="E12" s="252"/>
      <c r="F12" s="251">
        <v>3606491361.1300201</v>
      </c>
    </row>
    <row r="13" spans="2:7" s="180" customFormat="1" ht="13.65" customHeight="1" x14ac:dyDescent="0.15">
      <c r="B13" s="248" t="s">
        <v>1642</v>
      </c>
      <c r="C13" s="248"/>
      <c r="D13" s="248"/>
      <c r="E13" s="248"/>
      <c r="F13" s="250">
        <v>3606491361.1300201</v>
      </c>
    </row>
    <row r="14" spans="2:7" s="180" customFormat="1" ht="13.65" customHeight="1" x14ac:dyDescent="0.15">
      <c r="B14" s="248" t="s">
        <v>1641</v>
      </c>
      <c r="C14" s="248"/>
      <c r="D14" s="248"/>
      <c r="E14" s="248"/>
      <c r="F14" s="250">
        <v>525736508.09999502</v>
      </c>
    </row>
    <row r="15" spans="2:7" s="180" customFormat="1" ht="13.65" customHeight="1" x14ac:dyDescent="0.15">
      <c r="B15" s="248" t="s">
        <v>1640</v>
      </c>
      <c r="C15" s="248"/>
      <c r="D15" s="248"/>
      <c r="E15" s="248"/>
      <c r="F15" s="250">
        <v>26671</v>
      </c>
    </row>
    <row r="16" spans="2:7" s="180" customFormat="1" ht="13.65" customHeight="1" x14ac:dyDescent="0.15">
      <c r="B16" s="248" t="s">
        <v>1639</v>
      </c>
      <c r="C16" s="248"/>
      <c r="D16" s="248"/>
      <c r="E16" s="248"/>
      <c r="F16" s="250">
        <v>50200</v>
      </c>
    </row>
    <row r="17" spans="2:6" s="180" customFormat="1" ht="13.65" customHeight="1" x14ac:dyDescent="0.15">
      <c r="B17" s="248" t="s">
        <v>1638</v>
      </c>
      <c r="C17" s="248"/>
      <c r="D17" s="248"/>
      <c r="E17" s="248"/>
      <c r="F17" s="250">
        <v>135221.45255633499</v>
      </c>
    </row>
    <row r="18" spans="2:6" s="180" customFormat="1" ht="13.65" customHeight="1" x14ac:dyDescent="0.15">
      <c r="B18" s="248" t="s">
        <v>1637</v>
      </c>
      <c r="C18" s="248"/>
      <c r="D18" s="248"/>
      <c r="E18" s="248"/>
      <c r="F18" s="250">
        <v>71842.457393028104</v>
      </c>
    </row>
    <row r="19" spans="2:6" s="180" customFormat="1" ht="13.65" customHeight="1" x14ac:dyDescent="0.15">
      <c r="B19" s="248" t="s">
        <v>1636</v>
      </c>
      <c r="C19" s="248"/>
      <c r="D19" s="248"/>
      <c r="E19" s="248"/>
      <c r="F19" s="249">
        <v>0.51874936930459803</v>
      </c>
    </row>
    <row r="20" spans="2:6" s="180" customFormat="1" ht="13.65" customHeight="1" x14ac:dyDescent="0.15">
      <c r="B20" s="248" t="s">
        <v>1635</v>
      </c>
      <c r="C20" s="248"/>
      <c r="D20" s="248"/>
      <c r="E20" s="248"/>
      <c r="F20" s="249">
        <v>0.58219484116637299</v>
      </c>
    </row>
    <row r="21" spans="2:6" s="180" customFormat="1" ht="13.65" customHeight="1" x14ac:dyDescent="0.15">
      <c r="B21" s="248" t="s">
        <v>1634</v>
      </c>
      <c r="C21" s="248"/>
      <c r="D21" s="248"/>
      <c r="E21" s="248"/>
      <c r="F21" s="247">
        <v>4.5045224357648603</v>
      </c>
    </row>
    <row r="22" spans="2:6" s="180" customFormat="1" ht="13.65" customHeight="1" x14ac:dyDescent="0.15">
      <c r="B22" s="248" t="s">
        <v>1633</v>
      </c>
      <c r="C22" s="248"/>
      <c r="D22" s="248"/>
      <c r="E22" s="248"/>
      <c r="F22" s="247">
        <v>14.9601872482078</v>
      </c>
    </row>
    <row r="23" spans="2:6" s="180" customFormat="1" ht="13.65" customHeight="1" x14ac:dyDescent="0.15">
      <c r="B23" s="248" t="s">
        <v>1632</v>
      </c>
      <c r="C23" s="248"/>
      <c r="D23" s="248"/>
      <c r="E23" s="248"/>
      <c r="F23" s="247">
        <v>19.464699764879001</v>
      </c>
    </row>
    <row r="24" spans="2:6" s="180" customFormat="1" ht="13.65" customHeight="1" x14ac:dyDescent="0.15">
      <c r="B24" s="248" t="s">
        <v>1631</v>
      </c>
      <c r="C24" s="248"/>
      <c r="D24" s="248"/>
      <c r="E24" s="248"/>
      <c r="F24" s="249">
        <v>0.920290076036689</v>
      </c>
    </row>
    <row r="25" spans="2:6" s="180" customFormat="1" ht="13.65" customHeight="1" x14ac:dyDescent="0.15">
      <c r="B25" s="248" t="s">
        <v>1630</v>
      </c>
      <c r="C25" s="248"/>
      <c r="D25" s="248"/>
      <c r="E25" s="248"/>
      <c r="F25" s="249">
        <v>7.9709923963307894E-2</v>
      </c>
    </row>
    <row r="26" spans="2:6" s="180" customFormat="1" ht="13.65" customHeight="1" x14ac:dyDescent="0.15">
      <c r="B26" s="248" t="s">
        <v>1629</v>
      </c>
      <c r="C26" s="248"/>
      <c r="D26" s="248"/>
      <c r="E26" s="248"/>
      <c r="F26" s="249">
        <v>1.7991420368598202E-2</v>
      </c>
    </row>
    <row r="27" spans="2:6" s="180" customFormat="1" ht="13.65" customHeight="1" x14ac:dyDescent="0.15">
      <c r="B27" s="248" t="s">
        <v>1628</v>
      </c>
      <c r="C27" s="248"/>
      <c r="D27" s="248"/>
      <c r="E27" s="248"/>
      <c r="F27" s="249">
        <v>1.77206964193092E-2</v>
      </c>
    </row>
    <row r="28" spans="2:6" s="180" customFormat="1" ht="13.65" customHeight="1" x14ac:dyDescent="0.15">
      <c r="B28" s="248" t="s">
        <v>1627</v>
      </c>
      <c r="C28" s="248"/>
      <c r="D28" s="248"/>
      <c r="E28" s="248"/>
      <c r="F28" s="249">
        <v>2.1117060834532301E-2</v>
      </c>
    </row>
    <row r="29" spans="2:6" s="180" customFormat="1" ht="13.65" customHeight="1" x14ac:dyDescent="0.15">
      <c r="B29" s="248" t="s">
        <v>1626</v>
      </c>
      <c r="C29" s="248"/>
      <c r="D29" s="248"/>
      <c r="E29" s="248"/>
      <c r="F29" s="247">
        <v>7.8564650146164103</v>
      </c>
    </row>
    <row r="30" spans="2:6" s="180" customFormat="1" ht="13.65" customHeight="1" x14ac:dyDescent="0.15">
      <c r="B30" s="248" t="s">
        <v>1625</v>
      </c>
      <c r="C30" s="248"/>
      <c r="D30" s="248"/>
      <c r="E30" s="248"/>
      <c r="F30" s="247">
        <v>7.2220701408301604</v>
      </c>
    </row>
    <row r="31" spans="2:6" s="180" customFormat="1" ht="13.65" customHeight="1" x14ac:dyDescent="0.15">
      <c r="B31" s="246" t="s">
        <v>1624</v>
      </c>
      <c r="C31" s="246"/>
      <c r="D31" s="246"/>
      <c r="E31" s="246"/>
      <c r="F31" s="245">
        <v>5.8718917860833802E-5</v>
      </c>
    </row>
    <row r="32" spans="2:6" s="180" customFormat="1" ht="4.2" customHeight="1" x14ac:dyDescent="0.15"/>
    <row r="33" spans="2:8" s="180" customFormat="1" ht="15.3" customHeight="1" x14ac:dyDescent="0.15">
      <c r="B33" s="216" t="s">
        <v>1623</v>
      </c>
      <c r="C33" s="216"/>
      <c r="D33" s="216"/>
      <c r="E33" s="216"/>
      <c r="F33" s="216"/>
    </row>
    <row r="34" spans="2:8" s="180" customFormat="1" ht="4.2" customHeight="1" x14ac:dyDescent="0.15"/>
    <row r="35" spans="2:8" s="180" customFormat="1" ht="17.100000000000001" customHeight="1" x14ac:dyDescent="0.25">
      <c r="B35" s="244" t="s">
        <v>1622</v>
      </c>
      <c r="C35" s="244"/>
      <c r="D35" s="244"/>
      <c r="E35" s="244"/>
      <c r="F35" s="218">
        <v>157214305.78999999</v>
      </c>
    </row>
    <row r="36" spans="2:8" s="180" customFormat="1" ht="4.2" customHeight="1" x14ac:dyDescent="0.15"/>
    <row r="37" spans="2:8" s="180" customFormat="1" ht="15.3" customHeight="1" x14ac:dyDescent="0.15">
      <c r="B37" s="216" t="s">
        <v>1621</v>
      </c>
      <c r="C37" s="216"/>
      <c r="D37" s="216"/>
      <c r="E37" s="216"/>
      <c r="F37" s="216"/>
    </row>
    <row r="38" spans="2:8" s="180" customFormat="1" ht="4.2" customHeight="1" x14ac:dyDescent="0.15"/>
    <row r="39" spans="2:8" s="180" customFormat="1" ht="10.65" customHeight="1" x14ac:dyDescent="0.15">
      <c r="B39" s="243"/>
      <c r="C39" s="242" t="s">
        <v>1620</v>
      </c>
      <c r="D39" s="242" t="s">
        <v>1620</v>
      </c>
      <c r="E39" s="242" t="s">
        <v>1620</v>
      </c>
      <c r="F39" s="241" t="s">
        <v>1620</v>
      </c>
      <c r="G39" s="241"/>
      <c r="H39" s="241"/>
    </row>
    <row r="40" spans="2:8" s="180" customFormat="1" ht="8.5500000000000007" customHeight="1" x14ac:dyDescent="0.15">
      <c r="B40" s="240" t="s">
        <v>1515</v>
      </c>
      <c r="C40" s="239" t="s">
        <v>1619</v>
      </c>
      <c r="D40" s="239" t="s">
        <v>1618</v>
      </c>
      <c r="E40" s="239" t="s">
        <v>1617</v>
      </c>
      <c r="F40" s="238" t="s">
        <v>1616</v>
      </c>
      <c r="G40" s="238"/>
      <c r="H40" s="238"/>
    </row>
    <row r="41" spans="2:8" s="180" customFormat="1" ht="11.55" customHeight="1" x14ac:dyDescent="0.15">
      <c r="B41" s="232" t="s">
        <v>184</v>
      </c>
      <c r="C41" s="204" t="s">
        <v>1615</v>
      </c>
      <c r="D41" s="204" t="s">
        <v>1615</v>
      </c>
      <c r="E41" s="204" t="s">
        <v>1615</v>
      </c>
      <c r="F41" s="231" t="s">
        <v>1615</v>
      </c>
      <c r="G41" s="231"/>
      <c r="H41" s="231"/>
    </row>
    <row r="42" spans="2:8" s="180" customFormat="1" ht="10.199999999999999" customHeight="1" x14ac:dyDescent="0.15">
      <c r="B42" s="234" t="s">
        <v>1516</v>
      </c>
      <c r="C42" s="237" t="s">
        <v>1614</v>
      </c>
      <c r="D42" s="237" t="s">
        <v>1613</v>
      </c>
      <c r="E42" s="237" t="s">
        <v>1612</v>
      </c>
      <c r="F42" s="236" t="s">
        <v>1611</v>
      </c>
      <c r="G42" s="236"/>
      <c r="H42" s="236"/>
    </row>
    <row r="43" spans="2:8" s="180" customFormat="1" ht="10.199999999999999" customHeight="1" x14ac:dyDescent="0.15">
      <c r="B43" s="232" t="s">
        <v>1511</v>
      </c>
      <c r="C43" s="204" t="s">
        <v>248</v>
      </c>
      <c r="D43" s="204" t="s">
        <v>248</v>
      </c>
      <c r="E43" s="204" t="s">
        <v>248</v>
      </c>
      <c r="F43" s="231" t="s">
        <v>248</v>
      </c>
      <c r="G43" s="231"/>
      <c r="H43" s="231"/>
    </row>
    <row r="44" spans="2:8" s="180" customFormat="1" ht="10.199999999999999" customHeight="1" x14ac:dyDescent="0.15">
      <c r="B44" s="234" t="s">
        <v>1610</v>
      </c>
      <c r="C44" s="209">
        <v>2000000</v>
      </c>
      <c r="D44" s="209">
        <v>6000000</v>
      </c>
      <c r="E44" s="209">
        <v>7000000</v>
      </c>
      <c r="F44" s="235">
        <v>5000000</v>
      </c>
      <c r="G44" s="235"/>
      <c r="H44" s="235"/>
    </row>
    <row r="45" spans="2:8" s="180" customFormat="1" ht="10.199999999999999" customHeight="1" x14ac:dyDescent="0.15">
      <c r="B45" s="234" t="s">
        <v>1513</v>
      </c>
      <c r="C45" s="207">
        <v>43385</v>
      </c>
      <c r="D45" s="207">
        <v>43180</v>
      </c>
      <c r="E45" s="207">
        <v>45212</v>
      </c>
      <c r="F45" s="208">
        <v>44587</v>
      </c>
      <c r="G45" s="208"/>
      <c r="H45" s="208"/>
    </row>
    <row r="46" spans="2:8" s="180" customFormat="1" ht="10.199999999999999" customHeight="1" x14ac:dyDescent="0.15">
      <c r="B46" s="234" t="s">
        <v>1512</v>
      </c>
      <c r="C46" s="207">
        <v>46195</v>
      </c>
      <c r="D46" s="207">
        <v>46926</v>
      </c>
      <c r="E46" s="207">
        <v>47656</v>
      </c>
      <c r="F46" s="208">
        <v>48143</v>
      </c>
      <c r="G46" s="208"/>
      <c r="H46" s="208"/>
    </row>
    <row r="47" spans="2:8" s="180" customFormat="1" ht="10.199999999999999" customHeight="1" x14ac:dyDescent="0.15">
      <c r="B47" s="234" t="s">
        <v>1510</v>
      </c>
      <c r="C47" s="204" t="s">
        <v>1609</v>
      </c>
      <c r="D47" s="204" t="s">
        <v>1609</v>
      </c>
      <c r="E47" s="204" t="s">
        <v>1609</v>
      </c>
      <c r="F47" s="231" t="s">
        <v>1609</v>
      </c>
      <c r="G47" s="231"/>
      <c r="H47" s="231"/>
    </row>
    <row r="48" spans="2:8" s="180" customFormat="1" ht="10.199999999999999" customHeight="1" x14ac:dyDescent="0.15">
      <c r="B48" s="232" t="s">
        <v>1509</v>
      </c>
      <c r="C48" s="206">
        <v>0.01</v>
      </c>
      <c r="D48" s="206">
        <v>8.0000000000000002E-3</v>
      </c>
      <c r="E48" s="206">
        <v>1E-3</v>
      </c>
      <c r="F48" s="233">
        <v>0</v>
      </c>
      <c r="G48" s="233"/>
      <c r="H48" s="233"/>
    </row>
    <row r="49" spans="2:8" s="180" customFormat="1" ht="9.75" customHeight="1" x14ac:dyDescent="0.15">
      <c r="B49" s="232" t="s">
        <v>1608</v>
      </c>
      <c r="C49" s="204" t="s">
        <v>1607</v>
      </c>
      <c r="D49" s="204" t="s">
        <v>1607</v>
      </c>
      <c r="E49" s="204" t="s">
        <v>1607</v>
      </c>
      <c r="F49" s="231" t="s">
        <v>1607</v>
      </c>
      <c r="G49" s="231"/>
      <c r="H49" s="231"/>
    </row>
    <row r="50" spans="2:8" s="180" customFormat="1" ht="8.5500000000000007" customHeight="1" x14ac:dyDescent="0.15">
      <c r="B50" s="232" t="s">
        <v>1606</v>
      </c>
      <c r="C50" s="204" t="s">
        <v>1535</v>
      </c>
      <c r="D50" s="204" t="s">
        <v>1535</v>
      </c>
      <c r="E50" s="204" t="s">
        <v>1535</v>
      </c>
      <c r="F50" s="231" t="s">
        <v>1535</v>
      </c>
      <c r="G50" s="231"/>
      <c r="H50" s="231"/>
    </row>
    <row r="51" spans="2:8" s="180" customFormat="1" ht="11.85" customHeight="1" x14ac:dyDescent="0.15">
      <c r="B51" s="232" t="s">
        <v>1605</v>
      </c>
      <c r="C51" s="204" t="s">
        <v>1604</v>
      </c>
      <c r="D51" s="204" t="s">
        <v>1604</v>
      </c>
      <c r="E51" s="204" t="s">
        <v>1604</v>
      </c>
      <c r="F51" s="231" t="s">
        <v>1604</v>
      </c>
      <c r="G51" s="231"/>
      <c r="H51" s="231"/>
    </row>
    <row r="52" spans="2:8" s="180" customFormat="1" ht="20.85" customHeight="1" x14ac:dyDescent="0.15"/>
    <row r="53" spans="2:8" s="180" customFormat="1" ht="15.3" customHeight="1" x14ac:dyDescent="0.15">
      <c r="B53" s="216" t="s">
        <v>1603</v>
      </c>
      <c r="C53" s="216"/>
      <c r="D53" s="216"/>
      <c r="E53" s="216"/>
      <c r="F53" s="216"/>
    </row>
    <row r="54" spans="2:8" s="180" customFormat="1" ht="4.2" customHeight="1" x14ac:dyDescent="0.15"/>
    <row r="55" spans="2:8" s="180" customFormat="1" ht="15.3" customHeight="1" x14ac:dyDescent="0.15">
      <c r="B55" s="199" t="s">
        <v>1602</v>
      </c>
    </row>
    <row r="56" spans="2:8" s="180" customFormat="1" ht="4.2" customHeight="1" x14ac:dyDescent="0.15"/>
    <row r="57" spans="2:8" s="180" customFormat="1" ht="15.3" customHeight="1" x14ac:dyDescent="0.15">
      <c r="B57" s="216" t="s">
        <v>1601</v>
      </c>
      <c r="C57" s="216"/>
      <c r="D57" s="216"/>
      <c r="E57" s="216"/>
      <c r="F57" s="216"/>
    </row>
    <row r="58" spans="2:8" s="180" customFormat="1" ht="4.2" customHeight="1" x14ac:dyDescent="0.15"/>
    <row r="59" spans="2:8" s="180" customFormat="1" ht="17.100000000000001" customHeight="1" x14ac:dyDescent="0.25">
      <c r="B59" s="230">
        <v>3715316.57</v>
      </c>
      <c r="C59" s="219" t="s">
        <v>248</v>
      </c>
    </row>
    <row r="60" spans="2:8" s="180" customFormat="1" ht="22.95" customHeight="1" x14ac:dyDescent="0.15"/>
  </sheetData>
  <mergeCells count="43">
    <mergeCell ref="B4:F4"/>
    <mergeCell ref="B15:E15"/>
    <mergeCell ref="B16:E16"/>
    <mergeCell ref="B17:E17"/>
    <mergeCell ref="B18:E18"/>
    <mergeCell ref="B19:E19"/>
    <mergeCell ref="B1:B3"/>
    <mergeCell ref="B10:C10"/>
    <mergeCell ref="B12:E12"/>
    <mergeCell ref="B13:E13"/>
    <mergeCell ref="B14:E14"/>
    <mergeCell ref="B25:E25"/>
    <mergeCell ref="B26:E26"/>
    <mergeCell ref="B27:E27"/>
    <mergeCell ref="B28:E28"/>
    <mergeCell ref="B29:E29"/>
    <mergeCell ref="B20:E20"/>
    <mergeCell ref="B21:E21"/>
    <mergeCell ref="B22:E22"/>
    <mergeCell ref="B23:E23"/>
    <mergeCell ref="B24:E24"/>
    <mergeCell ref="F50:H50"/>
    <mergeCell ref="B30:E30"/>
    <mergeCell ref="B31:E31"/>
    <mergeCell ref="B33:F33"/>
    <mergeCell ref="B35:E35"/>
    <mergeCell ref="B37:F37"/>
    <mergeCell ref="F44:H44"/>
    <mergeCell ref="F45:H45"/>
    <mergeCell ref="F46:H46"/>
    <mergeCell ref="F47:H47"/>
    <mergeCell ref="F48:H48"/>
    <mergeCell ref="F49:H49"/>
    <mergeCell ref="F51:H51"/>
    <mergeCell ref="B53:F53"/>
    <mergeCell ref="B57:F57"/>
    <mergeCell ref="B8:F8"/>
    <mergeCell ref="D2:G2"/>
    <mergeCell ref="F39:H39"/>
    <mergeCell ref="F40:H40"/>
    <mergeCell ref="F41:H41"/>
    <mergeCell ref="F42:H42"/>
    <mergeCell ref="F43:H4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51148-CA6A-4A68-B87D-09EA8F2A9926}">
  <dimension ref="B1:AR341"/>
  <sheetViews>
    <sheetView topLeftCell="A207" zoomScaleNormal="100" workbookViewId="0">
      <selection activeCell="X256" sqref="X256:AF256"/>
    </sheetView>
  </sheetViews>
  <sheetFormatPr defaultRowHeight="13.2" x14ac:dyDescent="0.25"/>
  <cols>
    <col min="1" max="1" width="0.6640625" style="179" customWidth="1"/>
    <col min="2" max="2" width="11.6640625" style="179" customWidth="1"/>
    <col min="3" max="3" width="0.44140625" style="179" customWidth="1"/>
    <col min="4" max="4" width="0.21875" style="179" customWidth="1"/>
    <col min="5" max="5" width="0.44140625" style="179" customWidth="1"/>
    <col min="6" max="7" width="0.21875" style="179" customWidth="1"/>
    <col min="8" max="9" width="0.5546875" style="179" customWidth="1"/>
    <col min="10" max="10" width="0.6640625" style="179" customWidth="1"/>
    <col min="11" max="11" width="0.44140625" style="179" customWidth="1"/>
    <col min="12" max="12" width="6" style="179" customWidth="1"/>
    <col min="13" max="13" width="7.44140625" style="179" customWidth="1"/>
    <col min="14" max="14" width="0.44140625" style="179" customWidth="1"/>
    <col min="15" max="15" width="0.21875" style="179" customWidth="1"/>
    <col min="16" max="16" width="0.44140625" style="179" customWidth="1"/>
    <col min="17" max="18" width="0.21875" style="179" customWidth="1"/>
    <col min="19" max="20" width="0.5546875" style="179" customWidth="1"/>
    <col min="21" max="22" width="0.6640625" style="179" customWidth="1"/>
    <col min="23" max="23" width="7.44140625" style="179" customWidth="1"/>
    <col min="24" max="24" width="0.44140625" style="179" customWidth="1"/>
    <col min="25" max="25" width="0.21875" style="179" customWidth="1"/>
    <col min="26" max="26" width="0.44140625" style="179" customWidth="1"/>
    <col min="27" max="28" width="0.21875" style="179" customWidth="1"/>
    <col min="29" max="30" width="0.5546875" style="179" customWidth="1"/>
    <col min="31" max="31" width="0.6640625" style="179" customWidth="1"/>
    <col min="32" max="32" width="15.21875" style="179" customWidth="1"/>
    <col min="33" max="34" width="0.44140625" style="179" customWidth="1"/>
    <col min="35" max="35" width="0.21875" style="179" customWidth="1"/>
    <col min="36" max="36" width="0.33203125" style="179" customWidth="1"/>
    <col min="37" max="37" width="0.21875" style="179" customWidth="1"/>
    <col min="38" max="38" width="0.5546875" style="179" customWidth="1"/>
    <col min="39" max="39" width="0.21875" style="179" customWidth="1"/>
    <col min="40" max="40" width="1" style="179" customWidth="1"/>
    <col min="41" max="41" width="9" style="179" customWidth="1"/>
    <col min="42" max="43" width="0.21875" style="179" customWidth="1"/>
    <col min="44" max="44" width="0.6640625" style="179" customWidth="1"/>
    <col min="45" max="45" width="0.21875" style="179" customWidth="1"/>
    <col min="46" max="46" width="4.6640625" style="179" customWidth="1"/>
    <col min="47" max="16384" width="8.88671875" style="179"/>
  </cols>
  <sheetData>
    <row r="1" spans="2:44" s="180" customFormat="1" ht="7.2" customHeight="1" x14ac:dyDescent="0.15">
      <c r="B1" s="193"/>
      <c r="C1" s="193"/>
      <c r="D1" s="193"/>
      <c r="E1" s="193"/>
      <c r="F1" s="193"/>
      <c r="G1" s="193"/>
      <c r="H1" s="193"/>
      <c r="I1" s="193"/>
      <c r="J1" s="193"/>
      <c r="K1" s="193"/>
      <c r="L1" s="193"/>
    </row>
    <row r="2" spans="2:44" s="180" customFormat="1" ht="18.3" customHeight="1" x14ac:dyDescent="0.15">
      <c r="B2" s="193"/>
      <c r="C2" s="193"/>
      <c r="D2" s="193"/>
      <c r="E2" s="193"/>
      <c r="F2" s="193"/>
      <c r="G2" s="193"/>
      <c r="H2" s="193"/>
      <c r="I2" s="193"/>
      <c r="J2" s="193"/>
      <c r="K2" s="193"/>
      <c r="L2" s="193"/>
      <c r="M2" s="194" t="s">
        <v>1420</v>
      </c>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row>
    <row r="3" spans="2:44" s="180" customFormat="1" ht="5.0999999999999996" customHeight="1" x14ac:dyDescent="0.15">
      <c r="B3" s="193"/>
      <c r="C3" s="193"/>
      <c r="D3" s="193"/>
      <c r="E3" s="193"/>
      <c r="F3" s="193"/>
      <c r="G3" s="193"/>
      <c r="H3" s="193"/>
      <c r="I3" s="193"/>
      <c r="J3" s="193"/>
      <c r="K3" s="193"/>
      <c r="L3" s="193"/>
    </row>
    <row r="4" spans="2:44" s="180" customFormat="1" ht="2.1" customHeight="1" x14ac:dyDescent="0.15"/>
    <row r="5" spans="2:44" s="180" customFormat="1" ht="26.4" customHeight="1" x14ac:dyDescent="0.15">
      <c r="B5" s="192" t="s">
        <v>1784</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row>
    <row r="6" spans="2:44" s="180" customFormat="1" ht="5.55" customHeight="1" x14ac:dyDescent="0.15"/>
    <row r="7" spans="2:44" s="180" customFormat="1" ht="2.1" customHeight="1" x14ac:dyDescent="0.15">
      <c r="B7" s="190" t="s">
        <v>1647</v>
      </c>
      <c r="C7" s="190"/>
      <c r="D7" s="190"/>
      <c r="E7" s="190"/>
      <c r="F7" s="190"/>
      <c r="G7" s="190"/>
      <c r="H7" s="190"/>
      <c r="I7" s="190"/>
      <c r="J7" s="190"/>
      <c r="K7" s="190"/>
    </row>
    <row r="8" spans="2:44" s="180" customFormat="1" ht="17.100000000000001" customHeight="1" x14ac:dyDescent="0.15">
      <c r="B8" s="190"/>
      <c r="C8" s="190"/>
      <c r="D8" s="190"/>
      <c r="E8" s="190"/>
      <c r="F8" s="190"/>
      <c r="G8" s="190"/>
      <c r="H8" s="190"/>
      <c r="I8" s="190"/>
      <c r="J8" s="190"/>
      <c r="K8" s="190"/>
      <c r="M8" s="191">
        <v>45351</v>
      </c>
      <c r="N8" s="191"/>
      <c r="O8" s="191"/>
      <c r="P8" s="191"/>
      <c r="Q8" s="191"/>
      <c r="R8" s="191"/>
      <c r="S8" s="191"/>
      <c r="T8" s="191"/>
      <c r="U8" s="191"/>
      <c r="V8" s="191"/>
    </row>
    <row r="9" spans="2:44" s="180" customFormat="1" ht="4.2" customHeight="1" x14ac:dyDescent="0.15">
      <c r="B9" s="190"/>
      <c r="C9" s="190"/>
      <c r="D9" s="190"/>
      <c r="E9" s="190"/>
      <c r="F9" s="190"/>
      <c r="G9" s="190"/>
      <c r="H9" s="190"/>
      <c r="I9" s="190"/>
      <c r="J9" s="190"/>
      <c r="K9" s="190"/>
    </row>
    <row r="10" spans="2:44" s="180" customFormat="1" ht="1.65" customHeight="1" x14ac:dyDescent="0.15"/>
    <row r="11" spans="2:44" s="180" customFormat="1" ht="15.3" customHeight="1" x14ac:dyDescent="0.15">
      <c r="B11" s="216" t="s">
        <v>1783</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row>
    <row r="12" spans="2:44" s="180" customFormat="1" ht="4.2" customHeight="1" x14ac:dyDescent="0.15"/>
    <row r="13" spans="2:44" s="180" customFormat="1" ht="11.85" customHeight="1" x14ac:dyDescent="0.15">
      <c r="B13" s="260"/>
      <c r="C13" s="260"/>
      <c r="D13" s="260"/>
      <c r="E13" s="260"/>
      <c r="F13" s="260"/>
      <c r="G13" s="260"/>
      <c r="H13" s="260"/>
      <c r="I13" s="260"/>
      <c r="J13" s="260"/>
      <c r="K13" s="212" t="s">
        <v>1655</v>
      </c>
      <c r="L13" s="212"/>
      <c r="M13" s="212"/>
      <c r="N13" s="212"/>
      <c r="O13" s="212"/>
      <c r="P13" s="212"/>
      <c r="Q13" s="212"/>
      <c r="R13" s="212"/>
      <c r="S13" s="212"/>
      <c r="T13" s="212"/>
      <c r="U13" s="212"/>
      <c r="V13" s="212" t="s">
        <v>1653</v>
      </c>
      <c r="W13" s="212"/>
      <c r="X13" s="212"/>
      <c r="Y13" s="212"/>
      <c r="Z13" s="212"/>
      <c r="AA13" s="212"/>
      <c r="AB13" s="212"/>
      <c r="AC13" s="212"/>
      <c r="AD13" s="212"/>
      <c r="AE13" s="212"/>
      <c r="AF13" s="212" t="s">
        <v>1654</v>
      </c>
      <c r="AG13" s="212"/>
      <c r="AH13" s="212"/>
      <c r="AI13" s="212"/>
      <c r="AJ13" s="212"/>
      <c r="AK13" s="212"/>
      <c r="AL13" s="212"/>
      <c r="AM13" s="212"/>
      <c r="AN13" s="212"/>
      <c r="AO13" s="211" t="s">
        <v>1653</v>
      </c>
    </row>
    <row r="14" spans="2:44" s="180" customFormat="1" ht="9.75" customHeight="1" x14ac:dyDescent="0.15">
      <c r="B14" s="262" t="s">
        <v>1443</v>
      </c>
      <c r="C14" s="262"/>
      <c r="D14" s="262"/>
      <c r="E14" s="262"/>
      <c r="F14" s="262"/>
      <c r="G14" s="262"/>
      <c r="H14" s="262"/>
      <c r="I14" s="262"/>
      <c r="J14" s="262"/>
      <c r="K14" s="261">
        <v>601996576.46000099</v>
      </c>
      <c r="L14" s="261"/>
      <c r="M14" s="261"/>
      <c r="N14" s="261"/>
      <c r="O14" s="261"/>
      <c r="P14" s="261"/>
      <c r="Q14" s="261"/>
      <c r="R14" s="261"/>
      <c r="S14" s="261"/>
      <c r="T14" s="261"/>
      <c r="U14" s="261"/>
      <c r="V14" s="233">
        <v>0.16692028794195701</v>
      </c>
      <c r="W14" s="233"/>
      <c r="X14" s="233"/>
      <c r="Y14" s="233"/>
      <c r="Z14" s="233"/>
      <c r="AA14" s="233"/>
      <c r="AB14" s="233"/>
      <c r="AC14" s="233"/>
      <c r="AD14" s="233"/>
      <c r="AE14" s="233"/>
      <c r="AF14" s="235">
        <v>8062</v>
      </c>
      <c r="AG14" s="235"/>
      <c r="AH14" s="235"/>
      <c r="AI14" s="235"/>
      <c r="AJ14" s="235"/>
      <c r="AK14" s="235"/>
      <c r="AL14" s="235"/>
      <c r="AM14" s="235"/>
      <c r="AN14" s="235"/>
      <c r="AO14" s="206">
        <v>0.16059760956175301</v>
      </c>
    </row>
    <row r="15" spans="2:44" s="180" customFormat="1" ht="9.75" customHeight="1" x14ac:dyDescent="0.15">
      <c r="B15" s="262" t="s">
        <v>1445</v>
      </c>
      <c r="C15" s="262"/>
      <c r="D15" s="262"/>
      <c r="E15" s="262"/>
      <c r="F15" s="262"/>
      <c r="G15" s="262"/>
      <c r="H15" s="262"/>
      <c r="I15" s="262"/>
      <c r="J15" s="262"/>
      <c r="K15" s="261">
        <v>535947658.80999798</v>
      </c>
      <c r="L15" s="261"/>
      <c r="M15" s="261"/>
      <c r="N15" s="261"/>
      <c r="O15" s="261"/>
      <c r="P15" s="261"/>
      <c r="Q15" s="261"/>
      <c r="R15" s="261"/>
      <c r="S15" s="261"/>
      <c r="T15" s="261"/>
      <c r="U15" s="261"/>
      <c r="V15" s="233">
        <v>0.14860638918654501</v>
      </c>
      <c r="W15" s="233"/>
      <c r="X15" s="233"/>
      <c r="Y15" s="233"/>
      <c r="Z15" s="233"/>
      <c r="AA15" s="233"/>
      <c r="AB15" s="233"/>
      <c r="AC15" s="233"/>
      <c r="AD15" s="233"/>
      <c r="AE15" s="233"/>
      <c r="AF15" s="235">
        <v>7852</v>
      </c>
      <c r="AG15" s="235"/>
      <c r="AH15" s="235"/>
      <c r="AI15" s="235"/>
      <c r="AJ15" s="235"/>
      <c r="AK15" s="235"/>
      <c r="AL15" s="235"/>
      <c r="AM15" s="235"/>
      <c r="AN15" s="235"/>
      <c r="AO15" s="206">
        <v>0.15641434262948201</v>
      </c>
    </row>
    <row r="16" spans="2:44" s="180" customFormat="1" ht="9.75" customHeight="1" x14ac:dyDescent="0.15">
      <c r="B16" s="262" t="s">
        <v>1444</v>
      </c>
      <c r="C16" s="262"/>
      <c r="D16" s="262"/>
      <c r="E16" s="262"/>
      <c r="F16" s="262"/>
      <c r="G16" s="262"/>
      <c r="H16" s="262"/>
      <c r="I16" s="262"/>
      <c r="J16" s="262"/>
      <c r="K16" s="261">
        <v>486596686.98000097</v>
      </c>
      <c r="L16" s="261"/>
      <c r="M16" s="261"/>
      <c r="N16" s="261"/>
      <c r="O16" s="261"/>
      <c r="P16" s="261"/>
      <c r="Q16" s="261"/>
      <c r="R16" s="261"/>
      <c r="S16" s="261"/>
      <c r="T16" s="261"/>
      <c r="U16" s="261"/>
      <c r="V16" s="233">
        <v>0.13492246015738099</v>
      </c>
      <c r="W16" s="233"/>
      <c r="X16" s="233"/>
      <c r="Y16" s="233"/>
      <c r="Z16" s="233"/>
      <c r="AA16" s="233"/>
      <c r="AB16" s="233"/>
      <c r="AC16" s="233"/>
      <c r="AD16" s="233"/>
      <c r="AE16" s="233"/>
      <c r="AF16" s="235">
        <v>6413</v>
      </c>
      <c r="AG16" s="235"/>
      <c r="AH16" s="235"/>
      <c r="AI16" s="235"/>
      <c r="AJ16" s="235"/>
      <c r="AK16" s="235"/>
      <c r="AL16" s="235"/>
      <c r="AM16" s="235"/>
      <c r="AN16" s="235"/>
      <c r="AO16" s="206">
        <v>0.127749003984064</v>
      </c>
    </row>
    <row r="17" spans="2:44" s="180" customFormat="1" ht="9.75" customHeight="1" x14ac:dyDescent="0.15">
      <c r="B17" s="262" t="s">
        <v>1447</v>
      </c>
      <c r="C17" s="262"/>
      <c r="D17" s="262"/>
      <c r="E17" s="262"/>
      <c r="F17" s="262"/>
      <c r="G17" s="262"/>
      <c r="H17" s="262"/>
      <c r="I17" s="262"/>
      <c r="J17" s="262"/>
      <c r="K17" s="261">
        <v>384309037.28000098</v>
      </c>
      <c r="L17" s="261"/>
      <c r="M17" s="261"/>
      <c r="N17" s="261"/>
      <c r="O17" s="261"/>
      <c r="P17" s="261"/>
      <c r="Q17" s="261"/>
      <c r="R17" s="261"/>
      <c r="S17" s="261"/>
      <c r="T17" s="261"/>
      <c r="U17" s="261"/>
      <c r="V17" s="233">
        <v>0.106560365407222</v>
      </c>
      <c r="W17" s="233"/>
      <c r="X17" s="233"/>
      <c r="Y17" s="233"/>
      <c r="Z17" s="233"/>
      <c r="AA17" s="233"/>
      <c r="AB17" s="233"/>
      <c r="AC17" s="233"/>
      <c r="AD17" s="233"/>
      <c r="AE17" s="233"/>
      <c r="AF17" s="235">
        <v>6228</v>
      </c>
      <c r="AG17" s="235"/>
      <c r="AH17" s="235"/>
      <c r="AI17" s="235"/>
      <c r="AJ17" s="235"/>
      <c r="AK17" s="235"/>
      <c r="AL17" s="235"/>
      <c r="AM17" s="235"/>
      <c r="AN17" s="235"/>
      <c r="AO17" s="206">
        <v>0.12406374501992</v>
      </c>
    </row>
    <row r="18" spans="2:44" s="180" customFormat="1" ht="9.75" customHeight="1" x14ac:dyDescent="0.15">
      <c r="B18" s="262" t="s">
        <v>1446</v>
      </c>
      <c r="C18" s="262"/>
      <c r="D18" s="262"/>
      <c r="E18" s="262"/>
      <c r="F18" s="262"/>
      <c r="G18" s="262"/>
      <c r="H18" s="262"/>
      <c r="I18" s="262"/>
      <c r="J18" s="262"/>
      <c r="K18" s="261">
        <v>372931612.52000099</v>
      </c>
      <c r="L18" s="261"/>
      <c r="M18" s="261"/>
      <c r="N18" s="261"/>
      <c r="O18" s="261"/>
      <c r="P18" s="261"/>
      <c r="Q18" s="261"/>
      <c r="R18" s="261"/>
      <c r="S18" s="261"/>
      <c r="T18" s="261"/>
      <c r="U18" s="261"/>
      <c r="V18" s="233">
        <v>0.103405658069607</v>
      </c>
      <c r="W18" s="233"/>
      <c r="X18" s="233"/>
      <c r="Y18" s="233"/>
      <c r="Z18" s="233"/>
      <c r="AA18" s="233"/>
      <c r="AB18" s="233"/>
      <c r="AC18" s="233"/>
      <c r="AD18" s="233"/>
      <c r="AE18" s="233"/>
      <c r="AF18" s="235">
        <v>3853</v>
      </c>
      <c r="AG18" s="235"/>
      <c r="AH18" s="235"/>
      <c r="AI18" s="235"/>
      <c r="AJ18" s="235"/>
      <c r="AK18" s="235"/>
      <c r="AL18" s="235"/>
      <c r="AM18" s="235"/>
      <c r="AN18" s="235"/>
      <c r="AO18" s="206">
        <v>7.6752988047808807E-2</v>
      </c>
    </row>
    <row r="19" spans="2:44" s="180" customFormat="1" ht="9.75" customHeight="1" x14ac:dyDescent="0.15">
      <c r="B19" s="262" t="s">
        <v>1449</v>
      </c>
      <c r="C19" s="262"/>
      <c r="D19" s="262"/>
      <c r="E19" s="262"/>
      <c r="F19" s="262"/>
      <c r="G19" s="262"/>
      <c r="H19" s="262"/>
      <c r="I19" s="262"/>
      <c r="J19" s="262"/>
      <c r="K19" s="261">
        <v>283329511.44999999</v>
      </c>
      <c r="L19" s="261"/>
      <c r="M19" s="261"/>
      <c r="N19" s="261"/>
      <c r="O19" s="261"/>
      <c r="P19" s="261"/>
      <c r="Q19" s="261"/>
      <c r="R19" s="261"/>
      <c r="S19" s="261"/>
      <c r="T19" s="261"/>
      <c r="U19" s="261"/>
      <c r="V19" s="233">
        <v>7.8560984369369397E-2</v>
      </c>
      <c r="W19" s="233"/>
      <c r="X19" s="233"/>
      <c r="Y19" s="233"/>
      <c r="Z19" s="233"/>
      <c r="AA19" s="233"/>
      <c r="AB19" s="233"/>
      <c r="AC19" s="233"/>
      <c r="AD19" s="233"/>
      <c r="AE19" s="233"/>
      <c r="AF19" s="235">
        <v>4184</v>
      </c>
      <c r="AG19" s="235"/>
      <c r="AH19" s="235"/>
      <c r="AI19" s="235"/>
      <c r="AJ19" s="235"/>
      <c r="AK19" s="235"/>
      <c r="AL19" s="235"/>
      <c r="AM19" s="235"/>
      <c r="AN19" s="235"/>
      <c r="AO19" s="206">
        <v>8.3346613545816697E-2</v>
      </c>
    </row>
    <row r="20" spans="2:44" s="180" customFormat="1" ht="9.75" customHeight="1" x14ac:dyDescent="0.15">
      <c r="B20" s="262" t="s">
        <v>1448</v>
      </c>
      <c r="C20" s="262"/>
      <c r="D20" s="262"/>
      <c r="E20" s="262"/>
      <c r="F20" s="262"/>
      <c r="G20" s="262"/>
      <c r="H20" s="262"/>
      <c r="I20" s="262"/>
      <c r="J20" s="262"/>
      <c r="K20" s="261">
        <v>248146701.78</v>
      </c>
      <c r="L20" s="261"/>
      <c r="M20" s="261"/>
      <c r="N20" s="261"/>
      <c r="O20" s="261"/>
      <c r="P20" s="261"/>
      <c r="Q20" s="261"/>
      <c r="R20" s="261"/>
      <c r="S20" s="261"/>
      <c r="T20" s="261"/>
      <c r="U20" s="261"/>
      <c r="V20" s="233">
        <v>6.8805572211948898E-2</v>
      </c>
      <c r="W20" s="233"/>
      <c r="X20" s="233"/>
      <c r="Y20" s="233"/>
      <c r="Z20" s="233"/>
      <c r="AA20" s="233"/>
      <c r="AB20" s="233"/>
      <c r="AC20" s="233"/>
      <c r="AD20" s="233"/>
      <c r="AE20" s="233"/>
      <c r="AF20" s="235">
        <v>3958</v>
      </c>
      <c r="AG20" s="235"/>
      <c r="AH20" s="235"/>
      <c r="AI20" s="235"/>
      <c r="AJ20" s="235"/>
      <c r="AK20" s="235"/>
      <c r="AL20" s="235"/>
      <c r="AM20" s="235"/>
      <c r="AN20" s="235"/>
      <c r="AO20" s="206">
        <v>7.8844621513944196E-2</v>
      </c>
    </row>
    <row r="21" spans="2:44" s="180" customFormat="1" ht="9.75" customHeight="1" x14ac:dyDescent="0.15">
      <c r="B21" s="262" t="s">
        <v>1450</v>
      </c>
      <c r="C21" s="262"/>
      <c r="D21" s="262"/>
      <c r="E21" s="262"/>
      <c r="F21" s="262"/>
      <c r="G21" s="262"/>
      <c r="H21" s="262"/>
      <c r="I21" s="262"/>
      <c r="J21" s="262"/>
      <c r="K21" s="261">
        <v>228162094.78999999</v>
      </c>
      <c r="L21" s="261"/>
      <c r="M21" s="261"/>
      <c r="N21" s="261"/>
      <c r="O21" s="261"/>
      <c r="P21" s="261"/>
      <c r="Q21" s="261"/>
      <c r="R21" s="261"/>
      <c r="S21" s="261"/>
      <c r="T21" s="261"/>
      <c r="U21" s="261"/>
      <c r="V21" s="233">
        <v>6.3264284298330101E-2</v>
      </c>
      <c r="W21" s="233"/>
      <c r="X21" s="233"/>
      <c r="Y21" s="233"/>
      <c r="Z21" s="233"/>
      <c r="AA21" s="233"/>
      <c r="AB21" s="233"/>
      <c r="AC21" s="233"/>
      <c r="AD21" s="233"/>
      <c r="AE21" s="233"/>
      <c r="AF21" s="235">
        <v>3507</v>
      </c>
      <c r="AG21" s="235"/>
      <c r="AH21" s="235"/>
      <c r="AI21" s="235"/>
      <c r="AJ21" s="235"/>
      <c r="AK21" s="235"/>
      <c r="AL21" s="235"/>
      <c r="AM21" s="235"/>
      <c r="AN21" s="235"/>
      <c r="AO21" s="206">
        <v>6.9860557768924303E-2</v>
      </c>
    </row>
    <row r="22" spans="2:44" s="180" customFormat="1" ht="9.75" customHeight="1" x14ac:dyDescent="0.15">
      <c r="B22" s="262" t="s">
        <v>1451</v>
      </c>
      <c r="C22" s="262"/>
      <c r="D22" s="262"/>
      <c r="E22" s="262"/>
      <c r="F22" s="262"/>
      <c r="G22" s="262"/>
      <c r="H22" s="262"/>
      <c r="I22" s="262"/>
      <c r="J22" s="262"/>
      <c r="K22" s="261">
        <v>199129261.13999999</v>
      </c>
      <c r="L22" s="261"/>
      <c r="M22" s="261"/>
      <c r="N22" s="261"/>
      <c r="O22" s="261"/>
      <c r="P22" s="261"/>
      <c r="Q22" s="261"/>
      <c r="R22" s="261"/>
      <c r="S22" s="261"/>
      <c r="T22" s="261"/>
      <c r="U22" s="261"/>
      <c r="V22" s="233">
        <v>5.52141239782723E-2</v>
      </c>
      <c r="W22" s="233"/>
      <c r="X22" s="233"/>
      <c r="Y22" s="233"/>
      <c r="Z22" s="233"/>
      <c r="AA22" s="233"/>
      <c r="AB22" s="233"/>
      <c r="AC22" s="233"/>
      <c r="AD22" s="233"/>
      <c r="AE22" s="233"/>
      <c r="AF22" s="235">
        <v>2408</v>
      </c>
      <c r="AG22" s="235"/>
      <c r="AH22" s="235"/>
      <c r="AI22" s="235"/>
      <c r="AJ22" s="235"/>
      <c r="AK22" s="235"/>
      <c r="AL22" s="235"/>
      <c r="AM22" s="235"/>
      <c r="AN22" s="235"/>
      <c r="AO22" s="206">
        <v>4.79681274900398E-2</v>
      </c>
    </row>
    <row r="23" spans="2:44" s="180" customFormat="1" ht="9.75" customHeight="1" x14ac:dyDescent="0.15">
      <c r="B23" s="262" t="s">
        <v>1452</v>
      </c>
      <c r="C23" s="262"/>
      <c r="D23" s="262"/>
      <c r="E23" s="262"/>
      <c r="F23" s="262"/>
      <c r="G23" s="262"/>
      <c r="H23" s="262"/>
      <c r="I23" s="262"/>
      <c r="J23" s="262"/>
      <c r="K23" s="261">
        <v>152112432.77000001</v>
      </c>
      <c r="L23" s="261"/>
      <c r="M23" s="261"/>
      <c r="N23" s="261"/>
      <c r="O23" s="261"/>
      <c r="P23" s="261"/>
      <c r="Q23" s="261"/>
      <c r="R23" s="261"/>
      <c r="S23" s="261"/>
      <c r="T23" s="261"/>
      <c r="U23" s="261"/>
      <c r="V23" s="233">
        <v>4.2177401118836902E-2</v>
      </c>
      <c r="W23" s="233"/>
      <c r="X23" s="233"/>
      <c r="Y23" s="233"/>
      <c r="Z23" s="233"/>
      <c r="AA23" s="233"/>
      <c r="AB23" s="233"/>
      <c r="AC23" s="233"/>
      <c r="AD23" s="233"/>
      <c r="AE23" s="233"/>
      <c r="AF23" s="235">
        <v>2183</v>
      </c>
      <c r="AG23" s="235"/>
      <c r="AH23" s="235"/>
      <c r="AI23" s="235"/>
      <c r="AJ23" s="235"/>
      <c r="AK23" s="235"/>
      <c r="AL23" s="235"/>
      <c r="AM23" s="235"/>
      <c r="AN23" s="235"/>
      <c r="AO23" s="206">
        <v>4.34860557768924E-2</v>
      </c>
    </row>
    <row r="24" spans="2:44" s="180" customFormat="1" ht="9.75" customHeight="1" x14ac:dyDescent="0.15">
      <c r="B24" s="262" t="s">
        <v>407</v>
      </c>
      <c r="C24" s="262"/>
      <c r="D24" s="262"/>
      <c r="E24" s="262"/>
      <c r="F24" s="262"/>
      <c r="G24" s="262"/>
      <c r="H24" s="262"/>
      <c r="I24" s="262"/>
      <c r="J24" s="262"/>
      <c r="K24" s="261">
        <v>109403231.63</v>
      </c>
      <c r="L24" s="261"/>
      <c r="M24" s="261"/>
      <c r="N24" s="261"/>
      <c r="O24" s="261"/>
      <c r="P24" s="261"/>
      <c r="Q24" s="261"/>
      <c r="R24" s="261"/>
      <c r="S24" s="261"/>
      <c r="T24" s="261"/>
      <c r="U24" s="261"/>
      <c r="V24" s="233">
        <v>3.0335087672502099E-2</v>
      </c>
      <c r="W24" s="233"/>
      <c r="X24" s="233"/>
      <c r="Y24" s="233"/>
      <c r="Z24" s="233"/>
      <c r="AA24" s="233"/>
      <c r="AB24" s="233"/>
      <c r="AC24" s="233"/>
      <c r="AD24" s="233"/>
      <c r="AE24" s="233"/>
      <c r="AF24" s="235">
        <v>1480</v>
      </c>
      <c r="AG24" s="235"/>
      <c r="AH24" s="235"/>
      <c r="AI24" s="235"/>
      <c r="AJ24" s="235"/>
      <c r="AK24" s="235"/>
      <c r="AL24" s="235"/>
      <c r="AM24" s="235"/>
      <c r="AN24" s="235"/>
      <c r="AO24" s="206">
        <v>2.9482071713147401E-2</v>
      </c>
    </row>
    <row r="25" spans="2:44" s="180" customFormat="1" ht="9.75" customHeight="1" x14ac:dyDescent="0.15">
      <c r="B25" s="262" t="s">
        <v>213</v>
      </c>
      <c r="C25" s="262"/>
      <c r="D25" s="262"/>
      <c r="E25" s="262"/>
      <c r="F25" s="262"/>
      <c r="G25" s="262"/>
      <c r="H25" s="262"/>
      <c r="I25" s="262"/>
      <c r="J25" s="262"/>
      <c r="K25" s="261">
        <v>4426555.5199999996</v>
      </c>
      <c r="L25" s="261"/>
      <c r="M25" s="261"/>
      <c r="N25" s="261"/>
      <c r="O25" s="261"/>
      <c r="P25" s="261"/>
      <c r="Q25" s="261"/>
      <c r="R25" s="261"/>
      <c r="S25" s="261"/>
      <c r="T25" s="261"/>
      <c r="U25" s="261"/>
      <c r="V25" s="233">
        <v>1.2273855880284301E-3</v>
      </c>
      <c r="W25" s="233"/>
      <c r="X25" s="233"/>
      <c r="Y25" s="233"/>
      <c r="Z25" s="233"/>
      <c r="AA25" s="233"/>
      <c r="AB25" s="233"/>
      <c r="AC25" s="233"/>
      <c r="AD25" s="233"/>
      <c r="AE25" s="233"/>
      <c r="AF25" s="235">
        <v>72</v>
      </c>
      <c r="AG25" s="235"/>
      <c r="AH25" s="235"/>
      <c r="AI25" s="235"/>
      <c r="AJ25" s="235"/>
      <c r="AK25" s="235"/>
      <c r="AL25" s="235"/>
      <c r="AM25" s="235"/>
      <c r="AN25" s="235"/>
      <c r="AO25" s="206">
        <v>1.4342629482071701E-3</v>
      </c>
    </row>
    <row r="26" spans="2:44" s="180" customFormat="1" ht="10.65" customHeight="1" x14ac:dyDescent="0.15">
      <c r="B26" s="260"/>
      <c r="C26" s="260"/>
      <c r="D26" s="260"/>
      <c r="E26" s="260"/>
      <c r="F26" s="260"/>
      <c r="G26" s="260"/>
      <c r="H26" s="260"/>
      <c r="I26" s="260"/>
      <c r="J26" s="260"/>
      <c r="K26" s="259">
        <v>3606491361.1300001</v>
      </c>
      <c r="L26" s="259"/>
      <c r="M26" s="259"/>
      <c r="N26" s="259"/>
      <c r="O26" s="259"/>
      <c r="P26" s="259"/>
      <c r="Q26" s="259"/>
      <c r="R26" s="259"/>
      <c r="S26" s="259"/>
      <c r="T26" s="259"/>
      <c r="U26" s="259"/>
      <c r="V26" s="257">
        <v>1</v>
      </c>
      <c r="W26" s="257"/>
      <c r="X26" s="257"/>
      <c r="Y26" s="257"/>
      <c r="Z26" s="257"/>
      <c r="AA26" s="257"/>
      <c r="AB26" s="257"/>
      <c r="AC26" s="257"/>
      <c r="AD26" s="257"/>
      <c r="AE26" s="257"/>
      <c r="AF26" s="258">
        <v>50200</v>
      </c>
      <c r="AG26" s="258"/>
      <c r="AH26" s="258"/>
      <c r="AI26" s="258"/>
      <c r="AJ26" s="258"/>
      <c r="AK26" s="258"/>
      <c r="AL26" s="258"/>
      <c r="AM26" s="258"/>
      <c r="AN26" s="258"/>
      <c r="AO26" s="270">
        <v>1</v>
      </c>
    </row>
    <row r="27" spans="2:44" s="180" customFormat="1" ht="7.2" customHeight="1" x14ac:dyDescent="0.15"/>
    <row r="28" spans="2:44" s="180" customFormat="1" ht="15.3" customHeight="1" x14ac:dyDescent="0.15">
      <c r="B28" s="216" t="s">
        <v>1782</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row>
    <row r="29" spans="2:44" s="180" customFormat="1" ht="6.3" customHeight="1" x14ac:dyDescent="0.15"/>
    <row r="30" spans="2:44" s="180" customFormat="1" ht="10.65" customHeight="1" x14ac:dyDescent="0.15">
      <c r="B30" s="212" t="s">
        <v>1669</v>
      </c>
      <c r="C30" s="212"/>
      <c r="D30" s="212"/>
      <c r="E30" s="212"/>
      <c r="F30" s="212"/>
      <c r="G30" s="212"/>
      <c r="H30" s="212"/>
      <c r="I30" s="212"/>
      <c r="J30" s="212"/>
      <c r="K30" s="212" t="s">
        <v>1655</v>
      </c>
      <c r="L30" s="212"/>
      <c r="M30" s="212"/>
      <c r="N30" s="212"/>
      <c r="O30" s="212"/>
      <c r="P30" s="212"/>
      <c r="Q30" s="212"/>
      <c r="R30" s="212"/>
      <c r="S30" s="212"/>
      <c r="T30" s="212"/>
      <c r="U30" s="212"/>
      <c r="V30" s="212" t="s">
        <v>1653</v>
      </c>
      <c r="W30" s="212"/>
      <c r="X30" s="212"/>
      <c r="Y30" s="212"/>
      <c r="Z30" s="212"/>
      <c r="AA30" s="212"/>
      <c r="AB30" s="212"/>
      <c r="AC30" s="212"/>
      <c r="AD30" s="212"/>
      <c r="AE30" s="212"/>
      <c r="AF30" s="212" t="s">
        <v>1654</v>
      </c>
      <c r="AG30" s="212"/>
      <c r="AH30" s="212"/>
      <c r="AI30" s="212"/>
      <c r="AJ30" s="212"/>
      <c r="AK30" s="212"/>
      <c r="AL30" s="212"/>
      <c r="AM30" s="212"/>
      <c r="AN30" s="212" t="s">
        <v>1653</v>
      </c>
      <c r="AO30" s="212"/>
    </row>
    <row r="31" spans="2:44" s="180" customFormat="1" ht="8.5500000000000007" customHeight="1" x14ac:dyDescent="0.15">
      <c r="B31" s="231" t="s">
        <v>1778</v>
      </c>
      <c r="C31" s="231"/>
      <c r="D31" s="231"/>
      <c r="E31" s="231"/>
      <c r="F31" s="231"/>
      <c r="G31" s="231"/>
      <c r="H31" s="231"/>
      <c r="I31" s="231"/>
      <c r="J31" s="231"/>
      <c r="K31" s="261">
        <v>167615314.88</v>
      </c>
      <c r="L31" s="261"/>
      <c r="M31" s="261"/>
      <c r="N31" s="261"/>
      <c r="O31" s="261"/>
      <c r="P31" s="261"/>
      <c r="Q31" s="261"/>
      <c r="R31" s="261"/>
      <c r="S31" s="261"/>
      <c r="T31" s="261"/>
      <c r="U31" s="261"/>
      <c r="V31" s="233">
        <v>4.6476006205511101E-2</v>
      </c>
      <c r="W31" s="233"/>
      <c r="X31" s="233"/>
      <c r="Y31" s="233"/>
      <c r="Z31" s="233"/>
      <c r="AA31" s="233"/>
      <c r="AB31" s="233"/>
      <c r="AC31" s="233"/>
      <c r="AD31" s="233"/>
      <c r="AE31" s="233"/>
      <c r="AF31" s="235">
        <v>1214</v>
      </c>
      <c r="AG31" s="235"/>
      <c r="AH31" s="235"/>
      <c r="AI31" s="235"/>
      <c r="AJ31" s="235"/>
      <c r="AK31" s="235"/>
      <c r="AL31" s="235"/>
      <c r="AM31" s="235"/>
      <c r="AN31" s="233">
        <v>2.4183266932270901E-2</v>
      </c>
      <c r="AO31" s="233"/>
    </row>
    <row r="32" spans="2:44" s="180" customFormat="1" ht="8.5500000000000007" customHeight="1" x14ac:dyDescent="0.15">
      <c r="B32" s="231" t="s">
        <v>1666</v>
      </c>
      <c r="C32" s="231"/>
      <c r="D32" s="231"/>
      <c r="E32" s="231"/>
      <c r="F32" s="231"/>
      <c r="G32" s="231"/>
      <c r="H32" s="231"/>
      <c r="I32" s="231"/>
      <c r="J32" s="231"/>
      <c r="K32" s="261">
        <v>426127069.17000002</v>
      </c>
      <c r="L32" s="261"/>
      <c r="M32" s="261"/>
      <c r="N32" s="261"/>
      <c r="O32" s="261"/>
      <c r="P32" s="261"/>
      <c r="Q32" s="261"/>
      <c r="R32" s="261"/>
      <c r="S32" s="261"/>
      <c r="T32" s="261"/>
      <c r="U32" s="261"/>
      <c r="V32" s="233">
        <v>0.1181555774021</v>
      </c>
      <c r="W32" s="233"/>
      <c r="X32" s="233"/>
      <c r="Y32" s="233"/>
      <c r="Z32" s="233"/>
      <c r="AA32" s="233"/>
      <c r="AB32" s="233"/>
      <c r="AC32" s="233"/>
      <c r="AD32" s="233"/>
      <c r="AE32" s="233"/>
      <c r="AF32" s="235">
        <v>3640</v>
      </c>
      <c r="AG32" s="235"/>
      <c r="AH32" s="235"/>
      <c r="AI32" s="235"/>
      <c r="AJ32" s="235"/>
      <c r="AK32" s="235"/>
      <c r="AL32" s="235"/>
      <c r="AM32" s="235"/>
      <c r="AN32" s="233">
        <v>7.2509960159362605E-2</v>
      </c>
      <c r="AO32" s="233"/>
    </row>
    <row r="33" spans="2:41" s="180" customFormat="1" ht="8.5500000000000007" customHeight="1" x14ac:dyDescent="0.15">
      <c r="B33" s="231" t="s">
        <v>1665</v>
      </c>
      <c r="C33" s="231"/>
      <c r="D33" s="231"/>
      <c r="E33" s="231"/>
      <c r="F33" s="231"/>
      <c r="G33" s="231"/>
      <c r="H33" s="231"/>
      <c r="I33" s="231"/>
      <c r="J33" s="231"/>
      <c r="K33" s="261">
        <v>775495027.26999998</v>
      </c>
      <c r="L33" s="261"/>
      <c r="M33" s="261"/>
      <c r="N33" s="261"/>
      <c r="O33" s="261"/>
      <c r="P33" s="261"/>
      <c r="Q33" s="261"/>
      <c r="R33" s="261"/>
      <c r="S33" s="261"/>
      <c r="T33" s="261"/>
      <c r="U33" s="261"/>
      <c r="V33" s="233">
        <v>0.21502755715100899</v>
      </c>
      <c r="W33" s="233"/>
      <c r="X33" s="233"/>
      <c r="Y33" s="233"/>
      <c r="Z33" s="233"/>
      <c r="AA33" s="233"/>
      <c r="AB33" s="233"/>
      <c r="AC33" s="233"/>
      <c r="AD33" s="233"/>
      <c r="AE33" s="233"/>
      <c r="AF33" s="235">
        <v>7331</v>
      </c>
      <c r="AG33" s="235"/>
      <c r="AH33" s="235"/>
      <c r="AI33" s="235"/>
      <c r="AJ33" s="235"/>
      <c r="AK33" s="235"/>
      <c r="AL33" s="235"/>
      <c r="AM33" s="235"/>
      <c r="AN33" s="233">
        <v>0.14603585657370499</v>
      </c>
      <c r="AO33" s="233"/>
    </row>
    <row r="34" spans="2:41" s="180" customFormat="1" ht="8.5500000000000007" customHeight="1" x14ac:dyDescent="0.15">
      <c r="B34" s="231" t="s">
        <v>1664</v>
      </c>
      <c r="C34" s="231"/>
      <c r="D34" s="231"/>
      <c r="E34" s="231"/>
      <c r="F34" s="231"/>
      <c r="G34" s="231"/>
      <c r="H34" s="231"/>
      <c r="I34" s="231"/>
      <c r="J34" s="231"/>
      <c r="K34" s="261">
        <v>425602246.75999999</v>
      </c>
      <c r="L34" s="261"/>
      <c r="M34" s="261"/>
      <c r="N34" s="261"/>
      <c r="O34" s="261"/>
      <c r="P34" s="261"/>
      <c r="Q34" s="261"/>
      <c r="R34" s="261"/>
      <c r="S34" s="261"/>
      <c r="T34" s="261"/>
      <c r="U34" s="261"/>
      <c r="V34" s="233">
        <v>0.11801005579745801</v>
      </c>
      <c r="W34" s="233"/>
      <c r="X34" s="233"/>
      <c r="Y34" s="233"/>
      <c r="Z34" s="233"/>
      <c r="AA34" s="233"/>
      <c r="AB34" s="233"/>
      <c r="AC34" s="233"/>
      <c r="AD34" s="233"/>
      <c r="AE34" s="233"/>
      <c r="AF34" s="235">
        <v>4519</v>
      </c>
      <c r="AG34" s="235"/>
      <c r="AH34" s="235"/>
      <c r="AI34" s="235"/>
      <c r="AJ34" s="235"/>
      <c r="AK34" s="235"/>
      <c r="AL34" s="235"/>
      <c r="AM34" s="235"/>
      <c r="AN34" s="233">
        <v>9.0019920318725105E-2</v>
      </c>
      <c r="AO34" s="233"/>
    </row>
    <row r="35" spans="2:41" s="180" customFormat="1" ht="8.5500000000000007" customHeight="1" x14ac:dyDescent="0.15">
      <c r="B35" s="231" t="s">
        <v>1663</v>
      </c>
      <c r="C35" s="231"/>
      <c r="D35" s="231"/>
      <c r="E35" s="231"/>
      <c r="F35" s="231"/>
      <c r="G35" s="231"/>
      <c r="H35" s="231"/>
      <c r="I35" s="231"/>
      <c r="J35" s="231"/>
      <c r="K35" s="261">
        <v>445094092.35000098</v>
      </c>
      <c r="L35" s="261"/>
      <c r="M35" s="261"/>
      <c r="N35" s="261"/>
      <c r="O35" s="261"/>
      <c r="P35" s="261"/>
      <c r="Q35" s="261"/>
      <c r="R35" s="261"/>
      <c r="S35" s="261"/>
      <c r="T35" s="261"/>
      <c r="U35" s="261"/>
      <c r="V35" s="233">
        <v>0.123414711912839</v>
      </c>
      <c r="W35" s="233"/>
      <c r="X35" s="233"/>
      <c r="Y35" s="233"/>
      <c r="Z35" s="233"/>
      <c r="AA35" s="233"/>
      <c r="AB35" s="233"/>
      <c r="AC35" s="233"/>
      <c r="AD35" s="233"/>
      <c r="AE35" s="233"/>
      <c r="AF35" s="235">
        <v>5838</v>
      </c>
      <c r="AG35" s="235"/>
      <c r="AH35" s="235"/>
      <c r="AI35" s="235"/>
      <c r="AJ35" s="235"/>
      <c r="AK35" s="235"/>
      <c r="AL35" s="235"/>
      <c r="AM35" s="235"/>
      <c r="AN35" s="233">
        <v>0.116294820717131</v>
      </c>
      <c r="AO35" s="233"/>
    </row>
    <row r="36" spans="2:41" s="180" customFormat="1" ht="8.5500000000000007" customHeight="1" x14ac:dyDescent="0.15">
      <c r="B36" s="231" t="s">
        <v>1662</v>
      </c>
      <c r="C36" s="231"/>
      <c r="D36" s="231"/>
      <c r="E36" s="231"/>
      <c r="F36" s="231"/>
      <c r="G36" s="231"/>
      <c r="H36" s="231"/>
      <c r="I36" s="231"/>
      <c r="J36" s="231"/>
      <c r="K36" s="261">
        <v>244173832.63999999</v>
      </c>
      <c r="L36" s="261"/>
      <c r="M36" s="261"/>
      <c r="N36" s="261"/>
      <c r="O36" s="261"/>
      <c r="P36" s="261"/>
      <c r="Q36" s="261"/>
      <c r="R36" s="261"/>
      <c r="S36" s="261"/>
      <c r="T36" s="261"/>
      <c r="U36" s="261"/>
      <c r="V36" s="233">
        <v>6.7703983786472993E-2</v>
      </c>
      <c r="W36" s="233"/>
      <c r="X36" s="233"/>
      <c r="Y36" s="233"/>
      <c r="Z36" s="233"/>
      <c r="AA36" s="233"/>
      <c r="AB36" s="233"/>
      <c r="AC36" s="233"/>
      <c r="AD36" s="233"/>
      <c r="AE36" s="233"/>
      <c r="AF36" s="235">
        <v>3477</v>
      </c>
      <c r="AG36" s="235"/>
      <c r="AH36" s="235"/>
      <c r="AI36" s="235"/>
      <c r="AJ36" s="235"/>
      <c r="AK36" s="235"/>
      <c r="AL36" s="235"/>
      <c r="AM36" s="235"/>
      <c r="AN36" s="233">
        <v>6.9262948207171299E-2</v>
      </c>
      <c r="AO36" s="233"/>
    </row>
    <row r="37" spans="2:41" s="180" customFormat="1" ht="8.5500000000000007" customHeight="1" x14ac:dyDescent="0.15">
      <c r="B37" s="231" t="s">
        <v>1660</v>
      </c>
      <c r="C37" s="231"/>
      <c r="D37" s="231"/>
      <c r="E37" s="231"/>
      <c r="F37" s="231"/>
      <c r="G37" s="231"/>
      <c r="H37" s="231"/>
      <c r="I37" s="231"/>
      <c r="J37" s="231"/>
      <c r="K37" s="261">
        <v>245068204.16999999</v>
      </c>
      <c r="L37" s="261"/>
      <c r="M37" s="261"/>
      <c r="N37" s="261"/>
      <c r="O37" s="261"/>
      <c r="P37" s="261"/>
      <c r="Q37" s="261"/>
      <c r="R37" s="261"/>
      <c r="S37" s="261"/>
      <c r="T37" s="261"/>
      <c r="U37" s="261"/>
      <c r="V37" s="233">
        <v>6.7951973159091197E-2</v>
      </c>
      <c r="W37" s="233"/>
      <c r="X37" s="233"/>
      <c r="Y37" s="233"/>
      <c r="Z37" s="233"/>
      <c r="AA37" s="233"/>
      <c r="AB37" s="233"/>
      <c r="AC37" s="233"/>
      <c r="AD37" s="233"/>
      <c r="AE37" s="233"/>
      <c r="AF37" s="235">
        <v>4201</v>
      </c>
      <c r="AG37" s="235"/>
      <c r="AH37" s="235"/>
      <c r="AI37" s="235"/>
      <c r="AJ37" s="235"/>
      <c r="AK37" s="235"/>
      <c r="AL37" s="235"/>
      <c r="AM37" s="235"/>
      <c r="AN37" s="233">
        <v>8.3685258964143402E-2</v>
      </c>
      <c r="AO37" s="233"/>
    </row>
    <row r="38" spans="2:41" s="180" customFormat="1" ht="8.5500000000000007" customHeight="1" x14ac:dyDescent="0.15">
      <c r="B38" s="231" t="s">
        <v>1661</v>
      </c>
      <c r="C38" s="231"/>
      <c r="D38" s="231"/>
      <c r="E38" s="231"/>
      <c r="F38" s="231"/>
      <c r="G38" s="231"/>
      <c r="H38" s="231"/>
      <c r="I38" s="231"/>
      <c r="J38" s="231"/>
      <c r="K38" s="261">
        <v>535600749.88</v>
      </c>
      <c r="L38" s="261"/>
      <c r="M38" s="261"/>
      <c r="N38" s="261"/>
      <c r="O38" s="261"/>
      <c r="P38" s="261"/>
      <c r="Q38" s="261"/>
      <c r="R38" s="261"/>
      <c r="S38" s="261"/>
      <c r="T38" s="261"/>
      <c r="U38" s="261"/>
      <c r="V38" s="233">
        <v>0.148510199040705</v>
      </c>
      <c r="W38" s="233"/>
      <c r="X38" s="233"/>
      <c r="Y38" s="233"/>
      <c r="Z38" s="233"/>
      <c r="AA38" s="233"/>
      <c r="AB38" s="233"/>
      <c r="AC38" s="233"/>
      <c r="AD38" s="233"/>
      <c r="AE38" s="233"/>
      <c r="AF38" s="235">
        <v>11000</v>
      </c>
      <c r="AG38" s="235"/>
      <c r="AH38" s="235"/>
      <c r="AI38" s="235"/>
      <c r="AJ38" s="235"/>
      <c r="AK38" s="235"/>
      <c r="AL38" s="235"/>
      <c r="AM38" s="235"/>
      <c r="AN38" s="233">
        <v>0.21912350597609601</v>
      </c>
      <c r="AO38" s="233"/>
    </row>
    <row r="39" spans="2:41" s="180" customFormat="1" ht="8.5500000000000007" customHeight="1" x14ac:dyDescent="0.15">
      <c r="B39" s="231" t="s">
        <v>1680</v>
      </c>
      <c r="C39" s="231"/>
      <c r="D39" s="231"/>
      <c r="E39" s="231"/>
      <c r="F39" s="231"/>
      <c r="G39" s="231"/>
      <c r="H39" s="231"/>
      <c r="I39" s="231"/>
      <c r="J39" s="231"/>
      <c r="K39" s="261">
        <v>274968001.25999999</v>
      </c>
      <c r="L39" s="261"/>
      <c r="M39" s="261"/>
      <c r="N39" s="261"/>
      <c r="O39" s="261"/>
      <c r="P39" s="261"/>
      <c r="Q39" s="261"/>
      <c r="R39" s="261"/>
      <c r="S39" s="261"/>
      <c r="T39" s="261"/>
      <c r="U39" s="261"/>
      <c r="V39" s="233">
        <v>7.6242523196796405E-2</v>
      </c>
      <c r="W39" s="233"/>
      <c r="X39" s="233"/>
      <c r="Y39" s="233"/>
      <c r="Z39" s="233"/>
      <c r="AA39" s="233"/>
      <c r="AB39" s="233"/>
      <c r="AC39" s="233"/>
      <c r="AD39" s="233"/>
      <c r="AE39" s="233"/>
      <c r="AF39" s="235">
        <v>6621</v>
      </c>
      <c r="AG39" s="235"/>
      <c r="AH39" s="235"/>
      <c r="AI39" s="235"/>
      <c r="AJ39" s="235"/>
      <c r="AK39" s="235"/>
      <c r="AL39" s="235"/>
      <c r="AM39" s="235"/>
      <c r="AN39" s="233">
        <v>0.131892430278884</v>
      </c>
      <c r="AO39" s="233"/>
    </row>
    <row r="40" spans="2:41" s="180" customFormat="1" ht="8.5500000000000007" customHeight="1" x14ac:dyDescent="0.15">
      <c r="B40" s="231" t="s">
        <v>1679</v>
      </c>
      <c r="C40" s="231"/>
      <c r="D40" s="231"/>
      <c r="E40" s="231"/>
      <c r="F40" s="231"/>
      <c r="G40" s="231"/>
      <c r="H40" s="231"/>
      <c r="I40" s="231"/>
      <c r="J40" s="231"/>
      <c r="K40" s="261">
        <v>38776247.859999999</v>
      </c>
      <c r="L40" s="261"/>
      <c r="M40" s="261"/>
      <c r="N40" s="261"/>
      <c r="O40" s="261"/>
      <c r="P40" s="261"/>
      <c r="Q40" s="261"/>
      <c r="R40" s="261"/>
      <c r="S40" s="261"/>
      <c r="T40" s="261"/>
      <c r="U40" s="261"/>
      <c r="V40" s="233">
        <v>1.07517928028117E-2</v>
      </c>
      <c r="W40" s="233"/>
      <c r="X40" s="233"/>
      <c r="Y40" s="233"/>
      <c r="Z40" s="233"/>
      <c r="AA40" s="233"/>
      <c r="AB40" s="233"/>
      <c r="AC40" s="233"/>
      <c r="AD40" s="233"/>
      <c r="AE40" s="233"/>
      <c r="AF40" s="235">
        <v>1363</v>
      </c>
      <c r="AG40" s="235"/>
      <c r="AH40" s="235"/>
      <c r="AI40" s="235"/>
      <c r="AJ40" s="235"/>
      <c r="AK40" s="235"/>
      <c r="AL40" s="235"/>
      <c r="AM40" s="235"/>
      <c r="AN40" s="233">
        <v>2.71513944223108E-2</v>
      </c>
      <c r="AO40" s="233"/>
    </row>
    <row r="41" spans="2:41" s="180" customFormat="1" ht="8.5500000000000007" customHeight="1" x14ac:dyDescent="0.15">
      <c r="B41" s="231" t="s">
        <v>1678</v>
      </c>
      <c r="C41" s="231"/>
      <c r="D41" s="231"/>
      <c r="E41" s="231"/>
      <c r="F41" s="231"/>
      <c r="G41" s="231"/>
      <c r="H41" s="231"/>
      <c r="I41" s="231"/>
      <c r="J41" s="231"/>
      <c r="K41" s="261">
        <v>4094335.16</v>
      </c>
      <c r="L41" s="261"/>
      <c r="M41" s="261"/>
      <c r="N41" s="261"/>
      <c r="O41" s="261"/>
      <c r="P41" s="261"/>
      <c r="Q41" s="261"/>
      <c r="R41" s="261"/>
      <c r="S41" s="261"/>
      <c r="T41" s="261"/>
      <c r="U41" s="261"/>
      <c r="V41" s="233">
        <v>1.13526825660194E-3</v>
      </c>
      <c r="W41" s="233"/>
      <c r="X41" s="233"/>
      <c r="Y41" s="233"/>
      <c r="Z41" s="233"/>
      <c r="AA41" s="233"/>
      <c r="AB41" s="233"/>
      <c r="AC41" s="233"/>
      <c r="AD41" s="233"/>
      <c r="AE41" s="233"/>
      <c r="AF41" s="235">
        <v>132</v>
      </c>
      <c r="AG41" s="235"/>
      <c r="AH41" s="235"/>
      <c r="AI41" s="235"/>
      <c r="AJ41" s="235"/>
      <c r="AK41" s="235"/>
      <c r="AL41" s="235"/>
      <c r="AM41" s="235"/>
      <c r="AN41" s="233">
        <v>2.62948207171315E-3</v>
      </c>
      <c r="AO41" s="233"/>
    </row>
    <row r="42" spans="2:41" s="180" customFormat="1" ht="8.5500000000000007" customHeight="1" x14ac:dyDescent="0.15">
      <c r="B42" s="231" t="s">
        <v>1677</v>
      </c>
      <c r="C42" s="231"/>
      <c r="D42" s="231"/>
      <c r="E42" s="231"/>
      <c r="F42" s="231"/>
      <c r="G42" s="231"/>
      <c r="H42" s="231"/>
      <c r="I42" s="231"/>
      <c r="J42" s="231"/>
      <c r="K42" s="261">
        <v>1909655.46</v>
      </c>
      <c r="L42" s="261"/>
      <c r="M42" s="261"/>
      <c r="N42" s="261"/>
      <c r="O42" s="261"/>
      <c r="P42" s="261"/>
      <c r="Q42" s="261"/>
      <c r="R42" s="261"/>
      <c r="S42" s="261"/>
      <c r="T42" s="261"/>
      <c r="U42" s="261"/>
      <c r="V42" s="233">
        <v>5.2950506982544295E-4</v>
      </c>
      <c r="W42" s="233"/>
      <c r="X42" s="233"/>
      <c r="Y42" s="233"/>
      <c r="Z42" s="233"/>
      <c r="AA42" s="233"/>
      <c r="AB42" s="233"/>
      <c r="AC42" s="233"/>
      <c r="AD42" s="233"/>
      <c r="AE42" s="233"/>
      <c r="AF42" s="235">
        <v>64</v>
      </c>
      <c r="AG42" s="235"/>
      <c r="AH42" s="235"/>
      <c r="AI42" s="235"/>
      <c r="AJ42" s="235"/>
      <c r="AK42" s="235"/>
      <c r="AL42" s="235"/>
      <c r="AM42" s="235"/>
      <c r="AN42" s="233">
        <v>1.27490039840637E-3</v>
      </c>
      <c r="AO42" s="233"/>
    </row>
    <row r="43" spans="2:41" s="180" customFormat="1" ht="8.5500000000000007" customHeight="1" x14ac:dyDescent="0.15">
      <c r="B43" s="231" t="s">
        <v>1676</v>
      </c>
      <c r="C43" s="231"/>
      <c r="D43" s="231"/>
      <c r="E43" s="231"/>
      <c r="F43" s="231"/>
      <c r="G43" s="231"/>
      <c r="H43" s="231"/>
      <c r="I43" s="231"/>
      <c r="J43" s="231"/>
      <c r="K43" s="261">
        <v>3090202.98</v>
      </c>
      <c r="L43" s="261"/>
      <c r="M43" s="261"/>
      <c r="N43" s="261"/>
      <c r="O43" s="261"/>
      <c r="P43" s="261"/>
      <c r="Q43" s="261"/>
      <c r="R43" s="261"/>
      <c r="S43" s="261"/>
      <c r="T43" s="261"/>
      <c r="U43" s="261"/>
      <c r="V43" s="233">
        <v>8.5684469213084802E-4</v>
      </c>
      <c r="W43" s="233"/>
      <c r="X43" s="233"/>
      <c r="Y43" s="233"/>
      <c r="Z43" s="233"/>
      <c r="AA43" s="233"/>
      <c r="AB43" s="233"/>
      <c r="AC43" s="233"/>
      <c r="AD43" s="233"/>
      <c r="AE43" s="233"/>
      <c r="AF43" s="235">
        <v>157</v>
      </c>
      <c r="AG43" s="235"/>
      <c r="AH43" s="235"/>
      <c r="AI43" s="235"/>
      <c r="AJ43" s="235"/>
      <c r="AK43" s="235"/>
      <c r="AL43" s="235"/>
      <c r="AM43" s="235"/>
      <c r="AN43" s="233">
        <v>3.12749003984064E-3</v>
      </c>
      <c r="AO43" s="233"/>
    </row>
    <row r="44" spans="2:41" s="180" customFormat="1" ht="8.5500000000000007" customHeight="1" x14ac:dyDescent="0.15">
      <c r="B44" s="231" t="s">
        <v>1675</v>
      </c>
      <c r="C44" s="231"/>
      <c r="D44" s="231"/>
      <c r="E44" s="231"/>
      <c r="F44" s="231"/>
      <c r="G44" s="231"/>
      <c r="H44" s="231"/>
      <c r="I44" s="231"/>
      <c r="J44" s="231"/>
      <c r="K44" s="261">
        <v>6828096.7300000004</v>
      </c>
      <c r="L44" s="261"/>
      <c r="M44" s="261"/>
      <c r="N44" s="261"/>
      <c r="O44" s="261"/>
      <c r="P44" s="261"/>
      <c r="Q44" s="261"/>
      <c r="R44" s="261"/>
      <c r="S44" s="261"/>
      <c r="T44" s="261"/>
      <c r="U44" s="261"/>
      <c r="V44" s="233">
        <v>1.8932796577836801E-3</v>
      </c>
      <c r="W44" s="233"/>
      <c r="X44" s="233"/>
      <c r="Y44" s="233"/>
      <c r="Z44" s="233"/>
      <c r="AA44" s="233"/>
      <c r="AB44" s="233"/>
      <c r="AC44" s="233"/>
      <c r="AD44" s="233"/>
      <c r="AE44" s="233"/>
      <c r="AF44" s="235">
        <v>252</v>
      </c>
      <c r="AG44" s="235"/>
      <c r="AH44" s="235"/>
      <c r="AI44" s="235"/>
      <c r="AJ44" s="235"/>
      <c r="AK44" s="235"/>
      <c r="AL44" s="235"/>
      <c r="AM44" s="235"/>
      <c r="AN44" s="233">
        <v>5.0199203187250999E-3</v>
      </c>
      <c r="AO44" s="233"/>
    </row>
    <row r="45" spans="2:41" s="180" customFormat="1" ht="8.5500000000000007" customHeight="1" x14ac:dyDescent="0.15">
      <c r="B45" s="231" t="s">
        <v>1674</v>
      </c>
      <c r="C45" s="231"/>
      <c r="D45" s="231"/>
      <c r="E45" s="231"/>
      <c r="F45" s="231"/>
      <c r="G45" s="231"/>
      <c r="H45" s="231"/>
      <c r="I45" s="231"/>
      <c r="J45" s="231"/>
      <c r="K45" s="261">
        <v>7203836.2699999996</v>
      </c>
      <c r="L45" s="261"/>
      <c r="M45" s="261"/>
      <c r="N45" s="261"/>
      <c r="O45" s="261"/>
      <c r="P45" s="261"/>
      <c r="Q45" s="261"/>
      <c r="R45" s="261"/>
      <c r="S45" s="261"/>
      <c r="T45" s="261"/>
      <c r="U45" s="261"/>
      <c r="V45" s="233">
        <v>1.9974638918150199E-3</v>
      </c>
      <c r="W45" s="233"/>
      <c r="X45" s="233"/>
      <c r="Y45" s="233"/>
      <c r="Z45" s="233"/>
      <c r="AA45" s="233"/>
      <c r="AB45" s="233"/>
      <c r="AC45" s="233"/>
      <c r="AD45" s="233"/>
      <c r="AE45" s="233"/>
      <c r="AF45" s="235">
        <v>182</v>
      </c>
      <c r="AG45" s="235"/>
      <c r="AH45" s="235"/>
      <c r="AI45" s="235"/>
      <c r="AJ45" s="235"/>
      <c r="AK45" s="235"/>
      <c r="AL45" s="235"/>
      <c r="AM45" s="235"/>
      <c r="AN45" s="233">
        <v>3.6254980079681301E-3</v>
      </c>
      <c r="AO45" s="233"/>
    </row>
    <row r="46" spans="2:41" s="180" customFormat="1" ht="8.5500000000000007" customHeight="1" x14ac:dyDescent="0.15">
      <c r="B46" s="231" t="s">
        <v>1673</v>
      </c>
      <c r="C46" s="231"/>
      <c r="D46" s="231"/>
      <c r="E46" s="231"/>
      <c r="F46" s="231"/>
      <c r="G46" s="231"/>
      <c r="H46" s="231"/>
      <c r="I46" s="231"/>
      <c r="J46" s="231"/>
      <c r="K46" s="261">
        <v>1036705.26</v>
      </c>
      <c r="L46" s="261"/>
      <c r="M46" s="261"/>
      <c r="N46" s="261"/>
      <c r="O46" s="261"/>
      <c r="P46" s="261"/>
      <c r="Q46" s="261"/>
      <c r="R46" s="261"/>
      <c r="S46" s="261"/>
      <c r="T46" s="261"/>
      <c r="U46" s="261"/>
      <c r="V46" s="233">
        <v>2.8745535652002102E-4</v>
      </c>
      <c r="W46" s="233"/>
      <c r="X46" s="233"/>
      <c r="Y46" s="233"/>
      <c r="Z46" s="233"/>
      <c r="AA46" s="233"/>
      <c r="AB46" s="233"/>
      <c r="AC46" s="233"/>
      <c r="AD46" s="233"/>
      <c r="AE46" s="233"/>
      <c r="AF46" s="235">
        <v>37</v>
      </c>
      <c r="AG46" s="235"/>
      <c r="AH46" s="235"/>
      <c r="AI46" s="235"/>
      <c r="AJ46" s="235"/>
      <c r="AK46" s="235"/>
      <c r="AL46" s="235"/>
      <c r="AM46" s="235"/>
      <c r="AN46" s="233">
        <v>7.3705179282868504E-4</v>
      </c>
      <c r="AO46" s="233"/>
    </row>
    <row r="47" spans="2:41" s="180" customFormat="1" ht="8.5500000000000007" customHeight="1" x14ac:dyDescent="0.15">
      <c r="B47" s="231" t="s">
        <v>1672</v>
      </c>
      <c r="C47" s="231"/>
      <c r="D47" s="231"/>
      <c r="E47" s="231"/>
      <c r="F47" s="231"/>
      <c r="G47" s="231"/>
      <c r="H47" s="231"/>
      <c r="I47" s="231"/>
      <c r="J47" s="231"/>
      <c r="K47" s="261">
        <v>215767.15</v>
      </c>
      <c r="L47" s="261"/>
      <c r="M47" s="261"/>
      <c r="N47" s="261"/>
      <c r="O47" s="261"/>
      <c r="P47" s="261"/>
      <c r="Q47" s="261"/>
      <c r="R47" s="261"/>
      <c r="S47" s="261"/>
      <c r="T47" s="261"/>
      <c r="U47" s="261"/>
      <c r="V47" s="233">
        <v>5.9827441242614002E-5</v>
      </c>
      <c r="W47" s="233"/>
      <c r="X47" s="233"/>
      <c r="Y47" s="233"/>
      <c r="Z47" s="233"/>
      <c r="AA47" s="233"/>
      <c r="AB47" s="233"/>
      <c r="AC47" s="233"/>
      <c r="AD47" s="233"/>
      <c r="AE47" s="233"/>
      <c r="AF47" s="235">
        <v>9</v>
      </c>
      <c r="AG47" s="235"/>
      <c r="AH47" s="235"/>
      <c r="AI47" s="235"/>
      <c r="AJ47" s="235"/>
      <c r="AK47" s="235"/>
      <c r="AL47" s="235"/>
      <c r="AM47" s="235"/>
      <c r="AN47" s="233">
        <v>1.7928286852589599E-4</v>
      </c>
      <c r="AO47" s="233"/>
    </row>
    <row r="48" spans="2:41" s="180" customFormat="1" ht="8.5500000000000007" customHeight="1" x14ac:dyDescent="0.15">
      <c r="B48" s="231" t="s">
        <v>1671</v>
      </c>
      <c r="C48" s="231"/>
      <c r="D48" s="231"/>
      <c r="E48" s="231"/>
      <c r="F48" s="231"/>
      <c r="G48" s="231"/>
      <c r="H48" s="231"/>
      <c r="I48" s="231"/>
      <c r="J48" s="231"/>
      <c r="K48" s="261">
        <v>755884.64</v>
      </c>
      <c r="L48" s="261"/>
      <c r="M48" s="261"/>
      <c r="N48" s="261"/>
      <c r="O48" s="261"/>
      <c r="P48" s="261"/>
      <c r="Q48" s="261"/>
      <c r="R48" s="261"/>
      <c r="S48" s="261"/>
      <c r="T48" s="261"/>
      <c r="U48" s="261"/>
      <c r="V48" s="233">
        <v>2.0959003205907101E-4</v>
      </c>
      <c r="W48" s="233"/>
      <c r="X48" s="233"/>
      <c r="Y48" s="233"/>
      <c r="Z48" s="233"/>
      <c r="AA48" s="233"/>
      <c r="AB48" s="233"/>
      <c r="AC48" s="233"/>
      <c r="AD48" s="233"/>
      <c r="AE48" s="233"/>
      <c r="AF48" s="235">
        <v>25</v>
      </c>
      <c r="AG48" s="235"/>
      <c r="AH48" s="235"/>
      <c r="AI48" s="235"/>
      <c r="AJ48" s="235"/>
      <c r="AK48" s="235"/>
      <c r="AL48" s="235"/>
      <c r="AM48" s="235"/>
      <c r="AN48" s="233">
        <v>4.9800796812749003E-4</v>
      </c>
      <c r="AO48" s="233"/>
    </row>
    <row r="49" spans="2:44" s="180" customFormat="1" ht="8.5500000000000007" customHeight="1" x14ac:dyDescent="0.15">
      <c r="B49" s="231" t="s">
        <v>1777</v>
      </c>
      <c r="C49" s="231"/>
      <c r="D49" s="231"/>
      <c r="E49" s="231"/>
      <c r="F49" s="231"/>
      <c r="G49" s="231"/>
      <c r="H49" s="231"/>
      <c r="I49" s="231"/>
      <c r="J49" s="231"/>
      <c r="K49" s="261">
        <v>1777187.06</v>
      </c>
      <c r="L49" s="261"/>
      <c r="M49" s="261"/>
      <c r="N49" s="261"/>
      <c r="O49" s="261"/>
      <c r="P49" s="261"/>
      <c r="Q49" s="261"/>
      <c r="R49" s="261"/>
      <c r="S49" s="261"/>
      <c r="T49" s="261"/>
      <c r="U49" s="261"/>
      <c r="V49" s="233">
        <v>4.92774522948854E-4</v>
      </c>
      <c r="W49" s="233"/>
      <c r="X49" s="233"/>
      <c r="Y49" s="233"/>
      <c r="Z49" s="233"/>
      <c r="AA49" s="233"/>
      <c r="AB49" s="233"/>
      <c r="AC49" s="233"/>
      <c r="AD49" s="233"/>
      <c r="AE49" s="233"/>
      <c r="AF49" s="235">
        <v>79</v>
      </c>
      <c r="AG49" s="235"/>
      <c r="AH49" s="235"/>
      <c r="AI49" s="235"/>
      <c r="AJ49" s="235"/>
      <c r="AK49" s="235"/>
      <c r="AL49" s="235"/>
      <c r="AM49" s="235"/>
      <c r="AN49" s="233">
        <v>1.5737051792828699E-3</v>
      </c>
      <c r="AO49" s="233"/>
    </row>
    <row r="50" spans="2:44" s="180" customFormat="1" ht="8.5500000000000007" customHeight="1" x14ac:dyDescent="0.15">
      <c r="B50" s="231" t="s">
        <v>1776</v>
      </c>
      <c r="C50" s="231"/>
      <c r="D50" s="231"/>
      <c r="E50" s="231"/>
      <c r="F50" s="231"/>
      <c r="G50" s="231"/>
      <c r="H50" s="231"/>
      <c r="I50" s="231"/>
      <c r="J50" s="231"/>
      <c r="K50" s="261">
        <v>552188.30000000005</v>
      </c>
      <c r="L50" s="261"/>
      <c r="M50" s="261"/>
      <c r="N50" s="261"/>
      <c r="O50" s="261"/>
      <c r="P50" s="261"/>
      <c r="Q50" s="261"/>
      <c r="R50" s="261"/>
      <c r="S50" s="261"/>
      <c r="T50" s="261"/>
      <c r="U50" s="261"/>
      <c r="V50" s="233">
        <v>1.5310955848983E-4</v>
      </c>
      <c r="W50" s="233"/>
      <c r="X50" s="233"/>
      <c r="Y50" s="233"/>
      <c r="Z50" s="233"/>
      <c r="AA50" s="233"/>
      <c r="AB50" s="233"/>
      <c r="AC50" s="233"/>
      <c r="AD50" s="233"/>
      <c r="AE50" s="233"/>
      <c r="AF50" s="235">
        <v>39</v>
      </c>
      <c r="AG50" s="235"/>
      <c r="AH50" s="235"/>
      <c r="AI50" s="235"/>
      <c r="AJ50" s="235"/>
      <c r="AK50" s="235"/>
      <c r="AL50" s="235"/>
      <c r="AM50" s="235"/>
      <c r="AN50" s="233">
        <v>7.7689243027888398E-4</v>
      </c>
      <c r="AO50" s="233"/>
    </row>
    <row r="51" spans="2:44" s="180" customFormat="1" ht="8.5500000000000007" customHeight="1" x14ac:dyDescent="0.15">
      <c r="B51" s="231" t="s">
        <v>1775</v>
      </c>
      <c r="C51" s="231"/>
      <c r="D51" s="231"/>
      <c r="E51" s="231"/>
      <c r="F51" s="231"/>
      <c r="G51" s="231"/>
      <c r="H51" s="231"/>
      <c r="I51" s="231"/>
      <c r="J51" s="231"/>
      <c r="K51" s="261">
        <v>230328.59</v>
      </c>
      <c r="L51" s="261"/>
      <c r="M51" s="261"/>
      <c r="N51" s="261"/>
      <c r="O51" s="261"/>
      <c r="P51" s="261"/>
      <c r="Q51" s="261"/>
      <c r="R51" s="261"/>
      <c r="S51" s="261"/>
      <c r="T51" s="261"/>
      <c r="U51" s="261"/>
      <c r="V51" s="233">
        <v>6.38650053296766E-5</v>
      </c>
      <c r="W51" s="233"/>
      <c r="X51" s="233"/>
      <c r="Y51" s="233"/>
      <c r="Z51" s="233"/>
      <c r="AA51" s="233"/>
      <c r="AB51" s="233"/>
      <c r="AC51" s="233"/>
      <c r="AD51" s="233"/>
      <c r="AE51" s="233"/>
      <c r="AF51" s="235">
        <v>14</v>
      </c>
      <c r="AG51" s="235"/>
      <c r="AH51" s="235"/>
      <c r="AI51" s="235"/>
      <c r="AJ51" s="235"/>
      <c r="AK51" s="235"/>
      <c r="AL51" s="235"/>
      <c r="AM51" s="235"/>
      <c r="AN51" s="233">
        <v>2.78884462151394E-4</v>
      </c>
      <c r="AO51" s="233"/>
    </row>
    <row r="52" spans="2:44" s="180" customFormat="1" ht="8.5500000000000007" customHeight="1" x14ac:dyDescent="0.15">
      <c r="B52" s="231" t="s">
        <v>1774</v>
      </c>
      <c r="C52" s="231"/>
      <c r="D52" s="231"/>
      <c r="E52" s="231"/>
      <c r="F52" s="231"/>
      <c r="G52" s="231"/>
      <c r="H52" s="231"/>
      <c r="I52" s="231"/>
      <c r="J52" s="231"/>
      <c r="K52" s="261">
        <v>250000</v>
      </c>
      <c r="L52" s="261"/>
      <c r="M52" s="261"/>
      <c r="N52" s="261"/>
      <c r="O52" s="261"/>
      <c r="P52" s="261"/>
      <c r="Q52" s="261"/>
      <c r="R52" s="261"/>
      <c r="S52" s="261"/>
      <c r="T52" s="261"/>
      <c r="U52" s="261"/>
      <c r="V52" s="233">
        <v>6.9319450670102004E-5</v>
      </c>
      <c r="W52" s="233"/>
      <c r="X52" s="233"/>
      <c r="Y52" s="233"/>
      <c r="Z52" s="233"/>
      <c r="AA52" s="233"/>
      <c r="AB52" s="233"/>
      <c r="AC52" s="233"/>
      <c r="AD52" s="233"/>
      <c r="AE52" s="233"/>
      <c r="AF52" s="235">
        <v>2</v>
      </c>
      <c r="AG52" s="235"/>
      <c r="AH52" s="235"/>
      <c r="AI52" s="235"/>
      <c r="AJ52" s="235"/>
      <c r="AK52" s="235"/>
      <c r="AL52" s="235"/>
      <c r="AM52" s="235"/>
      <c r="AN52" s="233">
        <v>3.9840637450199198E-5</v>
      </c>
      <c r="AO52" s="233"/>
    </row>
    <row r="53" spans="2:44" s="180" customFormat="1" ht="8.5500000000000007" customHeight="1" x14ac:dyDescent="0.15">
      <c r="B53" s="231" t="s">
        <v>1773</v>
      </c>
      <c r="C53" s="231"/>
      <c r="D53" s="231"/>
      <c r="E53" s="231"/>
      <c r="F53" s="231"/>
      <c r="G53" s="231"/>
      <c r="H53" s="231"/>
      <c r="I53" s="231"/>
      <c r="J53" s="231"/>
      <c r="K53" s="261">
        <v>1100.19</v>
      </c>
      <c r="L53" s="261"/>
      <c r="M53" s="261"/>
      <c r="N53" s="261"/>
      <c r="O53" s="261"/>
      <c r="P53" s="261"/>
      <c r="Q53" s="261"/>
      <c r="R53" s="261"/>
      <c r="S53" s="261"/>
      <c r="T53" s="261"/>
      <c r="U53" s="261"/>
      <c r="V53" s="233">
        <v>3.05058265730958E-7</v>
      </c>
      <c r="W53" s="233"/>
      <c r="X53" s="233"/>
      <c r="Y53" s="233"/>
      <c r="Z53" s="233"/>
      <c r="AA53" s="233"/>
      <c r="AB53" s="233"/>
      <c r="AC53" s="233"/>
      <c r="AD53" s="233"/>
      <c r="AE53" s="233"/>
      <c r="AF53" s="235">
        <v>1</v>
      </c>
      <c r="AG53" s="235"/>
      <c r="AH53" s="235"/>
      <c r="AI53" s="235"/>
      <c r="AJ53" s="235"/>
      <c r="AK53" s="235"/>
      <c r="AL53" s="235"/>
      <c r="AM53" s="235"/>
      <c r="AN53" s="233">
        <v>1.9920318725099599E-5</v>
      </c>
      <c r="AO53" s="233"/>
    </row>
    <row r="54" spans="2:44" s="180" customFormat="1" ht="8.5500000000000007" customHeight="1" x14ac:dyDescent="0.15">
      <c r="B54" s="231" t="s">
        <v>1772</v>
      </c>
      <c r="C54" s="231"/>
      <c r="D54" s="231"/>
      <c r="E54" s="231"/>
      <c r="F54" s="231"/>
      <c r="G54" s="231"/>
      <c r="H54" s="231"/>
      <c r="I54" s="231"/>
      <c r="J54" s="231"/>
      <c r="K54" s="261">
        <v>25287.1</v>
      </c>
      <c r="L54" s="261"/>
      <c r="M54" s="261"/>
      <c r="N54" s="261"/>
      <c r="O54" s="261"/>
      <c r="P54" s="261"/>
      <c r="Q54" s="261"/>
      <c r="R54" s="261"/>
      <c r="S54" s="261"/>
      <c r="T54" s="261"/>
      <c r="U54" s="261"/>
      <c r="V54" s="233">
        <v>7.0115515241597401E-6</v>
      </c>
      <c r="W54" s="233"/>
      <c r="X54" s="233"/>
      <c r="Y54" s="233"/>
      <c r="Z54" s="233"/>
      <c r="AA54" s="233"/>
      <c r="AB54" s="233"/>
      <c r="AC54" s="233"/>
      <c r="AD54" s="233"/>
      <c r="AE54" s="233"/>
      <c r="AF54" s="235">
        <v>3</v>
      </c>
      <c r="AG54" s="235"/>
      <c r="AH54" s="235"/>
      <c r="AI54" s="235"/>
      <c r="AJ54" s="235"/>
      <c r="AK54" s="235"/>
      <c r="AL54" s="235"/>
      <c r="AM54" s="235"/>
      <c r="AN54" s="233">
        <v>5.97609561752988E-5</v>
      </c>
      <c r="AO54" s="233"/>
    </row>
    <row r="55" spans="2:44" s="180" customFormat="1" ht="10.199999999999999" customHeight="1" x14ac:dyDescent="0.15">
      <c r="B55" s="263"/>
      <c r="C55" s="263"/>
      <c r="D55" s="263"/>
      <c r="E55" s="263"/>
      <c r="F55" s="263"/>
      <c r="G55" s="263"/>
      <c r="H55" s="263"/>
      <c r="I55" s="263"/>
      <c r="J55" s="263"/>
      <c r="K55" s="259">
        <v>3606491361.1300001</v>
      </c>
      <c r="L55" s="259"/>
      <c r="M55" s="259"/>
      <c r="N55" s="259"/>
      <c r="O55" s="259"/>
      <c r="P55" s="259"/>
      <c r="Q55" s="259"/>
      <c r="R55" s="259"/>
      <c r="S55" s="259"/>
      <c r="T55" s="259"/>
      <c r="U55" s="259"/>
      <c r="V55" s="257">
        <v>1</v>
      </c>
      <c r="W55" s="257"/>
      <c r="X55" s="257"/>
      <c r="Y55" s="257"/>
      <c r="Z55" s="257"/>
      <c r="AA55" s="257"/>
      <c r="AB55" s="257"/>
      <c r="AC55" s="257"/>
      <c r="AD55" s="257"/>
      <c r="AE55" s="257"/>
      <c r="AF55" s="258">
        <v>50200</v>
      </c>
      <c r="AG55" s="258"/>
      <c r="AH55" s="258"/>
      <c r="AI55" s="258"/>
      <c r="AJ55" s="258"/>
      <c r="AK55" s="258"/>
      <c r="AL55" s="258"/>
      <c r="AM55" s="258"/>
      <c r="AN55" s="257">
        <v>1</v>
      </c>
      <c r="AO55" s="257"/>
    </row>
    <row r="56" spans="2:44" s="180" customFormat="1" ht="6.3" customHeight="1" x14ac:dyDescent="0.15"/>
    <row r="57" spans="2:44" s="180" customFormat="1" ht="15.3" customHeight="1" x14ac:dyDescent="0.15">
      <c r="B57" s="216" t="s">
        <v>1781</v>
      </c>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row>
    <row r="58" spans="2:44" s="180" customFormat="1" ht="7.65" customHeight="1" x14ac:dyDescent="0.15"/>
    <row r="59" spans="2:44" s="180" customFormat="1" ht="10.65" customHeight="1" x14ac:dyDescent="0.15">
      <c r="B59" s="212" t="s">
        <v>1669</v>
      </c>
      <c r="C59" s="212"/>
      <c r="D59" s="212"/>
      <c r="E59" s="212"/>
      <c r="F59" s="212"/>
      <c r="G59" s="212"/>
      <c r="H59" s="212"/>
      <c r="I59" s="212"/>
      <c r="J59" s="212"/>
      <c r="K59" s="212"/>
      <c r="L59" s="212" t="s">
        <v>1655</v>
      </c>
      <c r="M59" s="212"/>
      <c r="N59" s="212"/>
      <c r="O59" s="212"/>
      <c r="P59" s="212"/>
      <c r="Q59" s="212"/>
      <c r="R59" s="212"/>
      <c r="S59" s="212"/>
      <c r="T59" s="212"/>
      <c r="U59" s="212"/>
      <c r="V59" s="212" t="s">
        <v>1653</v>
      </c>
      <c r="W59" s="212"/>
      <c r="X59" s="212"/>
      <c r="Y59" s="212"/>
      <c r="Z59" s="212"/>
      <c r="AA59" s="212"/>
      <c r="AB59" s="212"/>
      <c r="AC59" s="212"/>
      <c r="AD59" s="212"/>
      <c r="AE59" s="212"/>
      <c r="AF59" s="212" t="s">
        <v>1654</v>
      </c>
      <c r="AG59" s="212"/>
      <c r="AH59" s="212"/>
      <c r="AI59" s="212"/>
      <c r="AJ59" s="212"/>
      <c r="AK59" s="212" t="s">
        <v>1653</v>
      </c>
      <c r="AL59" s="212"/>
      <c r="AM59" s="212"/>
      <c r="AN59" s="212"/>
      <c r="AO59" s="212"/>
      <c r="AP59" s="212"/>
      <c r="AQ59" s="212"/>
    </row>
    <row r="60" spans="2:44" s="180" customFormat="1" ht="8.5500000000000007" customHeight="1" x14ac:dyDescent="0.15">
      <c r="B60" s="231" t="s">
        <v>1780</v>
      </c>
      <c r="C60" s="231"/>
      <c r="D60" s="231"/>
      <c r="E60" s="231"/>
      <c r="F60" s="231"/>
      <c r="G60" s="231"/>
      <c r="H60" s="231"/>
      <c r="I60" s="231"/>
      <c r="J60" s="231"/>
      <c r="K60" s="231"/>
      <c r="L60" s="261">
        <v>424847.43</v>
      </c>
      <c r="M60" s="261"/>
      <c r="N60" s="261"/>
      <c r="O60" s="261"/>
      <c r="P60" s="261"/>
      <c r="Q60" s="261"/>
      <c r="R60" s="261"/>
      <c r="S60" s="261"/>
      <c r="T60" s="261"/>
      <c r="U60" s="261"/>
      <c r="V60" s="233">
        <v>1.17800761864818E-4</v>
      </c>
      <c r="W60" s="233"/>
      <c r="X60" s="233"/>
      <c r="Y60" s="233"/>
      <c r="Z60" s="233"/>
      <c r="AA60" s="233"/>
      <c r="AB60" s="233"/>
      <c r="AC60" s="233"/>
      <c r="AD60" s="233"/>
      <c r="AE60" s="233"/>
      <c r="AF60" s="235">
        <v>126</v>
      </c>
      <c r="AG60" s="235"/>
      <c r="AH60" s="235"/>
      <c r="AI60" s="235"/>
      <c r="AJ60" s="235"/>
      <c r="AK60" s="233">
        <v>2.5099601593625499E-3</v>
      </c>
      <c r="AL60" s="233"/>
      <c r="AM60" s="233"/>
      <c r="AN60" s="233"/>
      <c r="AO60" s="233"/>
      <c r="AP60" s="233"/>
      <c r="AQ60" s="233"/>
    </row>
    <row r="61" spans="2:44" s="180" customFormat="1" ht="8.5500000000000007" customHeight="1" x14ac:dyDescent="0.15">
      <c r="B61" s="231" t="s">
        <v>1778</v>
      </c>
      <c r="C61" s="231"/>
      <c r="D61" s="231"/>
      <c r="E61" s="231"/>
      <c r="F61" s="231"/>
      <c r="G61" s="231"/>
      <c r="H61" s="231"/>
      <c r="I61" s="231"/>
      <c r="J61" s="231"/>
      <c r="K61" s="231"/>
      <c r="L61" s="261">
        <v>21155328.59</v>
      </c>
      <c r="M61" s="261"/>
      <c r="N61" s="261"/>
      <c r="O61" s="261"/>
      <c r="P61" s="261"/>
      <c r="Q61" s="261"/>
      <c r="R61" s="261"/>
      <c r="S61" s="261"/>
      <c r="T61" s="261"/>
      <c r="U61" s="261"/>
      <c r="V61" s="233">
        <v>5.86590302641721E-3</v>
      </c>
      <c r="W61" s="233"/>
      <c r="X61" s="233"/>
      <c r="Y61" s="233"/>
      <c r="Z61" s="233"/>
      <c r="AA61" s="233"/>
      <c r="AB61" s="233"/>
      <c r="AC61" s="233"/>
      <c r="AD61" s="233"/>
      <c r="AE61" s="233"/>
      <c r="AF61" s="235">
        <v>1377</v>
      </c>
      <c r="AG61" s="235"/>
      <c r="AH61" s="235"/>
      <c r="AI61" s="235"/>
      <c r="AJ61" s="235"/>
      <c r="AK61" s="233">
        <v>2.74302788844622E-2</v>
      </c>
      <c r="AL61" s="233"/>
      <c r="AM61" s="233"/>
      <c r="AN61" s="233"/>
      <c r="AO61" s="233"/>
      <c r="AP61" s="233"/>
      <c r="AQ61" s="233"/>
    </row>
    <row r="62" spans="2:44" s="180" customFormat="1" ht="8.5500000000000007" customHeight="1" x14ac:dyDescent="0.15">
      <c r="B62" s="231" t="s">
        <v>1666</v>
      </c>
      <c r="C62" s="231"/>
      <c r="D62" s="231"/>
      <c r="E62" s="231"/>
      <c r="F62" s="231"/>
      <c r="G62" s="231"/>
      <c r="H62" s="231"/>
      <c r="I62" s="231"/>
      <c r="J62" s="231"/>
      <c r="K62" s="231"/>
      <c r="L62" s="261">
        <v>46316793.170000099</v>
      </c>
      <c r="M62" s="261"/>
      <c r="N62" s="261"/>
      <c r="O62" s="261"/>
      <c r="P62" s="261"/>
      <c r="Q62" s="261"/>
      <c r="R62" s="261"/>
      <c r="S62" s="261"/>
      <c r="T62" s="261"/>
      <c r="U62" s="261"/>
      <c r="V62" s="233">
        <v>1.28426186373806E-2</v>
      </c>
      <c r="W62" s="233"/>
      <c r="X62" s="233"/>
      <c r="Y62" s="233"/>
      <c r="Z62" s="233"/>
      <c r="AA62" s="233"/>
      <c r="AB62" s="233"/>
      <c r="AC62" s="233"/>
      <c r="AD62" s="233"/>
      <c r="AE62" s="233"/>
      <c r="AF62" s="235">
        <v>2923</v>
      </c>
      <c r="AG62" s="235"/>
      <c r="AH62" s="235"/>
      <c r="AI62" s="235"/>
      <c r="AJ62" s="235"/>
      <c r="AK62" s="233">
        <v>5.8227091633466101E-2</v>
      </c>
      <c r="AL62" s="233"/>
      <c r="AM62" s="233"/>
      <c r="AN62" s="233"/>
      <c r="AO62" s="233"/>
      <c r="AP62" s="233"/>
      <c r="AQ62" s="233"/>
    </row>
    <row r="63" spans="2:44" s="180" customFormat="1" ht="8.5500000000000007" customHeight="1" x14ac:dyDescent="0.15">
      <c r="B63" s="231" t="s">
        <v>1665</v>
      </c>
      <c r="C63" s="231"/>
      <c r="D63" s="231"/>
      <c r="E63" s="231"/>
      <c r="F63" s="231"/>
      <c r="G63" s="231"/>
      <c r="H63" s="231"/>
      <c r="I63" s="231"/>
      <c r="J63" s="231"/>
      <c r="K63" s="231"/>
      <c r="L63" s="261">
        <v>73478383.420000106</v>
      </c>
      <c r="M63" s="261"/>
      <c r="N63" s="261"/>
      <c r="O63" s="261"/>
      <c r="P63" s="261"/>
      <c r="Q63" s="261"/>
      <c r="R63" s="261"/>
      <c r="S63" s="261"/>
      <c r="T63" s="261"/>
      <c r="U63" s="261"/>
      <c r="V63" s="233">
        <v>2.0373924699206101E-2</v>
      </c>
      <c r="W63" s="233"/>
      <c r="X63" s="233"/>
      <c r="Y63" s="233"/>
      <c r="Z63" s="233"/>
      <c r="AA63" s="233"/>
      <c r="AB63" s="233"/>
      <c r="AC63" s="233"/>
      <c r="AD63" s="233"/>
      <c r="AE63" s="233"/>
      <c r="AF63" s="235">
        <v>3420</v>
      </c>
      <c r="AG63" s="235"/>
      <c r="AH63" s="235"/>
      <c r="AI63" s="235"/>
      <c r="AJ63" s="235"/>
      <c r="AK63" s="233">
        <v>6.8127490039840602E-2</v>
      </c>
      <c r="AL63" s="233"/>
      <c r="AM63" s="233"/>
      <c r="AN63" s="233"/>
      <c r="AO63" s="233"/>
      <c r="AP63" s="233"/>
      <c r="AQ63" s="233"/>
    </row>
    <row r="64" spans="2:44" s="180" customFormat="1" ht="8.5500000000000007" customHeight="1" x14ac:dyDescent="0.15">
      <c r="B64" s="231" t="s">
        <v>1664</v>
      </c>
      <c r="C64" s="231"/>
      <c r="D64" s="231"/>
      <c r="E64" s="231"/>
      <c r="F64" s="231"/>
      <c r="G64" s="231"/>
      <c r="H64" s="231"/>
      <c r="I64" s="231"/>
      <c r="J64" s="231"/>
      <c r="K64" s="231"/>
      <c r="L64" s="261">
        <v>56918323.710000001</v>
      </c>
      <c r="M64" s="261"/>
      <c r="N64" s="261"/>
      <c r="O64" s="261"/>
      <c r="P64" s="261"/>
      <c r="Q64" s="261"/>
      <c r="R64" s="261"/>
      <c r="S64" s="261"/>
      <c r="T64" s="261"/>
      <c r="U64" s="261"/>
      <c r="V64" s="233">
        <v>1.5782187730561E-2</v>
      </c>
      <c r="W64" s="233"/>
      <c r="X64" s="233"/>
      <c r="Y64" s="233"/>
      <c r="Z64" s="233"/>
      <c r="AA64" s="233"/>
      <c r="AB64" s="233"/>
      <c r="AC64" s="233"/>
      <c r="AD64" s="233"/>
      <c r="AE64" s="233"/>
      <c r="AF64" s="235">
        <v>2013</v>
      </c>
      <c r="AG64" s="235"/>
      <c r="AH64" s="235"/>
      <c r="AI64" s="235"/>
      <c r="AJ64" s="235"/>
      <c r="AK64" s="233">
        <v>4.0099601593625502E-2</v>
      </c>
      <c r="AL64" s="233"/>
      <c r="AM64" s="233"/>
      <c r="AN64" s="233"/>
      <c r="AO64" s="233"/>
      <c r="AP64" s="233"/>
      <c r="AQ64" s="233"/>
    </row>
    <row r="65" spans="2:43" s="180" customFormat="1" ht="8.5500000000000007" customHeight="1" x14ac:dyDescent="0.15">
      <c r="B65" s="231" t="s">
        <v>1663</v>
      </c>
      <c r="C65" s="231"/>
      <c r="D65" s="231"/>
      <c r="E65" s="231"/>
      <c r="F65" s="231"/>
      <c r="G65" s="231"/>
      <c r="H65" s="231"/>
      <c r="I65" s="231"/>
      <c r="J65" s="231"/>
      <c r="K65" s="231"/>
      <c r="L65" s="261">
        <v>73898948.579999894</v>
      </c>
      <c r="M65" s="261"/>
      <c r="N65" s="261"/>
      <c r="O65" s="261"/>
      <c r="P65" s="261"/>
      <c r="Q65" s="261"/>
      <c r="R65" s="261"/>
      <c r="S65" s="261"/>
      <c r="T65" s="261"/>
      <c r="U65" s="261"/>
      <c r="V65" s="233">
        <v>2.0490538082654799E-2</v>
      </c>
      <c r="W65" s="233"/>
      <c r="X65" s="233"/>
      <c r="Y65" s="233"/>
      <c r="Z65" s="233"/>
      <c r="AA65" s="233"/>
      <c r="AB65" s="233"/>
      <c r="AC65" s="233"/>
      <c r="AD65" s="233"/>
      <c r="AE65" s="233"/>
      <c r="AF65" s="235">
        <v>2154</v>
      </c>
      <c r="AG65" s="235"/>
      <c r="AH65" s="235"/>
      <c r="AI65" s="235"/>
      <c r="AJ65" s="235"/>
      <c r="AK65" s="233">
        <v>4.2908366533864498E-2</v>
      </c>
      <c r="AL65" s="233"/>
      <c r="AM65" s="233"/>
      <c r="AN65" s="233"/>
      <c r="AO65" s="233"/>
      <c r="AP65" s="233"/>
      <c r="AQ65" s="233"/>
    </row>
    <row r="66" spans="2:43" s="180" customFormat="1" ht="8.5500000000000007" customHeight="1" x14ac:dyDescent="0.15">
      <c r="B66" s="231" t="s">
        <v>1662</v>
      </c>
      <c r="C66" s="231"/>
      <c r="D66" s="231"/>
      <c r="E66" s="231"/>
      <c r="F66" s="231"/>
      <c r="G66" s="231"/>
      <c r="H66" s="231"/>
      <c r="I66" s="231"/>
      <c r="J66" s="231"/>
      <c r="K66" s="231"/>
      <c r="L66" s="261">
        <v>96776585.980000094</v>
      </c>
      <c r="M66" s="261"/>
      <c r="N66" s="261"/>
      <c r="O66" s="261"/>
      <c r="P66" s="261"/>
      <c r="Q66" s="261"/>
      <c r="R66" s="261"/>
      <c r="S66" s="261"/>
      <c r="T66" s="261"/>
      <c r="U66" s="261"/>
      <c r="V66" s="233">
        <v>2.6833999111445999E-2</v>
      </c>
      <c r="W66" s="233"/>
      <c r="X66" s="233"/>
      <c r="Y66" s="233"/>
      <c r="Z66" s="233"/>
      <c r="AA66" s="233"/>
      <c r="AB66" s="233"/>
      <c r="AC66" s="233"/>
      <c r="AD66" s="233"/>
      <c r="AE66" s="233"/>
      <c r="AF66" s="235">
        <v>2476</v>
      </c>
      <c r="AG66" s="235"/>
      <c r="AH66" s="235"/>
      <c r="AI66" s="235"/>
      <c r="AJ66" s="235"/>
      <c r="AK66" s="233">
        <v>4.9322709163346599E-2</v>
      </c>
      <c r="AL66" s="233"/>
      <c r="AM66" s="233"/>
      <c r="AN66" s="233"/>
      <c r="AO66" s="233"/>
      <c r="AP66" s="233"/>
      <c r="AQ66" s="233"/>
    </row>
    <row r="67" spans="2:43" s="180" customFormat="1" ht="8.5500000000000007" customHeight="1" x14ac:dyDescent="0.15">
      <c r="B67" s="231" t="s">
        <v>1660</v>
      </c>
      <c r="C67" s="231"/>
      <c r="D67" s="231"/>
      <c r="E67" s="231"/>
      <c r="F67" s="231"/>
      <c r="G67" s="231"/>
      <c r="H67" s="231"/>
      <c r="I67" s="231"/>
      <c r="J67" s="231"/>
      <c r="K67" s="231"/>
      <c r="L67" s="261">
        <v>93987479.560000107</v>
      </c>
      <c r="M67" s="261"/>
      <c r="N67" s="261"/>
      <c r="O67" s="261"/>
      <c r="P67" s="261"/>
      <c r="Q67" s="261"/>
      <c r="R67" s="261"/>
      <c r="S67" s="261"/>
      <c r="T67" s="261"/>
      <c r="U67" s="261"/>
      <c r="V67" s="233">
        <v>2.6060641811866601E-2</v>
      </c>
      <c r="W67" s="233"/>
      <c r="X67" s="233"/>
      <c r="Y67" s="233"/>
      <c r="Z67" s="233"/>
      <c r="AA67" s="233"/>
      <c r="AB67" s="233"/>
      <c r="AC67" s="233"/>
      <c r="AD67" s="233"/>
      <c r="AE67" s="233"/>
      <c r="AF67" s="235">
        <v>2070</v>
      </c>
      <c r="AG67" s="235"/>
      <c r="AH67" s="235"/>
      <c r="AI67" s="235"/>
      <c r="AJ67" s="235"/>
      <c r="AK67" s="233">
        <v>4.1235059760956198E-2</v>
      </c>
      <c r="AL67" s="233"/>
      <c r="AM67" s="233"/>
      <c r="AN67" s="233"/>
      <c r="AO67" s="233"/>
      <c r="AP67" s="233"/>
      <c r="AQ67" s="233"/>
    </row>
    <row r="68" spans="2:43" s="180" customFormat="1" ht="8.5500000000000007" customHeight="1" x14ac:dyDescent="0.15">
      <c r="B68" s="231" t="s">
        <v>1661</v>
      </c>
      <c r="C68" s="231"/>
      <c r="D68" s="231"/>
      <c r="E68" s="231"/>
      <c r="F68" s="231"/>
      <c r="G68" s="231"/>
      <c r="H68" s="231"/>
      <c r="I68" s="231"/>
      <c r="J68" s="231"/>
      <c r="K68" s="231"/>
      <c r="L68" s="261">
        <v>133076402.67</v>
      </c>
      <c r="M68" s="261"/>
      <c r="N68" s="261"/>
      <c r="O68" s="261"/>
      <c r="P68" s="261"/>
      <c r="Q68" s="261"/>
      <c r="R68" s="261"/>
      <c r="S68" s="261"/>
      <c r="T68" s="261"/>
      <c r="U68" s="261"/>
      <c r="V68" s="233">
        <v>3.6899132520950798E-2</v>
      </c>
      <c r="W68" s="233"/>
      <c r="X68" s="233"/>
      <c r="Y68" s="233"/>
      <c r="Z68" s="233"/>
      <c r="AA68" s="233"/>
      <c r="AB68" s="233"/>
      <c r="AC68" s="233"/>
      <c r="AD68" s="233"/>
      <c r="AE68" s="233"/>
      <c r="AF68" s="235">
        <v>2495</v>
      </c>
      <c r="AG68" s="235"/>
      <c r="AH68" s="235"/>
      <c r="AI68" s="235"/>
      <c r="AJ68" s="235"/>
      <c r="AK68" s="233">
        <v>4.9701195219123501E-2</v>
      </c>
      <c r="AL68" s="233"/>
      <c r="AM68" s="233"/>
      <c r="AN68" s="233"/>
      <c r="AO68" s="233"/>
      <c r="AP68" s="233"/>
      <c r="AQ68" s="233"/>
    </row>
    <row r="69" spans="2:43" s="180" customFormat="1" ht="8.5500000000000007" customHeight="1" x14ac:dyDescent="0.15">
      <c r="B69" s="231" t="s">
        <v>1680</v>
      </c>
      <c r="C69" s="231"/>
      <c r="D69" s="231"/>
      <c r="E69" s="231"/>
      <c r="F69" s="231"/>
      <c r="G69" s="231"/>
      <c r="H69" s="231"/>
      <c r="I69" s="231"/>
      <c r="J69" s="231"/>
      <c r="K69" s="231"/>
      <c r="L69" s="261">
        <v>105501190.68000001</v>
      </c>
      <c r="M69" s="261"/>
      <c r="N69" s="261"/>
      <c r="O69" s="261"/>
      <c r="P69" s="261"/>
      <c r="Q69" s="261"/>
      <c r="R69" s="261"/>
      <c r="S69" s="261"/>
      <c r="T69" s="261"/>
      <c r="U69" s="261"/>
      <c r="V69" s="233">
        <v>2.92531383319172E-2</v>
      </c>
      <c r="W69" s="233"/>
      <c r="X69" s="233"/>
      <c r="Y69" s="233"/>
      <c r="Z69" s="233"/>
      <c r="AA69" s="233"/>
      <c r="AB69" s="233"/>
      <c r="AC69" s="233"/>
      <c r="AD69" s="233"/>
      <c r="AE69" s="233"/>
      <c r="AF69" s="235">
        <v>1781</v>
      </c>
      <c r="AG69" s="235"/>
      <c r="AH69" s="235"/>
      <c r="AI69" s="235"/>
      <c r="AJ69" s="235"/>
      <c r="AK69" s="233">
        <v>3.5478087649402398E-2</v>
      </c>
      <c r="AL69" s="233"/>
      <c r="AM69" s="233"/>
      <c r="AN69" s="233"/>
      <c r="AO69" s="233"/>
      <c r="AP69" s="233"/>
      <c r="AQ69" s="233"/>
    </row>
    <row r="70" spans="2:43" s="180" customFormat="1" ht="8.5500000000000007" customHeight="1" x14ac:dyDescent="0.15">
      <c r="B70" s="231" t="s">
        <v>1679</v>
      </c>
      <c r="C70" s="231"/>
      <c r="D70" s="231"/>
      <c r="E70" s="231"/>
      <c r="F70" s="231"/>
      <c r="G70" s="231"/>
      <c r="H70" s="231"/>
      <c r="I70" s="231"/>
      <c r="J70" s="231"/>
      <c r="K70" s="231"/>
      <c r="L70" s="261">
        <v>104677885.13</v>
      </c>
      <c r="M70" s="261"/>
      <c r="N70" s="261"/>
      <c r="O70" s="261"/>
      <c r="P70" s="261"/>
      <c r="Q70" s="261"/>
      <c r="R70" s="261"/>
      <c r="S70" s="261"/>
      <c r="T70" s="261"/>
      <c r="U70" s="261"/>
      <c r="V70" s="233">
        <v>2.9024853978078601E-2</v>
      </c>
      <c r="W70" s="233"/>
      <c r="X70" s="233"/>
      <c r="Y70" s="233"/>
      <c r="Z70" s="233"/>
      <c r="AA70" s="233"/>
      <c r="AB70" s="233"/>
      <c r="AC70" s="233"/>
      <c r="AD70" s="233"/>
      <c r="AE70" s="233"/>
      <c r="AF70" s="235">
        <v>1678</v>
      </c>
      <c r="AG70" s="235"/>
      <c r="AH70" s="235"/>
      <c r="AI70" s="235"/>
      <c r="AJ70" s="235"/>
      <c r="AK70" s="233">
        <v>3.3426294820717101E-2</v>
      </c>
      <c r="AL70" s="233"/>
      <c r="AM70" s="233"/>
      <c r="AN70" s="233"/>
      <c r="AO70" s="233"/>
      <c r="AP70" s="233"/>
      <c r="AQ70" s="233"/>
    </row>
    <row r="71" spans="2:43" s="180" customFormat="1" ht="8.5500000000000007" customHeight="1" x14ac:dyDescent="0.15">
      <c r="B71" s="231" t="s">
        <v>1678</v>
      </c>
      <c r="C71" s="231"/>
      <c r="D71" s="231"/>
      <c r="E71" s="231"/>
      <c r="F71" s="231"/>
      <c r="G71" s="231"/>
      <c r="H71" s="231"/>
      <c r="I71" s="231"/>
      <c r="J71" s="231"/>
      <c r="K71" s="231"/>
      <c r="L71" s="261">
        <v>155475074.12</v>
      </c>
      <c r="M71" s="261"/>
      <c r="N71" s="261"/>
      <c r="O71" s="261"/>
      <c r="P71" s="261"/>
      <c r="Q71" s="261"/>
      <c r="R71" s="261"/>
      <c r="S71" s="261"/>
      <c r="T71" s="261"/>
      <c r="U71" s="261"/>
      <c r="V71" s="233">
        <v>4.3109786923567199E-2</v>
      </c>
      <c r="W71" s="233"/>
      <c r="X71" s="233"/>
      <c r="Y71" s="233"/>
      <c r="Z71" s="233"/>
      <c r="AA71" s="233"/>
      <c r="AB71" s="233"/>
      <c r="AC71" s="233"/>
      <c r="AD71" s="233"/>
      <c r="AE71" s="233"/>
      <c r="AF71" s="235">
        <v>2399</v>
      </c>
      <c r="AG71" s="235"/>
      <c r="AH71" s="235"/>
      <c r="AI71" s="235"/>
      <c r="AJ71" s="235"/>
      <c r="AK71" s="233">
        <v>4.77888446215139E-2</v>
      </c>
      <c r="AL71" s="233"/>
      <c r="AM71" s="233"/>
      <c r="AN71" s="233"/>
      <c r="AO71" s="233"/>
      <c r="AP71" s="233"/>
      <c r="AQ71" s="233"/>
    </row>
    <row r="72" spans="2:43" s="180" customFormat="1" ht="8.5500000000000007" customHeight="1" x14ac:dyDescent="0.15">
      <c r="B72" s="231" t="s">
        <v>1677</v>
      </c>
      <c r="C72" s="231"/>
      <c r="D72" s="231"/>
      <c r="E72" s="231"/>
      <c r="F72" s="231"/>
      <c r="G72" s="231"/>
      <c r="H72" s="231"/>
      <c r="I72" s="231"/>
      <c r="J72" s="231"/>
      <c r="K72" s="231"/>
      <c r="L72" s="261">
        <v>161176815.81999999</v>
      </c>
      <c r="M72" s="261"/>
      <c r="N72" s="261"/>
      <c r="O72" s="261"/>
      <c r="P72" s="261"/>
      <c r="Q72" s="261"/>
      <c r="R72" s="261"/>
      <c r="S72" s="261"/>
      <c r="T72" s="261"/>
      <c r="U72" s="261"/>
      <c r="V72" s="233">
        <v>4.4690753333594402E-2</v>
      </c>
      <c r="W72" s="233"/>
      <c r="X72" s="233"/>
      <c r="Y72" s="233"/>
      <c r="Z72" s="233"/>
      <c r="AA72" s="233"/>
      <c r="AB72" s="233"/>
      <c r="AC72" s="233"/>
      <c r="AD72" s="233"/>
      <c r="AE72" s="233"/>
      <c r="AF72" s="235">
        <v>2217</v>
      </c>
      <c r="AG72" s="235"/>
      <c r="AH72" s="235"/>
      <c r="AI72" s="235"/>
      <c r="AJ72" s="235"/>
      <c r="AK72" s="233">
        <v>4.4163346613545797E-2</v>
      </c>
      <c r="AL72" s="233"/>
      <c r="AM72" s="233"/>
      <c r="AN72" s="233"/>
      <c r="AO72" s="233"/>
      <c r="AP72" s="233"/>
      <c r="AQ72" s="233"/>
    </row>
    <row r="73" spans="2:43" s="180" customFormat="1" ht="8.5500000000000007" customHeight="1" x14ac:dyDescent="0.15">
      <c r="B73" s="231" t="s">
        <v>1676</v>
      </c>
      <c r="C73" s="231"/>
      <c r="D73" s="231"/>
      <c r="E73" s="231"/>
      <c r="F73" s="231"/>
      <c r="G73" s="231"/>
      <c r="H73" s="231"/>
      <c r="I73" s="231"/>
      <c r="J73" s="231"/>
      <c r="K73" s="231"/>
      <c r="L73" s="261">
        <v>223799729.889999</v>
      </c>
      <c r="M73" s="261"/>
      <c r="N73" s="261"/>
      <c r="O73" s="261"/>
      <c r="P73" s="261"/>
      <c r="Q73" s="261"/>
      <c r="R73" s="261"/>
      <c r="S73" s="261"/>
      <c r="T73" s="261"/>
      <c r="U73" s="261"/>
      <c r="V73" s="233">
        <v>6.2054697344367797E-2</v>
      </c>
      <c r="W73" s="233"/>
      <c r="X73" s="233"/>
      <c r="Y73" s="233"/>
      <c r="Z73" s="233"/>
      <c r="AA73" s="233"/>
      <c r="AB73" s="233"/>
      <c r="AC73" s="233"/>
      <c r="AD73" s="233"/>
      <c r="AE73" s="233"/>
      <c r="AF73" s="235">
        <v>2810</v>
      </c>
      <c r="AG73" s="235"/>
      <c r="AH73" s="235"/>
      <c r="AI73" s="235"/>
      <c r="AJ73" s="235"/>
      <c r="AK73" s="233">
        <v>5.5976095617529899E-2</v>
      </c>
      <c r="AL73" s="233"/>
      <c r="AM73" s="233"/>
      <c r="AN73" s="233"/>
      <c r="AO73" s="233"/>
      <c r="AP73" s="233"/>
      <c r="AQ73" s="233"/>
    </row>
    <row r="74" spans="2:43" s="180" customFormat="1" ht="8.5500000000000007" customHeight="1" x14ac:dyDescent="0.15">
      <c r="B74" s="231" t="s">
        <v>1675</v>
      </c>
      <c r="C74" s="231"/>
      <c r="D74" s="231"/>
      <c r="E74" s="231"/>
      <c r="F74" s="231"/>
      <c r="G74" s="231"/>
      <c r="H74" s="231"/>
      <c r="I74" s="231"/>
      <c r="J74" s="231"/>
      <c r="K74" s="231"/>
      <c r="L74" s="261">
        <v>150798411</v>
      </c>
      <c r="M74" s="261"/>
      <c r="N74" s="261"/>
      <c r="O74" s="261"/>
      <c r="P74" s="261"/>
      <c r="Q74" s="261"/>
      <c r="R74" s="261"/>
      <c r="S74" s="261"/>
      <c r="T74" s="261"/>
      <c r="U74" s="261"/>
      <c r="V74" s="233">
        <v>4.1813052049777102E-2</v>
      </c>
      <c r="W74" s="233"/>
      <c r="X74" s="233"/>
      <c r="Y74" s="233"/>
      <c r="Z74" s="233"/>
      <c r="AA74" s="233"/>
      <c r="AB74" s="233"/>
      <c r="AC74" s="233"/>
      <c r="AD74" s="233"/>
      <c r="AE74" s="233"/>
      <c r="AF74" s="235">
        <v>1758</v>
      </c>
      <c r="AG74" s="235"/>
      <c r="AH74" s="235"/>
      <c r="AI74" s="235"/>
      <c r="AJ74" s="235"/>
      <c r="AK74" s="233">
        <v>3.5019920318725098E-2</v>
      </c>
      <c r="AL74" s="233"/>
      <c r="AM74" s="233"/>
      <c r="AN74" s="233"/>
      <c r="AO74" s="233"/>
      <c r="AP74" s="233"/>
      <c r="AQ74" s="233"/>
    </row>
    <row r="75" spans="2:43" s="180" customFormat="1" ht="8.5500000000000007" customHeight="1" x14ac:dyDescent="0.15">
      <c r="B75" s="231" t="s">
        <v>1674</v>
      </c>
      <c r="C75" s="231"/>
      <c r="D75" s="231"/>
      <c r="E75" s="231"/>
      <c r="F75" s="231"/>
      <c r="G75" s="231"/>
      <c r="H75" s="231"/>
      <c r="I75" s="231"/>
      <c r="J75" s="231"/>
      <c r="K75" s="231"/>
      <c r="L75" s="261">
        <v>138212927.84</v>
      </c>
      <c r="M75" s="261"/>
      <c r="N75" s="261"/>
      <c r="O75" s="261"/>
      <c r="P75" s="261"/>
      <c r="Q75" s="261"/>
      <c r="R75" s="261"/>
      <c r="S75" s="261"/>
      <c r="T75" s="261"/>
      <c r="U75" s="261"/>
      <c r="V75" s="233">
        <v>3.8323376933500901E-2</v>
      </c>
      <c r="W75" s="233"/>
      <c r="X75" s="233"/>
      <c r="Y75" s="233"/>
      <c r="Z75" s="233"/>
      <c r="AA75" s="233"/>
      <c r="AB75" s="233"/>
      <c r="AC75" s="233"/>
      <c r="AD75" s="233"/>
      <c r="AE75" s="233"/>
      <c r="AF75" s="235">
        <v>1554</v>
      </c>
      <c r="AG75" s="235"/>
      <c r="AH75" s="235"/>
      <c r="AI75" s="235"/>
      <c r="AJ75" s="235"/>
      <c r="AK75" s="233">
        <v>3.0956175298804799E-2</v>
      </c>
      <c r="AL75" s="233"/>
      <c r="AM75" s="233"/>
      <c r="AN75" s="233"/>
      <c r="AO75" s="233"/>
      <c r="AP75" s="233"/>
      <c r="AQ75" s="233"/>
    </row>
    <row r="76" spans="2:43" s="180" customFormat="1" ht="8.5500000000000007" customHeight="1" x14ac:dyDescent="0.15">
      <c r="B76" s="231" t="s">
        <v>1673</v>
      </c>
      <c r="C76" s="231"/>
      <c r="D76" s="231"/>
      <c r="E76" s="231"/>
      <c r="F76" s="231"/>
      <c r="G76" s="231"/>
      <c r="H76" s="231"/>
      <c r="I76" s="231"/>
      <c r="J76" s="231"/>
      <c r="K76" s="231"/>
      <c r="L76" s="261">
        <v>186504737.25999999</v>
      </c>
      <c r="M76" s="261"/>
      <c r="N76" s="261"/>
      <c r="O76" s="261"/>
      <c r="P76" s="261"/>
      <c r="Q76" s="261"/>
      <c r="R76" s="261"/>
      <c r="S76" s="261"/>
      <c r="T76" s="261"/>
      <c r="U76" s="261"/>
      <c r="V76" s="233">
        <v>5.17136237369396E-2</v>
      </c>
      <c r="W76" s="233"/>
      <c r="X76" s="233"/>
      <c r="Y76" s="233"/>
      <c r="Z76" s="233"/>
      <c r="AA76" s="233"/>
      <c r="AB76" s="233"/>
      <c r="AC76" s="233"/>
      <c r="AD76" s="233"/>
      <c r="AE76" s="233"/>
      <c r="AF76" s="235">
        <v>2154</v>
      </c>
      <c r="AG76" s="235"/>
      <c r="AH76" s="235"/>
      <c r="AI76" s="235"/>
      <c r="AJ76" s="235"/>
      <c r="AK76" s="233">
        <v>4.2908366533864498E-2</v>
      </c>
      <c r="AL76" s="233"/>
      <c r="AM76" s="233"/>
      <c r="AN76" s="233"/>
      <c r="AO76" s="233"/>
      <c r="AP76" s="233"/>
      <c r="AQ76" s="233"/>
    </row>
    <row r="77" spans="2:43" s="180" customFormat="1" ht="8.5500000000000007" customHeight="1" x14ac:dyDescent="0.15">
      <c r="B77" s="231" t="s">
        <v>1672</v>
      </c>
      <c r="C77" s="231"/>
      <c r="D77" s="231"/>
      <c r="E77" s="231"/>
      <c r="F77" s="231"/>
      <c r="G77" s="231"/>
      <c r="H77" s="231"/>
      <c r="I77" s="231"/>
      <c r="J77" s="231"/>
      <c r="K77" s="231"/>
      <c r="L77" s="261">
        <v>214408435.78000101</v>
      </c>
      <c r="M77" s="261"/>
      <c r="N77" s="261"/>
      <c r="O77" s="261"/>
      <c r="P77" s="261"/>
      <c r="Q77" s="261"/>
      <c r="R77" s="261"/>
      <c r="S77" s="261"/>
      <c r="T77" s="261"/>
      <c r="U77" s="261"/>
      <c r="V77" s="233">
        <v>5.9450699949222002E-2</v>
      </c>
      <c r="W77" s="233"/>
      <c r="X77" s="233"/>
      <c r="Y77" s="233"/>
      <c r="Z77" s="233"/>
      <c r="AA77" s="233"/>
      <c r="AB77" s="233"/>
      <c r="AC77" s="233"/>
      <c r="AD77" s="233"/>
      <c r="AE77" s="233"/>
      <c r="AF77" s="235">
        <v>2295</v>
      </c>
      <c r="AG77" s="235"/>
      <c r="AH77" s="235"/>
      <c r="AI77" s="235"/>
      <c r="AJ77" s="235"/>
      <c r="AK77" s="233">
        <v>4.5717131474103598E-2</v>
      </c>
      <c r="AL77" s="233"/>
      <c r="AM77" s="233"/>
      <c r="AN77" s="233"/>
      <c r="AO77" s="233"/>
      <c r="AP77" s="233"/>
      <c r="AQ77" s="233"/>
    </row>
    <row r="78" spans="2:43" s="180" customFormat="1" ht="8.5500000000000007" customHeight="1" x14ac:dyDescent="0.15">
      <c r="B78" s="231" t="s">
        <v>1671</v>
      </c>
      <c r="C78" s="231"/>
      <c r="D78" s="231"/>
      <c r="E78" s="231"/>
      <c r="F78" s="231"/>
      <c r="G78" s="231"/>
      <c r="H78" s="231"/>
      <c r="I78" s="231"/>
      <c r="J78" s="231"/>
      <c r="K78" s="231"/>
      <c r="L78" s="261">
        <v>353069671.05000001</v>
      </c>
      <c r="M78" s="261"/>
      <c r="N78" s="261"/>
      <c r="O78" s="261"/>
      <c r="P78" s="261"/>
      <c r="Q78" s="261"/>
      <c r="R78" s="261"/>
      <c r="S78" s="261"/>
      <c r="T78" s="261"/>
      <c r="U78" s="261"/>
      <c r="V78" s="233">
        <v>9.78983825818385E-2</v>
      </c>
      <c r="W78" s="233"/>
      <c r="X78" s="233"/>
      <c r="Y78" s="233"/>
      <c r="Z78" s="233"/>
      <c r="AA78" s="233"/>
      <c r="AB78" s="233"/>
      <c r="AC78" s="233"/>
      <c r="AD78" s="233"/>
      <c r="AE78" s="233"/>
      <c r="AF78" s="235">
        <v>3380</v>
      </c>
      <c r="AG78" s="235"/>
      <c r="AH78" s="235"/>
      <c r="AI78" s="235"/>
      <c r="AJ78" s="235"/>
      <c r="AK78" s="233">
        <v>6.7330677290836694E-2</v>
      </c>
      <c r="AL78" s="233"/>
      <c r="AM78" s="233"/>
      <c r="AN78" s="233"/>
      <c r="AO78" s="233"/>
      <c r="AP78" s="233"/>
      <c r="AQ78" s="233"/>
    </row>
    <row r="79" spans="2:43" s="180" customFormat="1" ht="8.5500000000000007" customHeight="1" x14ac:dyDescent="0.15">
      <c r="B79" s="231" t="s">
        <v>1777</v>
      </c>
      <c r="C79" s="231"/>
      <c r="D79" s="231"/>
      <c r="E79" s="231"/>
      <c r="F79" s="231"/>
      <c r="G79" s="231"/>
      <c r="H79" s="231"/>
      <c r="I79" s="231"/>
      <c r="J79" s="231"/>
      <c r="K79" s="231"/>
      <c r="L79" s="261">
        <v>179440513.69</v>
      </c>
      <c r="M79" s="261"/>
      <c r="N79" s="261"/>
      <c r="O79" s="261"/>
      <c r="P79" s="261"/>
      <c r="Q79" s="261"/>
      <c r="R79" s="261"/>
      <c r="S79" s="261"/>
      <c r="T79" s="261"/>
      <c r="U79" s="261"/>
      <c r="V79" s="233">
        <v>4.9754871347806998E-2</v>
      </c>
      <c r="W79" s="233"/>
      <c r="X79" s="233"/>
      <c r="Y79" s="233"/>
      <c r="Z79" s="233"/>
      <c r="AA79" s="233"/>
      <c r="AB79" s="233"/>
      <c r="AC79" s="233"/>
      <c r="AD79" s="233"/>
      <c r="AE79" s="233"/>
      <c r="AF79" s="235">
        <v>1638</v>
      </c>
      <c r="AG79" s="235"/>
      <c r="AH79" s="235"/>
      <c r="AI79" s="235"/>
      <c r="AJ79" s="235"/>
      <c r="AK79" s="233">
        <v>3.2629482071713199E-2</v>
      </c>
      <c r="AL79" s="233"/>
      <c r="AM79" s="233"/>
      <c r="AN79" s="233"/>
      <c r="AO79" s="233"/>
      <c r="AP79" s="233"/>
      <c r="AQ79" s="233"/>
    </row>
    <row r="80" spans="2:43" s="180" customFormat="1" ht="8.5500000000000007" customHeight="1" x14ac:dyDescent="0.15">
      <c r="B80" s="231" t="s">
        <v>1776</v>
      </c>
      <c r="C80" s="231"/>
      <c r="D80" s="231"/>
      <c r="E80" s="231"/>
      <c r="F80" s="231"/>
      <c r="G80" s="231"/>
      <c r="H80" s="231"/>
      <c r="I80" s="231"/>
      <c r="J80" s="231"/>
      <c r="K80" s="231"/>
      <c r="L80" s="261">
        <v>114875541.64</v>
      </c>
      <c r="M80" s="261"/>
      <c r="N80" s="261"/>
      <c r="O80" s="261"/>
      <c r="P80" s="261"/>
      <c r="Q80" s="261"/>
      <c r="R80" s="261"/>
      <c r="S80" s="261"/>
      <c r="T80" s="261"/>
      <c r="U80" s="261"/>
      <c r="V80" s="233">
        <v>3.1852437767660897E-2</v>
      </c>
      <c r="W80" s="233"/>
      <c r="X80" s="233"/>
      <c r="Y80" s="233"/>
      <c r="Z80" s="233"/>
      <c r="AA80" s="233"/>
      <c r="AB80" s="233"/>
      <c r="AC80" s="233"/>
      <c r="AD80" s="233"/>
      <c r="AE80" s="233"/>
      <c r="AF80" s="235">
        <v>1046</v>
      </c>
      <c r="AG80" s="235"/>
      <c r="AH80" s="235"/>
      <c r="AI80" s="235"/>
      <c r="AJ80" s="235"/>
      <c r="AK80" s="233">
        <v>2.0836653386454199E-2</v>
      </c>
      <c r="AL80" s="233"/>
      <c r="AM80" s="233"/>
      <c r="AN80" s="233"/>
      <c r="AO80" s="233"/>
      <c r="AP80" s="233"/>
      <c r="AQ80" s="233"/>
    </row>
    <row r="81" spans="2:44" s="180" customFormat="1" ht="8.5500000000000007" customHeight="1" x14ac:dyDescent="0.15">
      <c r="B81" s="231" t="s">
        <v>1775</v>
      </c>
      <c r="C81" s="231"/>
      <c r="D81" s="231"/>
      <c r="E81" s="231"/>
      <c r="F81" s="231"/>
      <c r="G81" s="231"/>
      <c r="H81" s="231"/>
      <c r="I81" s="231"/>
      <c r="J81" s="231"/>
      <c r="K81" s="231"/>
      <c r="L81" s="261">
        <v>155162863.52000001</v>
      </c>
      <c r="M81" s="261"/>
      <c r="N81" s="261"/>
      <c r="O81" s="261"/>
      <c r="P81" s="261"/>
      <c r="Q81" s="261"/>
      <c r="R81" s="261"/>
      <c r="S81" s="261"/>
      <c r="T81" s="261"/>
      <c r="U81" s="261"/>
      <c r="V81" s="233">
        <v>4.3023217854425699E-2</v>
      </c>
      <c r="W81" s="233"/>
      <c r="X81" s="233"/>
      <c r="Y81" s="233"/>
      <c r="Z81" s="233"/>
      <c r="AA81" s="233"/>
      <c r="AB81" s="233"/>
      <c r="AC81" s="233"/>
      <c r="AD81" s="233"/>
      <c r="AE81" s="233"/>
      <c r="AF81" s="235">
        <v>1377</v>
      </c>
      <c r="AG81" s="235"/>
      <c r="AH81" s="235"/>
      <c r="AI81" s="235"/>
      <c r="AJ81" s="235"/>
      <c r="AK81" s="233">
        <v>2.74302788844622E-2</v>
      </c>
      <c r="AL81" s="233"/>
      <c r="AM81" s="233"/>
      <c r="AN81" s="233"/>
      <c r="AO81" s="233"/>
      <c r="AP81" s="233"/>
      <c r="AQ81" s="233"/>
    </row>
    <row r="82" spans="2:44" s="180" customFormat="1" ht="8.5500000000000007" customHeight="1" x14ac:dyDescent="0.15">
      <c r="B82" s="231" t="s">
        <v>1774</v>
      </c>
      <c r="C82" s="231"/>
      <c r="D82" s="231"/>
      <c r="E82" s="231"/>
      <c r="F82" s="231"/>
      <c r="G82" s="231"/>
      <c r="H82" s="231"/>
      <c r="I82" s="231"/>
      <c r="J82" s="231"/>
      <c r="K82" s="231"/>
      <c r="L82" s="261">
        <v>188353046.78</v>
      </c>
      <c r="M82" s="261"/>
      <c r="N82" s="261"/>
      <c r="O82" s="261"/>
      <c r="P82" s="261"/>
      <c r="Q82" s="261"/>
      <c r="R82" s="261"/>
      <c r="S82" s="261"/>
      <c r="T82" s="261"/>
      <c r="U82" s="261"/>
      <c r="V82" s="233">
        <v>5.22261189393185E-2</v>
      </c>
      <c r="W82" s="233"/>
      <c r="X82" s="233"/>
      <c r="Y82" s="233"/>
      <c r="Z82" s="233"/>
      <c r="AA82" s="233"/>
      <c r="AB82" s="233"/>
      <c r="AC82" s="233"/>
      <c r="AD82" s="233"/>
      <c r="AE82" s="233"/>
      <c r="AF82" s="235">
        <v>1386</v>
      </c>
      <c r="AG82" s="235"/>
      <c r="AH82" s="235"/>
      <c r="AI82" s="235"/>
      <c r="AJ82" s="235"/>
      <c r="AK82" s="233">
        <v>2.76095617529881E-2</v>
      </c>
      <c r="AL82" s="233"/>
      <c r="AM82" s="233"/>
      <c r="AN82" s="233"/>
      <c r="AO82" s="233"/>
      <c r="AP82" s="233"/>
      <c r="AQ82" s="233"/>
    </row>
    <row r="83" spans="2:44" s="180" customFormat="1" ht="8.5500000000000007" customHeight="1" x14ac:dyDescent="0.15">
      <c r="B83" s="231" t="s">
        <v>1773</v>
      </c>
      <c r="C83" s="231"/>
      <c r="D83" s="231"/>
      <c r="E83" s="231"/>
      <c r="F83" s="231"/>
      <c r="G83" s="231"/>
      <c r="H83" s="231"/>
      <c r="I83" s="231"/>
      <c r="J83" s="231"/>
      <c r="K83" s="231"/>
      <c r="L83" s="261">
        <v>289394749.67000002</v>
      </c>
      <c r="M83" s="261"/>
      <c r="N83" s="261"/>
      <c r="O83" s="261"/>
      <c r="P83" s="261"/>
      <c r="Q83" s="261"/>
      <c r="R83" s="261"/>
      <c r="S83" s="261"/>
      <c r="T83" s="261"/>
      <c r="U83" s="261"/>
      <c r="V83" s="233">
        <v>8.02427402957442E-2</v>
      </c>
      <c r="W83" s="233"/>
      <c r="X83" s="233"/>
      <c r="Y83" s="233"/>
      <c r="Z83" s="233"/>
      <c r="AA83" s="233"/>
      <c r="AB83" s="233"/>
      <c r="AC83" s="233"/>
      <c r="AD83" s="233"/>
      <c r="AE83" s="233"/>
      <c r="AF83" s="235">
        <v>1924</v>
      </c>
      <c r="AG83" s="235"/>
      <c r="AH83" s="235"/>
      <c r="AI83" s="235"/>
      <c r="AJ83" s="235"/>
      <c r="AK83" s="233">
        <v>3.8326693227091597E-2</v>
      </c>
      <c r="AL83" s="233"/>
      <c r="AM83" s="233"/>
      <c r="AN83" s="233"/>
      <c r="AO83" s="233"/>
      <c r="AP83" s="233"/>
      <c r="AQ83" s="233"/>
    </row>
    <row r="84" spans="2:44" s="180" customFormat="1" ht="8.5500000000000007" customHeight="1" x14ac:dyDescent="0.15">
      <c r="B84" s="231" t="s">
        <v>1772</v>
      </c>
      <c r="C84" s="231"/>
      <c r="D84" s="231"/>
      <c r="E84" s="231"/>
      <c r="F84" s="231"/>
      <c r="G84" s="231"/>
      <c r="H84" s="231"/>
      <c r="I84" s="231"/>
      <c r="J84" s="231"/>
      <c r="K84" s="231"/>
      <c r="L84" s="261">
        <v>154300970.86000001</v>
      </c>
      <c r="M84" s="261"/>
      <c r="N84" s="261"/>
      <c r="O84" s="261"/>
      <c r="P84" s="261"/>
      <c r="Q84" s="261"/>
      <c r="R84" s="261"/>
      <c r="S84" s="261"/>
      <c r="T84" s="261"/>
      <c r="U84" s="261"/>
      <c r="V84" s="233">
        <v>4.2784234151514403E-2</v>
      </c>
      <c r="W84" s="233"/>
      <c r="X84" s="233"/>
      <c r="Y84" s="233"/>
      <c r="Z84" s="233"/>
      <c r="AA84" s="233"/>
      <c r="AB84" s="233"/>
      <c r="AC84" s="233"/>
      <c r="AD84" s="233"/>
      <c r="AE84" s="233"/>
      <c r="AF84" s="235">
        <v>966</v>
      </c>
      <c r="AG84" s="235"/>
      <c r="AH84" s="235"/>
      <c r="AI84" s="235"/>
      <c r="AJ84" s="235"/>
      <c r="AK84" s="233">
        <v>1.9243027888446201E-2</v>
      </c>
      <c r="AL84" s="233"/>
      <c r="AM84" s="233"/>
      <c r="AN84" s="233"/>
      <c r="AO84" s="233"/>
      <c r="AP84" s="233"/>
      <c r="AQ84" s="233"/>
    </row>
    <row r="85" spans="2:44" s="180" customFormat="1" ht="8.5500000000000007" customHeight="1" x14ac:dyDescent="0.15">
      <c r="B85" s="231" t="s">
        <v>1771</v>
      </c>
      <c r="C85" s="231"/>
      <c r="D85" s="231"/>
      <c r="E85" s="231"/>
      <c r="F85" s="231"/>
      <c r="G85" s="231"/>
      <c r="H85" s="231"/>
      <c r="I85" s="231"/>
      <c r="J85" s="231"/>
      <c r="K85" s="231"/>
      <c r="L85" s="261">
        <v>90887639.390000001</v>
      </c>
      <c r="M85" s="261"/>
      <c r="N85" s="261"/>
      <c r="O85" s="261"/>
      <c r="P85" s="261"/>
      <c r="Q85" s="261"/>
      <c r="R85" s="261"/>
      <c r="S85" s="261"/>
      <c r="T85" s="261"/>
      <c r="U85" s="261"/>
      <c r="V85" s="233">
        <v>2.52011249408685E-2</v>
      </c>
      <c r="W85" s="233"/>
      <c r="X85" s="233"/>
      <c r="Y85" s="233"/>
      <c r="Z85" s="233"/>
      <c r="AA85" s="233"/>
      <c r="AB85" s="233"/>
      <c r="AC85" s="233"/>
      <c r="AD85" s="233"/>
      <c r="AE85" s="233"/>
      <c r="AF85" s="235">
        <v>512</v>
      </c>
      <c r="AG85" s="235"/>
      <c r="AH85" s="235"/>
      <c r="AI85" s="235"/>
      <c r="AJ85" s="235"/>
      <c r="AK85" s="233">
        <v>1.0199203187251E-2</v>
      </c>
      <c r="AL85" s="233"/>
      <c r="AM85" s="233"/>
      <c r="AN85" s="233"/>
      <c r="AO85" s="233"/>
      <c r="AP85" s="233"/>
      <c r="AQ85" s="233"/>
    </row>
    <row r="86" spans="2:44" s="180" customFormat="1" ht="8.5500000000000007" customHeight="1" x14ac:dyDescent="0.15">
      <c r="B86" s="231" t="s">
        <v>1770</v>
      </c>
      <c r="C86" s="231"/>
      <c r="D86" s="231"/>
      <c r="E86" s="231"/>
      <c r="F86" s="231"/>
      <c r="G86" s="231"/>
      <c r="H86" s="231"/>
      <c r="I86" s="231"/>
      <c r="J86" s="231"/>
      <c r="K86" s="231"/>
      <c r="L86" s="261">
        <v>1189206.6399999999</v>
      </c>
      <c r="M86" s="261"/>
      <c r="N86" s="261"/>
      <c r="O86" s="261"/>
      <c r="P86" s="261"/>
      <c r="Q86" s="261"/>
      <c r="R86" s="261"/>
      <c r="S86" s="261"/>
      <c r="T86" s="261"/>
      <c r="U86" s="261"/>
      <c r="V86" s="233">
        <v>3.2974060407215099E-4</v>
      </c>
      <c r="W86" s="233"/>
      <c r="X86" s="233"/>
      <c r="Y86" s="233"/>
      <c r="Z86" s="233"/>
      <c r="AA86" s="233"/>
      <c r="AB86" s="233"/>
      <c r="AC86" s="233"/>
      <c r="AD86" s="233"/>
      <c r="AE86" s="233"/>
      <c r="AF86" s="235">
        <v>13</v>
      </c>
      <c r="AG86" s="235"/>
      <c r="AH86" s="235"/>
      <c r="AI86" s="235"/>
      <c r="AJ86" s="235"/>
      <c r="AK86" s="233">
        <v>2.5896414342629502E-4</v>
      </c>
      <c r="AL86" s="233"/>
      <c r="AM86" s="233"/>
      <c r="AN86" s="233"/>
      <c r="AO86" s="233"/>
      <c r="AP86" s="233"/>
      <c r="AQ86" s="233"/>
    </row>
    <row r="87" spans="2:44" s="180" customFormat="1" ht="8.5500000000000007" customHeight="1" x14ac:dyDescent="0.15">
      <c r="B87" s="231" t="s">
        <v>1769</v>
      </c>
      <c r="C87" s="231"/>
      <c r="D87" s="231"/>
      <c r="E87" s="231"/>
      <c r="F87" s="231"/>
      <c r="G87" s="231"/>
      <c r="H87" s="231"/>
      <c r="I87" s="231"/>
      <c r="J87" s="231"/>
      <c r="K87" s="231"/>
      <c r="L87" s="261">
        <v>4295905.68</v>
      </c>
      <c r="M87" s="261"/>
      <c r="N87" s="261"/>
      <c r="O87" s="261"/>
      <c r="P87" s="261"/>
      <c r="Q87" s="261"/>
      <c r="R87" s="261"/>
      <c r="S87" s="261"/>
      <c r="T87" s="261"/>
      <c r="U87" s="261"/>
      <c r="V87" s="233">
        <v>1.19115928747268E-3</v>
      </c>
      <c r="W87" s="233"/>
      <c r="X87" s="233"/>
      <c r="Y87" s="233"/>
      <c r="Z87" s="233"/>
      <c r="AA87" s="233"/>
      <c r="AB87" s="233"/>
      <c r="AC87" s="233"/>
      <c r="AD87" s="233"/>
      <c r="AE87" s="233"/>
      <c r="AF87" s="235">
        <v>27</v>
      </c>
      <c r="AG87" s="235"/>
      <c r="AH87" s="235"/>
      <c r="AI87" s="235"/>
      <c r="AJ87" s="235"/>
      <c r="AK87" s="233">
        <v>5.3784860557768896E-4</v>
      </c>
      <c r="AL87" s="233"/>
      <c r="AM87" s="233"/>
      <c r="AN87" s="233"/>
      <c r="AO87" s="233"/>
      <c r="AP87" s="233"/>
      <c r="AQ87" s="233"/>
    </row>
    <row r="88" spans="2:44" s="180" customFormat="1" ht="8.5500000000000007" customHeight="1" x14ac:dyDescent="0.15">
      <c r="B88" s="231" t="s">
        <v>1768</v>
      </c>
      <c r="C88" s="231"/>
      <c r="D88" s="231"/>
      <c r="E88" s="231"/>
      <c r="F88" s="231"/>
      <c r="G88" s="231"/>
      <c r="H88" s="231"/>
      <c r="I88" s="231"/>
      <c r="J88" s="231"/>
      <c r="K88" s="231"/>
      <c r="L88" s="261">
        <v>27452329.670000002</v>
      </c>
      <c r="M88" s="261"/>
      <c r="N88" s="261"/>
      <c r="O88" s="261"/>
      <c r="P88" s="261"/>
      <c r="Q88" s="261"/>
      <c r="R88" s="261"/>
      <c r="S88" s="261"/>
      <c r="T88" s="261"/>
      <c r="U88" s="261"/>
      <c r="V88" s="233">
        <v>7.6119216493557703E-3</v>
      </c>
      <c r="W88" s="233"/>
      <c r="X88" s="233"/>
      <c r="Y88" s="233"/>
      <c r="Z88" s="233"/>
      <c r="AA88" s="233"/>
      <c r="AB88" s="233"/>
      <c r="AC88" s="233"/>
      <c r="AD88" s="233"/>
      <c r="AE88" s="233"/>
      <c r="AF88" s="235">
        <v>166</v>
      </c>
      <c r="AG88" s="235"/>
      <c r="AH88" s="235"/>
      <c r="AI88" s="235"/>
      <c r="AJ88" s="235"/>
      <c r="AK88" s="233">
        <v>3.3067729083665299E-3</v>
      </c>
      <c r="AL88" s="233"/>
      <c r="AM88" s="233"/>
      <c r="AN88" s="233"/>
      <c r="AO88" s="233"/>
      <c r="AP88" s="233"/>
      <c r="AQ88" s="233"/>
    </row>
    <row r="89" spans="2:44" s="180" customFormat="1" ht="8.5500000000000007" customHeight="1" x14ac:dyDescent="0.15">
      <c r="B89" s="231" t="s">
        <v>1767</v>
      </c>
      <c r="C89" s="231"/>
      <c r="D89" s="231"/>
      <c r="E89" s="231"/>
      <c r="F89" s="231"/>
      <c r="G89" s="231"/>
      <c r="H89" s="231"/>
      <c r="I89" s="231"/>
      <c r="J89" s="231"/>
      <c r="K89" s="231"/>
      <c r="L89" s="261">
        <v>10310214.41</v>
      </c>
      <c r="M89" s="261"/>
      <c r="N89" s="261"/>
      <c r="O89" s="261"/>
      <c r="P89" s="261"/>
      <c r="Q89" s="261"/>
      <c r="R89" s="261"/>
      <c r="S89" s="261"/>
      <c r="T89" s="261"/>
      <c r="U89" s="261"/>
      <c r="V89" s="233">
        <v>2.8587935967686801E-3</v>
      </c>
      <c r="W89" s="233"/>
      <c r="X89" s="233"/>
      <c r="Y89" s="233"/>
      <c r="Z89" s="233"/>
      <c r="AA89" s="233"/>
      <c r="AB89" s="233"/>
      <c r="AC89" s="233"/>
      <c r="AD89" s="233"/>
      <c r="AE89" s="233"/>
      <c r="AF89" s="235">
        <v>60</v>
      </c>
      <c r="AG89" s="235"/>
      <c r="AH89" s="235"/>
      <c r="AI89" s="235"/>
      <c r="AJ89" s="235"/>
      <c r="AK89" s="233">
        <v>1.1952191235059799E-3</v>
      </c>
      <c r="AL89" s="233"/>
      <c r="AM89" s="233"/>
      <c r="AN89" s="233"/>
      <c r="AO89" s="233"/>
      <c r="AP89" s="233"/>
      <c r="AQ89" s="233"/>
    </row>
    <row r="90" spans="2:44" s="180" customFormat="1" ht="8.5500000000000007" customHeight="1" x14ac:dyDescent="0.15">
      <c r="B90" s="231" t="s">
        <v>1766</v>
      </c>
      <c r="C90" s="231"/>
      <c r="D90" s="231"/>
      <c r="E90" s="231"/>
      <c r="F90" s="231"/>
      <c r="G90" s="231"/>
      <c r="H90" s="231"/>
      <c r="I90" s="231"/>
      <c r="J90" s="231"/>
      <c r="K90" s="231"/>
      <c r="L90" s="261">
        <v>1170407.5</v>
      </c>
      <c r="M90" s="261"/>
      <c r="N90" s="261"/>
      <c r="O90" s="261"/>
      <c r="P90" s="261"/>
      <c r="Q90" s="261"/>
      <c r="R90" s="261"/>
      <c r="S90" s="261"/>
      <c r="T90" s="261"/>
      <c r="U90" s="261"/>
      <c r="V90" s="233">
        <v>3.2452801984066999E-4</v>
      </c>
      <c r="W90" s="233"/>
      <c r="X90" s="233"/>
      <c r="Y90" s="233"/>
      <c r="Z90" s="233"/>
      <c r="AA90" s="233"/>
      <c r="AB90" s="233"/>
      <c r="AC90" s="233"/>
      <c r="AD90" s="233"/>
      <c r="AE90" s="233"/>
      <c r="AF90" s="235">
        <v>5</v>
      </c>
      <c r="AG90" s="235"/>
      <c r="AH90" s="235"/>
      <c r="AI90" s="235"/>
      <c r="AJ90" s="235"/>
      <c r="AK90" s="233">
        <v>9.9601593625497998E-5</v>
      </c>
      <c r="AL90" s="233"/>
      <c r="AM90" s="233"/>
      <c r="AN90" s="233"/>
      <c r="AO90" s="233"/>
      <c r="AP90" s="233"/>
      <c r="AQ90" s="233"/>
    </row>
    <row r="91" spans="2:44" s="180" customFormat="1" ht="10.65" customHeight="1" x14ac:dyDescent="0.15">
      <c r="B91" s="263"/>
      <c r="C91" s="263"/>
      <c r="D91" s="263"/>
      <c r="E91" s="263"/>
      <c r="F91" s="263"/>
      <c r="G91" s="263"/>
      <c r="H91" s="263"/>
      <c r="I91" s="263"/>
      <c r="J91" s="263"/>
      <c r="K91" s="263"/>
      <c r="L91" s="259">
        <v>3606491361.1300001</v>
      </c>
      <c r="M91" s="259"/>
      <c r="N91" s="259"/>
      <c r="O91" s="259"/>
      <c r="P91" s="259"/>
      <c r="Q91" s="259"/>
      <c r="R91" s="259"/>
      <c r="S91" s="259"/>
      <c r="T91" s="259"/>
      <c r="U91" s="259"/>
      <c r="V91" s="257">
        <v>1</v>
      </c>
      <c r="W91" s="257"/>
      <c r="X91" s="257"/>
      <c r="Y91" s="257"/>
      <c r="Z91" s="257"/>
      <c r="AA91" s="257"/>
      <c r="AB91" s="257"/>
      <c r="AC91" s="257"/>
      <c r="AD91" s="257"/>
      <c r="AE91" s="257"/>
      <c r="AF91" s="258">
        <v>50200</v>
      </c>
      <c r="AG91" s="258"/>
      <c r="AH91" s="258"/>
      <c r="AI91" s="258"/>
      <c r="AJ91" s="258"/>
      <c r="AK91" s="257">
        <v>1</v>
      </c>
      <c r="AL91" s="257"/>
      <c r="AM91" s="257"/>
      <c r="AN91" s="257"/>
      <c r="AO91" s="257"/>
      <c r="AP91" s="257"/>
      <c r="AQ91" s="257"/>
    </row>
    <row r="92" spans="2:44" s="180" customFormat="1" ht="7.2" customHeight="1" x14ac:dyDescent="0.15"/>
    <row r="93" spans="2:44" s="180" customFormat="1" ht="15.3" customHeight="1" x14ac:dyDescent="0.15">
      <c r="B93" s="216" t="s">
        <v>1779</v>
      </c>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row>
    <row r="94" spans="2:44" s="180" customFormat="1" ht="7.2" customHeight="1" x14ac:dyDescent="0.15"/>
    <row r="95" spans="2:44" s="180" customFormat="1" ht="10.199999999999999" customHeight="1" x14ac:dyDescent="0.15">
      <c r="B95" s="212" t="s">
        <v>1669</v>
      </c>
      <c r="C95" s="212"/>
      <c r="D95" s="212"/>
      <c r="E95" s="212"/>
      <c r="F95" s="212"/>
      <c r="G95" s="212"/>
      <c r="H95" s="212"/>
      <c r="I95" s="212"/>
      <c r="J95" s="212"/>
      <c r="K95" s="212" t="s">
        <v>1655</v>
      </c>
      <c r="L95" s="212"/>
      <c r="M95" s="212"/>
      <c r="N95" s="212"/>
      <c r="O95" s="212"/>
      <c r="P95" s="212"/>
      <c r="Q95" s="212"/>
      <c r="R95" s="212"/>
      <c r="S95" s="212"/>
      <c r="T95" s="212"/>
      <c r="U95" s="212"/>
      <c r="V95" s="212" t="s">
        <v>1653</v>
      </c>
      <c r="W95" s="212"/>
      <c r="X95" s="212"/>
      <c r="Y95" s="212"/>
      <c r="Z95" s="212"/>
      <c r="AA95" s="212"/>
      <c r="AB95" s="212"/>
      <c r="AC95" s="212"/>
      <c r="AD95" s="212"/>
      <c r="AE95" s="212"/>
      <c r="AF95" s="212" t="s">
        <v>1654</v>
      </c>
      <c r="AG95" s="212"/>
      <c r="AH95" s="212"/>
      <c r="AI95" s="212"/>
      <c r="AJ95" s="212"/>
      <c r="AK95" s="212" t="s">
        <v>1653</v>
      </c>
      <c r="AL95" s="212"/>
      <c r="AM95" s="212"/>
      <c r="AN95" s="212"/>
      <c r="AO95" s="212"/>
    </row>
    <row r="96" spans="2:44" s="180" customFormat="1" ht="8.5500000000000007" customHeight="1" x14ac:dyDescent="0.15">
      <c r="B96" s="231" t="s">
        <v>1778</v>
      </c>
      <c r="C96" s="231"/>
      <c r="D96" s="231"/>
      <c r="E96" s="231"/>
      <c r="F96" s="231"/>
      <c r="G96" s="231"/>
      <c r="H96" s="231"/>
      <c r="I96" s="231"/>
      <c r="J96" s="231"/>
      <c r="K96" s="261">
        <v>358060.11</v>
      </c>
      <c r="L96" s="261"/>
      <c r="M96" s="261"/>
      <c r="N96" s="261"/>
      <c r="O96" s="261"/>
      <c r="P96" s="261"/>
      <c r="Q96" s="261"/>
      <c r="R96" s="261"/>
      <c r="S96" s="261"/>
      <c r="T96" s="261"/>
      <c r="U96" s="261"/>
      <c r="V96" s="233">
        <v>9.9282120528305099E-5</v>
      </c>
      <c r="W96" s="233"/>
      <c r="X96" s="233"/>
      <c r="Y96" s="233"/>
      <c r="Z96" s="233"/>
      <c r="AA96" s="233"/>
      <c r="AB96" s="233"/>
      <c r="AC96" s="233"/>
      <c r="AD96" s="233"/>
      <c r="AE96" s="233"/>
      <c r="AF96" s="235">
        <v>4</v>
      </c>
      <c r="AG96" s="235"/>
      <c r="AH96" s="235"/>
      <c r="AI96" s="235"/>
      <c r="AJ96" s="235"/>
      <c r="AK96" s="233">
        <v>7.9681274900398396E-5</v>
      </c>
      <c r="AL96" s="233"/>
      <c r="AM96" s="233"/>
      <c r="AN96" s="233"/>
      <c r="AO96" s="233"/>
    </row>
    <row r="97" spans="2:41" s="180" customFormat="1" ht="8.5500000000000007" customHeight="1" x14ac:dyDescent="0.15">
      <c r="B97" s="231" t="s">
        <v>1666</v>
      </c>
      <c r="C97" s="231"/>
      <c r="D97" s="231"/>
      <c r="E97" s="231"/>
      <c r="F97" s="231"/>
      <c r="G97" s="231"/>
      <c r="H97" s="231"/>
      <c r="I97" s="231"/>
      <c r="J97" s="231"/>
      <c r="K97" s="261">
        <v>4196995.33</v>
      </c>
      <c r="L97" s="261"/>
      <c r="M97" s="261"/>
      <c r="N97" s="261"/>
      <c r="O97" s="261"/>
      <c r="P97" s="261"/>
      <c r="Q97" s="261"/>
      <c r="R97" s="261"/>
      <c r="S97" s="261"/>
      <c r="T97" s="261"/>
      <c r="U97" s="261"/>
      <c r="V97" s="233">
        <v>1.16373364296233E-3</v>
      </c>
      <c r="W97" s="233"/>
      <c r="X97" s="233"/>
      <c r="Y97" s="233"/>
      <c r="Z97" s="233"/>
      <c r="AA97" s="233"/>
      <c r="AB97" s="233"/>
      <c r="AC97" s="233"/>
      <c r="AD97" s="233"/>
      <c r="AE97" s="233"/>
      <c r="AF97" s="235">
        <v>31</v>
      </c>
      <c r="AG97" s="235"/>
      <c r="AH97" s="235"/>
      <c r="AI97" s="235"/>
      <c r="AJ97" s="235"/>
      <c r="AK97" s="233">
        <v>6.1752988047808802E-4</v>
      </c>
      <c r="AL97" s="233"/>
      <c r="AM97" s="233"/>
      <c r="AN97" s="233"/>
      <c r="AO97" s="233"/>
    </row>
    <row r="98" spans="2:41" s="180" customFormat="1" ht="8.5500000000000007" customHeight="1" x14ac:dyDescent="0.15">
      <c r="B98" s="231" t="s">
        <v>1665</v>
      </c>
      <c r="C98" s="231"/>
      <c r="D98" s="231"/>
      <c r="E98" s="231"/>
      <c r="F98" s="231"/>
      <c r="G98" s="231"/>
      <c r="H98" s="231"/>
      <c r="I98" s="231"/>
      <c r="J98" s="231"/>
      <c r="K98" s="261">
        <v>5158737.71</v>
      </c>
      <c r="L98" s="261"/>
      <c r="M98" s="261"/>
      <c r="N98" s="261"/>
      <c r="O98" s="261"/>
      <c r="P98" s="261"/>
      <c r="Q98" s="261"/>
      <c r="R98" s="261"/>
      <c r="S98" s="261"/>
      <c r="T98" s="261"/>
      <c r="U98" s="261"/>
      <c r="V98" s="233">
        <v>1.43040345683336E-3</v>
      </c>
      <c r="W98" s="233"/>
      <c r="X98" s="233"/>
      <c r="Y98" s="233"/>
      <c r="Z98" s="233"/>
      <c r="AA98" s="233"/>
      <c r="AB98" s="233"/>
      <c r="AC98" s="233"/>
      <c r="AD98" s="233"/>
      <c r="AE98" s="233"/>
      <c r="AF98" s="235">
        <v>54</v>
      </c>
      <c r="AG98" s="235"/>
      <c r="AH98" s="235"/>
      <c r="AI98" s="235"/>
      <c r="AJ98" s="235"/>
      <c r="AK98" s="233">
        <v>1.0756972111553801E-3</v>
      </c>
      <c r="AL98" s="233"/>
      <c r="AM98" s="233"/>
      <c r="AN98" s="233"/>
      <c r="AO98" s="233"/>
    </row>
    <row r="99" spans="2:41" s="180" customFormat="1" ht="8.5500000000000007" customHeight="1" x14ac:dyDescent="0.15">
      <c r="B99" s="231" t="s">
        <v>1664</v>
      </c>
      <c r="C99" s="231"/>
      <c r="D99" s="231"/>
      <c r="E99" s="231"/>
      <c r="F99" s="231"/>
      <c r="G99" s="231"/>
      <c r="H99" s="231"/>
      <c r="I99" s="231"/>
      <c r="J99" s="231"/>
      <c r="K99" s="261">
        <v>3456897.4</v>
      </c>
      <c r="L99" s="261"/>
      <c r="M99" s="261"/>
      <c r="N99" s="261"/>
      <c r="O99" s="261"/>
      <c r="P99" s="261"/>
      <c r="Q99" s="261"/>
      <c r="R99" s="261"/>
      <c r="S99" s="261"/>
      <c r="T99" s="261"/>
      <c r="U99" s="261"/>
      <c r="V99" s="233">
        <v>9.5852091516361398E-4</v>
      </c>
      <c r="W99" s="233"/>
      <c r="X99" s="233"/>
      <c r="Y99" s="233"/>
      <c r="Z99" s="233"/>
      <c r="AA99" s="233"/>
      <c r="AB99" s="233"/>
      <c r="AC99" s="233"/>
      <c r="AD99" s="233"/>
      <c r="AE99" s="233"/>
      <c r="AF99" s="235">
        <v>51</v>
      </c>
      <c r="AG99" s="235"/>
      <c r="AH99" s="235"/>
      <c r="AI99" s="235"/>
      <c r="AJ99" s="235"/>
      <c r="AK99" s="233">
        <v>1.0159362549800801E-3</v>
      </c>
      <c r="AL99" s="233"/>
      <c r="AM99" s="233"/>
      <c r="AN99" s="233"/>
      <c r="AO99" s="233"/>
    </row>
    <row r="100" spans="2:41" s="180" customFormat="1" ht="8.5500000000000007" customHeight="1" x14ac:dyDescent="0.15">
      <c r="B100" s="231" t="s">
        <v>1663</v>
      </c>
      <c r="C100" s="231"/>
      <c r="D100" s="231"/>
      <c r="E100" s="231"/>
      <c r="F100" s="231"/>
      <c r="G100" s="231"/>
      <c r="H100" s="231"/>
      <c r="I100" s="231"/>
      <c r="J100" s="231"/>
      <c r="K100" s="261">
        <v>31740631.219999999</v>
      </c>
      <c r="L100" s="261"/>
      <c r="M100" s="261"/>
      <c r="N100" s="261"/>
      <c r="O100" s="261"/>
      <c r="P100" s="261"/>
      <c r="Q100" s="261"/>
      <c r="R100" s="261"/>
      <c r="S100" s="261"/>
      <c r="T100" s="261"/>
      <c r="U100" s="261"/>
      <c r="V100" s="233">
        <v>8.8009724803707508E-3</v>
      </c>
      <c r="W100" s="233"/>
      <c r="X100" s="233"/>
      <c r="Y100" s="233"/>
      <c r="Z100" s="233"/>
      <c r="AA100" s="233"/>
      <c r="AB100" s="233"/>
      <c r="AC100" s="233"/>
      <c r="AD100" s="233"/>
      <c r="AE100" s="233"/>
      <c r="AF100" s="235">
        <v>273</v>
      </c>
      <c r="AG100" s="235"/>
      <c r="AH100" s="235"/>
      <c r="AI100" s="235"/>
      <c r="AJ100" s="235"/>
      <c r="AK100" s="233">
        <v>5.4382470119521903E-3</v>
      </c>
      <c r="AL100" s="233"/>
      <c r="AM100" s="233"/>
      <c r="AN100" s="233"/>
      <c r="AO100" s="233"/>
    </row>
    <row r="101" spans="2:41" s="180" customFormat="1" ht="8.5500000000000007" customHeight="1" x14ac:dyDescent="0.15">
      <c r="B101" s="231" t="s">
        <v>1662</v>
      </c>
      <c r="C101" s="231"/>
      <c r="D101" s="231"/>
      <c r="E101" s="231"/>
      <c r="F101" s="231"/>
      <c r="G101" s="231"/>
      <c r="H101" s="231"/>
      <c r="I101" s="231"/>
      <c r="J101" s="231"/>
      <c r="K101" s="261">
        <v>3585763.05</v>
      </c>
      <c r="L101" s="261"/>
      <c r="M101" s="261"/>
      <c r="N101" s="261"/>
      <c r="O101" s="261"/>
      <c r="P101" s="261"/>
      <c r="Q101" s="261"/>
      <c r="R101" s="261"/>
      <c r="S101" s="261"/>
      <c r="T101" s="261"/>
      <c r="U101" s="261"/>
      <c r="V101" s="233">
        <v>9.9425249943659705E-4</v>
      </c>
      <c r="W101" s="233"/>
      <c r="X101" s="233"/>
      <c r="Y101" s="233"/>
      <c r="Z101" s="233"/>
      <c r="AA101" s="233"/>
      <c r="AB101" s="233"/>
      <c r="AC101" s="233"/>
      <c r="AD101" s="233"/>
      <c r="AE101" s="233"/>
      <c r="AF101" s="235">
        <v>115</v>
      </c>
      <c r="AG101" s="235"/>
      <c r="AH101" s="235"/>
      <c r="AI101" s="235"/>
      <c r="AJ101" s="235"/>
      <c r="AK101" s="233">
        <v>2.2908366533864501E-3</v>
      </c>
      <c r="AL101" s="233"/>
      <c r="AM101" s="233"/>
      <c r="AN101" s="233"/>
      <c r="AO101" s="233"/>
    </row>
    <row r="102" spans="2:41" s="180" customFormat="1" ht="8.5500000000000007" customHeight="1" x14ac:dyDescent="0.15">
      <c r="B102" s="231" t="s">
        <v>1660</v>
      </c>
      <c r="C102" s="231"/>
      <c r="D102" s="231"/>
      <c r="E102" s="231"/>
      <c r="F102" s="231"/>
      <c r="G102" s="231"/>
      <c r="H102" s="231"/>
      <c r="I102" s="231"/>
      <c r="J102" s="231"/>
      <c r="K102" s="261">
        <v>6027016.0700000003</v>
      </c>
      <c r="L102" s="261"/>
      <c r="M102" s="261"/>
      <c r="N102" s="261"/>
      <c r="O102" s="261"/>
      <c r="P102" s="261"/>
      <c r="Q102" s="261"/>
      <c r="R102" s="261"/>
      <c r="S102" s="261"/>
      <c r="T102" s="261"/>
      <c r="U102" s="261"/>
      <c r="V102" s="233">
        <v>1.6711577726091101E-3</v>
      </c>
      <c r="W102" s="233"/>
      <c r="X102" s="233"/>
      <c r="Y102" s="233"/>
      <c r="Z102" s="233"/>
      <c r="AA102" s="233"/>
      <c r="AB102" s="233"/>
      <c r="AC102" s="233"/>
      <c r="AD102" s="233"/>
      <c r="AE102" s="233"/>
      <c r="AF102" s="235">
        <v>191</v>
      </c>
      <c r="AG102" s="235"/>
      <c r="AH102" s="235"/>
      <c r="AI102" s="235"/>
      <c r="AJ102" s="235"/>
      <c r="AK102" s="233">
        <v>3.80478087649402E-3</v>
      </c>
      <c r="AL102" s="233"/>
      <c r="AM102" s="233"/>
      <c r="AN102" s="233"/>
      <c r="AO102" s="233"/>
    </row>
    <row r="103" spans="2:41" s="180" customFormat="1" ht="8.5500000000000007" customHeight="1" x14ac:dyDescent="0.15">
      <c r="B103" s="231" t="s">
        <v>1661</v>
      </c>
      <c r="C103" s="231"/>
      <c r="D103" s="231"/>
      <c r="E103" s="231"/>
      <c r="F103" s="231"/>
      <c r="G103" s="231"/>
      <c r="H103" s="231"/>
      <c r="I103" s="231"/>
      <c r="J103" s="231"/>
      <c r="K103" s="261">
        <v>7004621.2599999998</v>
      </c>
      <c r="L103" s="261"/>
      <c r="M103" s="261"/>
      <c r="N103" s="261"/>
      <c r="O103" s="261"/>
      <c r="P103" s="261"/>
      <c r="Q103" s="261"/>
      <c r="R103" s="261"/>
      <c r="S103" s="261"/>
      <c r="T103" s="261"/>
      <c r="U103" s="261"/>
      <c r="V103" s="233">
        <v>1.9422259915812699E-3</v>
      </c>
      <c r="W103" s="233"/>
      <c r="X103" s="233"/>
      <c r="Y103" s="233"/>
      <c r="Z103" s="233"/>
      <c r="AA103" s="233"/>
      <c r="AB103" s="233"/>
      <c r="AC103" s="233"/>
      <c r="AD103" s="233"/>
      <c r="AE103" s="233"/>
      <c r="AF103" s="235">
        <v>408</v>
      </c>
      <c r="AG103" s="235"/>
      <c r="AH103" s="235"/>
      <c r="AI103" s="235"/>
      <c r="AJ103" s="235"/>
      <c r="AK103" s="233">
        <v>8.1274900398406406E-3</v>
      </c>
      <c r="AL103" s="233"/>
      <c r="AM103" s="233"/>
      <c r="AN103" s="233"/>
      <c r="AO103" s="233"/>
    </row>
    <row r="104" spans="2:41" s="180" customFormat="1" ht="8.5500000000000007" customHeight="1" x14ac:dyDescent="0.15">
      <c r="B104" s="231" t="s">
        <v>1680</v>
      </c>
      <c r="C104" s="231"/>
      <c r="D104" s="231"/>
      <c r="E104" s="231"/>
      <c r="F104" s="231"/>
      <c r="G104" s="231"/>
      <c r="H104" s="231"/>
      <c r="I104" s="231"/>
      <c r="J104" s="231"/>
      <c r="K104" s="261">
        <v>14401106.26</v>
      </c>
      <c r="L104" s="261"/>
      <c r="M104" s="261"/>
      <c r="N104" s="261"/>
      <c r="O104" s="261"/>
      <c r="P104" s="261"/>
      <c r="Q104" s="261"/>
      <c r="R104" s="261"/>
      <c r="S104" s="261"/>
      <c r="T104" s="261"/>
      <c r="U104" s="261"/>
      <c r="V104" s="233">
        <v>3.9931070999398603E-3</v>
      </c>
      <c r="W104" s="233"/>
      <c r="X104" s="233"/>
      <c r="Y104" s="233"/>
      <c r="Z104" s="233"/>
      <c r="AA104" s="233"/>
      <c r="AB104" s="233"/>
      <c r="AC104" s="233"/>
      <c r="AD104" s="233"/>
      <c r="AE104" s="233"/>
      <c r="AF104" s="235">
        <v>772</v>
      </c>
      <c r="AG104" s="235"/>
      <c r="AH104" s="235"/>
      <c r="AI104" s="235"/>
      <c r="AJ104" s="235"/>
      <c r="AK104" s="233">
        <v>1.5378486055776901E-2</v>
      </c>
      <c r="AL104" s="233"/>
      <c r="AM104" s="233"/>
      <c r="AN104" s="233"/>
      <c r="AO104" s="233"/>
    </row>
    <row r="105" spans="2:41" s="180" customFormat="1" ht="8.5500000000000007" customHeight="1" x14ac:dyDescent="0.15">
      <c r="B105" s="231" t="s">
        <v>1679</v>
      </c>
      <c r="C105" s="231"/>
      <c r="D105" s="231"/>
      <c r="E105" s="231"/>
      <c r="F105" s="231"/>
      <c r="G105" s="231"/>
      <c r="H105" s="231"/>
      <c r="I105" s="231"/>
      <c r="J105" s="231"/>
      <c r="K105" s="261">
        <v>240750102.63999999</v>
      </c>
      <c r="L105" s="261"/>
      <c r="M105" s="261"/>
      <c r="N105" s="261"/>
      <c r="O105" s="261"/>
      <c r="P105" s="261"/>
      <c r="Q105" s="261"/>
      <c r="R105" s="261"/>
      <c r="S105" s="261"/>
      <c r="T105" s="261"/>
      <c r="U105" s="261"/>
      <c r="V105" s="233">
        <v>6.6754659455101797E-2</v>
      </c>
      <c r="W105" s="233"/>
      <c r="X105" s="233"/>
      <c r="Y105" s="233"/>
      <c r="Z105" s="233"/>
      <c r="AA105" s="233"/>
      <c r="AB105" s="233"/>
      <c r="AC105" s="233"/>
      <c r="AD105" s="233"/>
      <c r="AE105" s="233"/>
      <c r="AF105" s="235">
        <v>9034</v>
      </c>
      <c r="AG105" s="235"/>
      <c r="AH105" s="235"/>
      <c r="AI105" s="235"/>
      <c r="AJ105" s="235"/>
      <c r="AK105" s="233">
        <v>0.17996015936255</v>
      </c>
      <c r="AL105" s="233"/>
      <c r="AM105" s="233"/>
      <c r="AN105" s="233"/>
      <c r="AO105" s="233"/>
    </row>
    <row r="106" spans="2:41" s="180" customFormat="1" ht="8.5500000000000007" customHeight="1" x14ac:dyDescent="0.15">
      <c r="B106" s="231" t="s">
        <v>1678</v>
      </c>
      <c r="C106" s="231"/>
      <c r="D106" s="231"/>
      <c r="E106" s="231"/>
      <c r="F106" s="231"/>
      <c r="G106" s="231"/>
      <c r="H106" s="231"/>
      <c r="I106" s="231"/>
      <c r="J106" s="231"/>
      <c r="K106" s="261">
        <v>27950582.469999999</v>
      </c>
      <c r="L106" s="261"/>
      <c r="M106" s="261"/>
      <c r="N106" s="261"/>
      <c r="O106" s="261"/>
      <c r="P106" s="261"/>
      <c r="Q106" s="261"/>
      <c r="R106" s="261"/>
      <c r="S106" s="261"/>
      <c r="T106" s="261"/>
      <c r="U106" s="261"/>
      <c r="V106" s="233">
        <v>7.7500760909191202E-3</v>
      </c>
      <c r="W106" s="233"/>
      <c r="X106" s="233"/>
      <c r="Y106" s="233"/>
      <c r="Z106" s="233"/>
      <c r="AA106" s="233"/>
      <c r="AB106" s="233"/>
      <c r="AC106" s="233"/>
      <c r="AD106" s="233"/>
      <c r="AE106" s="233"/>
      <c r="AF106" s="235">
        <v>1566</v>
      </c>
      <c r="AG106" s="235"/>
      <c r="AH106" s="235"/>
      <c r="AI106" s="235"/>
      <c r="AJ106" s="235"/>
      <c r="AK106" s="233">
        <v>3.1195219123506E-2</v>
      </c>
      <c r="AL106" s="233"/>
      <c r="AM106" s="233"/>
      <c r="AN106" s="233"/>
      <c r="AO106" s="233"/>
    </row>
    <row r="107" spans="2:41" s="180" customFormat="1" ht="8.5500000000000007" customHeight="1" x14ac:dyDescent="0.15">
      <c r="B107" s="231" t="s">
        <v>1677</v>
      </c>
      <c r="C107" s="231"/>
      <c r="D107" s="231"/>
      <c r="E107" s="231"/>
      <c r="F107" s="231"/>
      <c r="G107" s="231"/>
      <c r="H107" s="231"/>
      <c r="I107" s="231"/>
      <c r="J107" s="231"/>
      <c r="K107" s="261">
        <v>48883854.240000002</v>
      </c>
      <c r="L107" s="261"/>
      <c r="M107" s="261"/>
      <c r="N107" s="261"/>
      <c r="O107" s="261"/>
      <c r="P107" s="261"/>
      <c r="Q107" s="261"/>
      <c r="R107" s="261"/>
      <c r="S107" s="261"/>
      <c r="T107" s="261"/>
      <c r="U107" s="261"/>
      <c r="V107" s="233">
        <v>1.3554407690216499E-2</v>
      </c>
      <c r="W107" s="233"/>
      <c r="X107" s="233"/>
      <c r="Y107" s="233"/>
      <c r="Z107" s="233"/>
      <c r="AA107" s="233"/>
      <c r="AB107" s="233"/>
      <c r="AC107" s="233"/>
      <c r="AD107" s="233"/>
      <c r="AE107" s="233"/>
      <c r="AF107" s="235">
        <v>1211</v>
      </c>
      <c r="AG107" s="235"/>
      <c r="AH107" s="235"/>
      <c r="AI107" s="235"/>
      <c r="AJ107" s="235"/>
      <c r="AK107" s="233">
        <v>2.41235059760956E-2</v>
      </c>
      <c r="AL107" s="233"/>
      <c r="AM107" s="233"/>
      <c r="AN107" s="233"/>
      <c r="AO107" s="233"/>
    </row>
    <row r="108" spans="2:41" s="180" customFormat="1" ht="8.5500000000000007" customHeight="1" x14ac:dyDescent="0.15">
      <c r="B108" s="231" t="s">
        <v>1676</v>
      </c>
      <c r="C108" s="231"/>
      <c r="D108" s="231"/>
      <c r="E108" s="231"/>
      <c r="F108" s="231"/>
      <c r="G108" s="231"/>
      <c r="H108" s="231"/>
      <c r="I108" s="231"/>
      <c r="J108" s="231"/>
      <c r="K108" s="261">
        <v>160546752.66999999</v>
      </c>
      <c r="L108" s="261"/>
      <c r="M108" s="261"/>
      <c r="N108" s="261"/>
      <c r="O108" s="261"/>
      <c r="P108" s="261"/>
      <c r="Q108" s="261"/>
      <c r="R108" s="261"/>
      <c r="S108" s="261"/>
      <c r="T108" s="261"/>
      <c r="U108" s="261"/>
      <c r="V108" s="233">
        <v>4.4516050807812603E-2</v>
      </c>
      <c r="W108" s="233"/>
      <c r="X108" s="233"/>
      <c r="Y108" s="233"/>
      <c r="Z108" s="233"/>
      <c r="AA108" s="233"/>
      <c r="AB108" s="233"/>
      <c r="AC108" s="233"/>
      <c r="AD108" s="233"/>
      <c r="AE108" s="233"/>
      <c r="AF108" s="235">
        <v>3615</v>
      </c>
      <c r="AG108" s="235"/>
      <c r="AH108" s="235"/>
      <c r="AI108" s="235"/>
      <c r="AJ108" s="235"/>
      <c r="AK108" s="233">
        <v>7.2011952191235101E-2</v>
      </c>
      <c r="AL108" s="233"/>
      <c r="AM108" s="233"/>
      <c r="AN108" s="233"/>
      <c r="AO108" s="233"/>
    </row>
    <row r="109" spans="2:41" s="180" customFormat="1" ht="8.5500000000000007" customHeight="1" x14ac:dyDescent="0.15">
      <c r="B109" s="231" t="s">
        <v>1675</v>
      </c>
      <c r="C109" s="231"/>
      <c r="D109" s="231"/>
      <c r="E109" s="231"/>
      <c r="F109" s="231"/>
      <c r="G109" s="231"/>
      <c r="H109" s="231"/>
      <c r="I109" s="231"/>
      <c r="J109" s="231"/>
      <c r="K109" s="261">
        <v>25316557.640000001</v>
      </c>
      <c r="L109" s="261"/>
      <c r="M109" s="261"/>
      <c r="N109" s="261"/>
      <c r="O109" s="261"/>
      <c r="P109" s="261"/>
      <c r="Q109" s="261"/>
      <c r="R109" s="261"/>
      <c r="S109" s="261"/>
      <c r="T109" s="261"/>
      <c r="U109" s="261"/>
      <c r="V109" s="233">
        <v>7.0197194738510797E-3</v>
      </c>
      <c r="W109" s="233"/>
      <c r="X109" s="233"/>
      <c r="Y109" s="233"/>
      <c r="Z109" s="233"/>
      <c r="AA109" s="233"/>
      <c r="AB109" s="233"/>
      <c r="AC109" s="233"/>
      <c r="AD109" s="233"/>
      <c r="AE109" s="233"/>
      <c r="AF109" s="235">
        <v>504</v>
      </c>
      <c r="AG109" s="235"/>
      <c r="AH109" s="235"/>
      <c r="AI109" s="235"/>
      <c r="AJ109" s="235"/>
      <c r="AK109" s="233">
        <v>1.00398406374502E-2</v>
      </c>
      <c r="AL109" s="233"/>
      <c r="AM109" s="233"/>
      <c r="AN109" s="233"/>
      <c r="AO109" s="233"/>
    </row>
    <row r="110" spans="2:41" s="180" customFormat="1" ht="8.5500000000000007" customHeight="1" x14ac:dyDescent="0.15">
      <c r="B110" s="231" t="s">
        <v>1674</v>
      </c>
      <c r="C110" s="231"/>
      <c r="D110" s="231"/>
      <c r="E110" s="231"/>
      <c r="F110" s="231"/>
      <c r="G110" s="231"/>
      <c r="H110" s="231"/>
      <c r="I110" s="231"/>
      <c r="J110" s="231"/>
      <c r="K110" s="261">
        <v>416690490.07000101</v>
      </c>
      <c r="L110" s="261"/>
      <c r="M110" s="261"/>
      <c r="N110" s="261"/>
      <c r="O110" s="261"/>
      <c r="P110" s="261"/>
      <c r="Q110" s="261"/>
      <c r="R110" s="261"/>
      <c r="S110" s="261"/>
      <c r="T110" s="261"/>
      <c r="U110" s="261"/>
      <c r="V110" s="233">
        <v>0.115539023484432</v>
      </c>
      <c r="W110" s="233"/>
      <c r="X110" s="233"/>
      <c r="Y110" s="233"/>
      <c r="Z110" s="233"/>
      <c r="AA110" s="233"/>
      <c r="AB110" s="233"/>
      <c r="AC110" s="233"/>
      <c r="AD110" s="233"/>
      <c r="AE110" s="233"/>
      <c r="AF110" s="235">
        <v>6725</v>
      </c>
      <c r="AG110" s="235"/>
      <c r="AH110" s="235"/>
      <c r="AI110" s="235"/>
      <c r="AJ110" s="235"/>
      <c r="AK110" s="233">
        <v>0.13396414342629501</v>
      </c>
      <c r="AL110" s="233"/>
      <c r="AM110" s="233"/>
      <c r="AN110" s="233"/>
      <c r="AO110" s="233"/>
    </row>
    <row r="111" spans="2:41" s="180" customFormat="1" ht="8.5500000000000007" customHeight="1" x14ac:dyDescent="0.15">
      <c r="B111" s="231" t="s">
        <v>1673</v>
      </c>
      <c r="C111" s="231"/>
      <c r="D111" s="231"/>
      <c r="E111" s="231"/>
      <c r="F111" s="231"/>
      <c r="G111" s="231"/>
      <c r="H111" s="231"/>
      <c r="I111" s="231"/>
      <c r="J111" s="231"/>
      <c r="K111" s="261">
        <v>34972783.689999998</v>
      </c>
      <c r="L111" s="261"/>
      <c r="M111" s="261"/>
      <c r="N111" s="261"/>
      <c r="O111" s="261"/>
      <c r="P111" s="261"/>
      <c r="Q111" s="261"/>
      <c r="R111" s="261"/>
      <c r="S111" s="261"/>
      <c r="T111" s="261"/>
      <c r="U111" s="261"/>
      <c r="V111" s="233">
        <v>9.6971766151803997E-3</v>
      </c>
      <c r="W111" s="233"/>
      <c r="X111" s="233"/>
      <c r="Y111" s="233"/>
      <c r="Z111" s="233"/>
      <c r="AA111" s="233"/>
      <c r="AB111" s="233"/>
      <c r="AC111" s="233"/>
      <c r="AD111" s="233"/>
      <c r="AE111" s="233"/>
      <c r="AF111" s="235">
        <v>516</v>
      </c>
      <c r="AG111" s="235"/>
      <c r="AH111" s="235"/>
      <c r="AI111" s="235"/>
      <c r="AJ111" s="235"/>
      <c r="AK111" s="233">
        <v>1.0278884462151401E-2</v>
      </c>
      <c r="AL111" s="233"/>
      <c r="AM111" s="233"/>
      <c r="AN111" s="233"/>
      <c r="AO111" s="233"/>
    </row>
    <row r="112" spans="2:41" s="180" customFormat="1" ht="8.5500000000000007" customHeight="1" x14ac:dyDescent="0.15">
      <c r="B112" s="231" t="s">
        <v>1672</v>
      </c>
      <c r="C112" s="231"/>
      <c r="D112" s="231"/>
      <c r="E112" s="231"/>
      <c r="F112" s="231"/>
      <c r="G112" s="231"/>
      <c r="H112" s="231"/>
      <c r="I112" s="231"/>
      <c r="J112" s="231"/>
      <c r="K112" s="261">
        <v>50751813.25</v>
      </c>
      <c r="L112" s="261"/>
      <c r="M112" s="261"/>
      <c r="N112" s="261"/>
      <c r="O112" s="261"/>
      <c r="P112" s="261"/>
      <c r="Q112" s="261"/>
      <c r="R112" s="261"/>
      <c r="S112" s="261"/>
      <c r="T112" s="261"/>
      <c r="U112" s="261"/>
      <c r="V112" s="233">
        <v>1.40723512600064E-2</v>
      </c>
      <c r="W112" s="233"/>
      <c r="X112" s="233"/>
      <c r="Y112" s="233"/>
      <c r="Z112" s="233"/>
      <c r="AA112" s="233"/>
      <c r="AB112" s="233"/>
      <c r="AC112" s="233"/>
      <c r="AD112" s="233"/>
      <c r="AE112" s="233"/>
      <c r="AF112" s="235">
        <v>689</v>
      </c>
      <c r="AG112" s="235"/>
      <c r="AH112" s="235"/>
      <c r="AI112" s="235"/>
      <c r="AJ112" s="235"/>
      <c r="AK112" s="233">
        <v>1.3725099601593601E-2</v>
      </c>
      <c r="AL112" s="233"/>
      <c r="AM112" s="233"/>
      <c r="AN112" s="233"/>
      <c r="AO112" s="233"/>
    </row>
    <row r="113" spans="2:41" s="180" customFormat="1" ht="8.5500000000000007" customHeight="1" x14ac:dyDescent="0.15">
      <c r="B113" s="231" t="s">
        <v>1671</v>
      </c>
      <c r="C113" s="231"/>
      <c r="D113" s="231"/>
      <c r="E113" s="231"/>
      <c r="F113" s="231"/>
      <c r="G113" s="231"/>
      <c r="H113" s="231"/>
      <c r="I113" s="231"/>
      <c r="J113" s="231"/>
      <c r="K113" s="261">
        <v>211450125.49000001</v>
      </c>
      <c r="L113" s="261"/>
      <c r="M113" s="261"/>
      <c r="N113" s="261"/>
      <c r="O113" s="261"/>
      <c r="P113" s="261"/>
      <c r="Q113" s="261"/>
      <c r="R113" s="261"/>
      <c r="S113" s="261"/>
      <c r="T113" s="261"/>
      <c r="U113" s="261"/>
      <c r="V113" s="233">
        <v>5.8630426172363699E-2</v>
      </c>
      <c r="W113" s="233"/>
      <c r="X113" s="233"/>
      <c r="Y113" s="233"/>
      <c r="Z113" s="233"/>
      <c r="AA113" s="233"/>
      <c r="AB113" s="233"/>
      <c r="AC113" s="233"/>
      <c r="AD113" s="233"/>
      <c r="AE113" s="233"/>
      <c r="AF113" s="235">
        <v>2760</v>
      </c>
      <c r="AG113" s="235"/>
      <c r="AH113" s="235"/>
      <c r="AI113" s="235"/>
      <c r="AJ113" s="235"/>
      <c r="AK113" s="233">
        <v>5.4980079681274899E-2</v>
      </c>
      <c r="AL113" s="233"/>
      <c r="AM113" s="233"/>
      <c r="AN113" s="233"/>
      <c r="AO113" s="233"/>
    </row>
    <row r="114" spans="2:41" s="180" customFormat="1" ht="8.5500000000000007" customHeight="1" x14ac:dyDescent="0.15">
      <c r="B114" s="231" t="s">
        <v>1777</v>
      </c>
      <c r="C114" s="231"/>
      <c r="D114" s="231"/>
      <c r="E114" s="231"/>
      <c r="F114" s="231"/>
      <c r="G114" s="231"/>
      <c r="H114" s="231"/>
      <c r="I114" s="231"/>
      <c r="J114" s="231"/>
      <c r="K114" s="261">
        <v>32220293.199999999</v>
      </c>
      <c r="L114" s="261"/>
      <c r="M114" s="261"/>
      <c r="N114" s="261"/>
      <c r="O114" s="261"/>
      <c r="P114" s="261"/>
      <c r="Q114" s="261"/>
      <c r="R114" s="261"/>
      <c r="S114" s="261"/>
      <c r="T114" s="261"/>
      <c r="U114" s="261"/>
      <c r="V114" s="233">
        <v>8.9339721002144792E-3</v>
      </c>
      <c r="W114" s="233"/>
      <c r="X114" s="233"/>
      <c r="Y114" s="233"/>
      <c r="Z114" s="233"/>
      <c r="AA114" s="233"/>
      <c r="AB114" s="233"/>
      <c r="AC114" s="233"/>
      <c r="AD114" s="233"/>
      <c r="AE114" s="233"/>
      <c r="AF114" s="235">
        <v>438</v>
      </c>
      <c r="AG114" s="235"/>
      <c r="AH114" s="235"/>
      <c r="AI114" s="235"/>
      <c r="AJ114" s="235"/>
      <c r="AK114" s="233">
        <v>8.7250996015936309E-3</v>
      </c>
      <c r="AL114" s="233"/>
      <c r="AM114" s="233"/>
      <c r="AN114" s="233"/>
      <c r="AO114" s="233"/>
    </row>
    <row r="115" spans="2:41" s="180" customFormat="1" ht="8.5500000000000007" customHeight="1" x14ac:dyDescent="0.15">
      <c r="B115" s="231" t="s">
        <v>1776</v>
      </c>
      <c r="C115" s="231"/>
      <c r="D115" s="231"/>
      <c r="E115" s="231"/>
      <c r="F115" s="231"/>
      <c r="G115" s="231"/>
      <c r="H115" s="231"/>
      <c r="I115" s="231"/>
      <c r="J115" s="231"/>
      <c r="K115" s="261">
        <v>925880181.21000302</v>
      </c>
      <c r="L115" s="261"/>
      <c r="M115" s="261"/>
      <c r="N115" s="261"/>
      <c r="O115" s="261"/>
      <c r="P115" s="261"/>
      <c r="Q115" s="261"/>
      <c r="R115" s="261"/>
      <c r="S115" s="261"/>
      <c r="T115" s="261"/>
      <c r="U115" s="261"/>
      <c r="V115" s="233">
        <v>0.25672602219124702</v>
      </c>
      <c r="W115" s="233"/>
      <c r="X115" s="233"/>
      <c r="Y115" s="233"/>
      <c r="Z115" s="233"/>
      <c r="AA115" s="233"/>
      <c r="AB115" s="233"/>
      <c r="AC115" s="233"/>
      <c r="AD115" s="233"/>
      <c r="AE115" s="233"/>
      <c r="AF115" s="235">
        <v>10001</v>
      </c>
      <c r="AG115" s="235"/>
      <c r="AH115" s="235"/>
      <c r="AI115" s="235"/>
      <c r="AJ115" s="235"/>
      <c r="AK115" s="233">
        <v>0.199223107569721</v>
      </c>
      <c r="AL115" s="233"/>
      <c r="AM115" s="233"/>
      <c r="AN115" s="233"/>
      <c r="AO115" s="233"/>
    </row>
    <row r="116" spans="2:41" s="180" customFormat="1" ht="8.5500000000000007" customHeight="1" x14ac:dyDescent="0.15">
      <c r="B116" s="231" t="s">
        <v>1775</v>
      </c>
      <c r="C116" s="231"/>
      <c r="D116" s="231"/>
      <c r="E116" s="231"/>
      <c r="F116" s="231"/>
      <c r="G116" s="231"/>
      <c r="H116" s="231"/>
      <c r="I116" s="231"/>
      <c r="J116" s="231"/>
      <c r="K116" s="261">
        <v>54528767.159999996</v>
      </c>
      <c r="L116" s="261"/>
      <c r="M116" s="261"/>
      <c r="N116" s="261"/>
      <c r="O116" s="261"/>
      <c r="P116" s="261"/>
      <c r="Q116" s="261"/>
      <c r="R116" s="261"/>
      <c r="S116" s="261"/>
      <c r="T116" s="261"/>
      <c r="U116" s="261"/>
      <c r="V116" s="233">
        <v>1.51196167409964E-2</v>
      </c>
      <c r="W116" s="233"/>
      <c r="X116" s="233"/>
      <c r="Y116" s="233"/>
      <c r="Z116" s="233"/>
      <c r="AA116" s="233"/>
      <c r="AB116" s="233"/>
      <c r="AC116" s="233"/>
      <c r="AD116" s="233"/>
      <c r="AE116" s="233"/>
      <c r="AF116" s="235">
        <v>627</v>
      </c>
      <c r="AG116" s="235"/>
      <c r="AH116" s="235"/>
      <c r="AI116" s="235"/>
      <c r="AJ116" s="235"/>
      <c r="AK116" s="233">
        <v>1.24900398406375E-2</v>
      </c>
      <c r="AL116" s="233"/>
      <c r="AM116" s="233"/>
      <c r="AN116" s="233"/>
      <c r="AO116" s="233"/>
    </row>
    <row r="117" spans="2:41" s="180" customFormat="1" ht="8.5500000000000007" customHeight="1" x14ac:dyDescent="0.15">
      <c r="B117" s="231" t="s">
        <v>1774</v>
      </c>
      <c r="C117" s="231"/>
      <c r="D117" s="231"/>
      <c r="E117" s="231"/>
      <c r="F117" s="231"/>
      <c r="G117" s="231"/>
      <c r="H117" s="231"/>
      <c r="I117" s="231"/>
      <c r="J117" s="231"/>
      <c r="K117" s="261">
        <v>27061922.850000001</v>
      </c>
      <c r="L117" s="261"/>
      <c r="M117" s="261"/>
      <c r="N117" s="261"/>
      <c r="O117" s="261"/>
      <c r="P117" s="261"/>
      <c r="Q117" s="261"/>
      <c r="R117" s="261"/>
      <c r="S117" s="261"/>
      <c r="T117" s="261"/>
      <c r="U117" s="261"/>
      <c r="V117" s="233">
        <v>7.5036705041547098E-3</v>
      </c>
      <c r="W117" s="233"/>
      <c r="X117" s="233"/>
      <c r="Y117" s="233"/>
      <c r="Z117" s="233"/>
      <c r="AA117" s="233"/>
      <c r="AB117" s="233"/>
      <c r="AC117" s="233"/>
      <c r="AD117" s="233"/>
      <c r="AE117" s="233"/>
      <c r="AF117" s="235">
        <v>305</v>
      </c>
      <c r="AG117" s="235"/>
      <c r="AH117" s="235"/>
      <c r="AI117" s="235"/>
      <c r="AJ117" s="235"/>
      <c r="AK117" s="233">
        <v>6.0756972111553802E-3</v>
      </c>
      <c r="AL117" s="233"/>
      <c r="AM117" s="233"/>
      <c r="AN117" s="233"/>
      <c r="AO117" s="233"/>
    </row>
    <row r="118" spans="2:41" s="180" customFormat="1" ht="8.5500000000000007" customHeight="1" x14ac:dyDescent="0.15">
      <c r="B118" s="231" t="s">
        <v>1773</v>
      </c>
      <c r="C118" s="231"/>
      <c r="D118" s="231"/>
      <c r="E118" s="231"/>
      <c r="F118" s="231"/>
      <c r="G118" s="231"/>
      <c r="H118" s="231"/>
      <c r="I118" s="231"/>
      <c r="J118" s="231"/>
      <c r="K118" s="261">
        <v>38565755.840000004</v>
      </c>
      <c r="L118" s="261"/>
      <c r="M118" s="261"/>
      <c r="N118" s="261"/>
      <c r="O118" s="261"/>
      <c r="P118" s="261"/>
      <c r="Q118" s="261"/>
      <c r="R118" s="261"/>
      <c r="S118" s="261"/>
      <c r="T118" s="261"/>
      <c r="U118" s="261"/>
      <c r="V118" s="233">
        <v>1.06934280380243E-2</v>
      </c>
      <c r="W118" s="233"/>
      <c r="X118" s="233"/>
      <c r="Y118" s="233"/>
      <c r="Z118" s="233"/>
      <c r="AA118" s="233"/>
      <c r="AB118" s="233"/>
      <c r="AC118" s="233"/>
      <c r="AD118" s="233"/>
      <c r="AE118" s="233"/>
      <c r="AF118" s="235">
        <v>411</v>
      </c>
      <c r="AG118" s="235"/>
      <c r="AH118" s="235"/>
      <c r="AI118" s="235"/>
      <c r="AJ118" s="235"/>
      <c r="AK118" s="233">
        <v>8.1872509960159399E-3</v>
      </c>
      <c r="AL118" s="233"/>
      <c r="AM118" s="233"/>
      <c r="AN118" s="233"/>
      <c r="AO118" s="233"/>
    </row>
    <row r="119" spans="2:41" s="180" customFormat="1" ht="8.5500000000000007" customHeight="1" x14ac:dyDescent="0.15">
      <c r="B119" s="231" t="s">
        <v>1772</v>
      </c>
      <c r="C119" s="231"/>
      <c r="D119" s="231"/>
      <c r="E119" s="231"/>
      <c r="F119" s="231"/>
      <c r="G119" s="231"/>
      <c r="H119" s="231"/>
      <c r="I119" s="231"/>
      <c r="J119" s="231"/>
      <c r="K119" s="261">
        <v>18614815.600000001</v>
      </c>
      <c r="L119" s="261"/>
      <c r="M119" s="261"/>
      <c r="N119" s="261"/>
      <c r="O119" s="261"/>
      <c r="P119" s="261"/>
      <c r="Q119" s="261"/>
      <c r="R119" s="261"/>
      <c r="S119" s="261"/>
      <c r="T119" s="261"/>
      <c r="U119" s="261"/>
      <c r="V119" s="233">
        <v>5.16147516686898E-3</v>
      </c>
      <c r="W119" s="233"/>
      <c r="X119" s="233"/>
      <c r="Y119" s="233"/>
      <c r="Z119" s="233"/>
      <c r="AA119" s="233"/>
      <c r="AB119" s="233"/>
      <c r="AC119" s="233"/>
      <c r="AD119" s="233"/>
      <c r="AE119" s="233"/>
      <c r="AF119" s="235">
        <v>223</v>
      </c>
      <c r="AG119" s="235"/>
      <c r="AH119" s="235"/>
      <c r="AI119" s="235"/>
      <c r="AJ119" s="235"/>
      <c r="AK119" s="233">
        <v>4.4422310756972103E-3</v>
      </c>
      <c r="AL119" s="233"/>
      <c r="AM119" s="233"/>
      <c r="AN119" s="233"/>
      <c r="AO119" s="233"/>
    </row>
    <row r="120" spans="2:41" s="180" customFormat="1" ht="8.5500000000000007" customHeight="1" x14ac:dyDescent="0.15">
      <c r="B120" s="231" t="s">
        <v>1771</v>
      </c>
      <c r="C120" s="231"/>
      <c r="D120" s="231"/>
      <c r="E120" s="231"/>
      <c r="F120" s="231"/>
      <c r="G120" s="231"/>
      <c r="H120" s="231"/>
      <c r="I120" s="231"/>
      <c r="J120" s="231"/>
      <c r="K120" s="261">
        <v>1092961495.0999999</v>
      </c>
      <c r="L120" s="261"/>
      <c r="M120" s="261"/>
      <c r="N120" s="261"/>
      <c r="O120" s="261"/>
      <c r="P120" s="261"/>
      <c r="Q120" s="261"/>
      <c r="R120" s="261"/>
      <c r="S120" s="261"/>
      <c r="T120" s="261"/>
      <c r="U120" s="261"/>
      <c r="V120" s="233">
        <v>0.30305396177562099</v>
      </c>
      <c r="W120" s="233"/>
      <c r="X120" s="233"/>
      <c r="Y120" s="233"/>
      <c r="Z120" s="233"/>
      <c r="AA120" s="233"/>
      <c r="AB120" s="233"/>
      <c r="AC120" s="233"/>
      <c r="AD120" s="233"/>
      <c r="AE120" s="233"/>
      <c r="AF120" s="235">
        <v>8600</v>
      </c>
      <c r="AG120" s="235"/>
      <c r="AH120" s="235"/>
      <c r="AI120" s="235"/>
      <c r="AJ120" s="235"/>
      <c r="AK120" s="233">
        <v>0.171314741035857</v>
      </c>
      <c r="AL120" s="233"/>
      <c r="AM120" s="233"/>
      <c r="AN120" s="233"/>
      <c r="AO120" s="233"/>
    </row>
    <row r="121" spans="2:41" s="180" customFormat="1" ht="8.5500000000000007" customHeight="1" x14ac:dyDescent="0.15">
      <c r="B121" s="231" t="s">
        <v>1770</v>
      </c>
      <c r="C121" s="231"/>
      <c r="D121" s="231"/>
      <c r="E121" s="231"/>
      <c r="F121" s="231"/>
      <c r="G121" s="231"/>
      <c r="H121" s="231"/>
      <c r="I121" s="231"/>
      <c r="J121" s="231"/>
      <c r="K121" s="261">
        <v>61895530.270000003</v>
      </c>
      <c r="L121" s="261"/>
      <c r="M121" s="261"/>
      <c r="N121" s="261"/>
      <c r="O121" s="261"/>
      <c r="P121" s="261"/>
      <c r="Q121" s="261"/>
      <c r="R121" s="261"/>
      <c r="S121" s="261"/>
      <c r="T121" s="261"/>
      <c r="U121" s="261"/>
      <c r="V121" s="233">
        <v>1.71622566290042E-2</v>
      </c>
      <c r="W121" s="233"/>
      <c r="X121" s="233"/>
      <c r="Y121" s="233"/>
      <c r="Z121" s="233"/>
      <c r="AA121" s="233"/>
      <c r="AB121" s="233"/>
      <c r="AC121" s="233"/>
      <c r="AD121" s="233"/>
      <c r="AE121" s="233"/>
      <c r="AF121" s="235">
        <v>585</v>
      </c>
      <c r="AG121" s="235"/>
      <c r="AH121" s="235"/>
      <c r="AI121" s="235"/>
      <c r="AJ121" s="235"/>
      <c r="AK121" s="233">
        <v>1.16533864541833E-2</v>
      </c>
      <c r="AL121" s="233"/>
      <c r="AM121" s="233"/>
      <c r="AN121" s="233"/>
      <c r="AO121" s="233"/>
    </row>
    <row r="122" spans="2:41" s="180" customFormat="1" ht="8.5500000000000007" customHeight="1" x14ac:dyDescent="0.15">
      <c r="B122" s="231" t="s">
        <v>1769</v>
      </c>
      <c r="C122" s="231"/>
      <c r="D122" s="231"/>
      <c r="E122" s="231"/>
      <c r="F122" s="231"/>
      <c r="G122" s="231"/>
      <c r="H122" s="231"/>
      <c r="I122" s="231"/>
      <c r="J122" s="231"/>
      <c r="K122" s="261">
        <v>3600061.52</v>
      </c>
      <c r="L122" s="261"/>
      <c r="M122" s="261"/>
      <c r="N122" s="261"/>
      <c r="O122" s="261"/>
      <c r="P122" s="261"/>
      <c r="Q122" s="261"/>
      <c r="R122" s="261"/>
      <c r="S122" s="261"/>
      <c r="T122" s="261"/>
      <c r="U122" s="261"/>
      <c r="V122" s="233">
        <v>9.9821714777988905E-4</v>
      </c>
      <c r="W122" s="233"/>
      <c r="X122" s="233"/>
      <c r="Y122" s="233"/>
      <c r="Z122" s="233"/>
      <c r="AA122" s="233"/>
      <c r="AB122" s="233"/>
      <c r="AC122" s="233"/>
      <c r="AD122" s="233"/>
      <c r="AE122" s="233"/>
      <c r="AF122" s="235">
        <v>30</v>
      </c>
      <c r="AG122" s="235"/>
      <c r="AH122" s="235"/>
      <c r="AI122" s="235"/>
      <c r="AJ122" s="235"/>
      <c r="AK122" s="233">
        <v>5.9760956175298802E-4</v>
      </c>
      <c r="AL122" s="233"/>
      <c r="AM122" s="233"/>
      <c r="AN122" s="233"/>
      <c r="AO122" s="233"/>
    </row>
    <row r="123" spans="2:41" s="180" customFormat="1" ht="8.5500000000000007" customHeight="1" x14ac:dyDescent="0.15">
      <c r="B123" s="231" t="s">
        <v>1768</v>
      </c>
      <c r="C123" s="231"/>
      <c r="D123" s="231"/>
      <c r="E123" s="231"/>
      <c r="F123" s="231"/>
      <c r="G123" s="231"/>
      <c r="H123" s="231"/>
      <c r="I123" s="231"/>
      <c r="J123" s="231"/>
      <c r="K123" s="261">
        <v>1127670.06</v>
      </c>
      <c r="L123" s="261"/>
      <c r="M123" s="261"/>
      <c r="N123" s="261"/>
      <c r="O123" s="261"/>
      <c r="P123" s="261"/>
      <c r="Q123" s="261"/>
      <c r="R123" s="261"/>
      <c r="S123" s="261"/>
      <c r="T123" s="261"/>
      <c r="U123" s="261"/>
      <c r="V123" s="233">
        <v>3.12677876385283E-4</v>
      </c>
      <c r="W123" s="233"/>
      <c r="X123" s="233"/>
      <c r="Y123" s="233"/>
      <c r="Z123" s="233"/>
      <c r="AA123" s="233"/>
      <c r="AB123" s="233"/>
      <c r="AC123" s="233"/>
      <c r="AD123" s="233"/>
      <c r="AE123" s="233"/>
      <c r="AF123" s="235">
        <v>8</v>
      </c>
      <c r="AG123" s="235"/>
      <c r="AH123" s="235"/>
      <c r="AI123" s="235"/>
      <c r="AJ123" s="235"/>
      <c r="AK123" s="233">
        <v>1.5936254980079701E-4</v>
      </c>
      <c r="AL123" s="233"/>
      <c r="AM123" s="233"/>
      <c r="AN123" s="233"/>
      <c r="AO123" s="233"/>
    </row>
    <row r="124" spans="2:41" s="180" customFormat="1" ht="8.5500000000000007" customHeight="1" x14ac:dyDescent="0.15">
      <c r="B124" s="231" t="s">
        <v>1767</v>
      </c>
      <c r="C124" s="231"/>
      <c r="D124" s="231"/>
      <c r="E124" s="231"/>
      <c r="F124" s="231"/>
      <c r="G124" s="231"/>
      <c r="H124" s="231"/>
      <c r="I124" s="231"/>
      <c r="J124" s="231"/>
      <c r="K124" s="261">
        <v>12408985.710000001</v>
      </c>
      <c r="L124" s="261"/>
      <c r="M124" s="261"/>
      <c r="N124" s="261"/>
      <c r="O124" s="261"/>
      <c r="P124" s="261"/>
      <c r="Q124" s="261"/>
      <c r="R124" s="261"/>
      <c r="S124" s="261"/>
      <c r="T124" s="261"/>
      <c r="U124" s="261"/>
      <c r="V124" s="233">
        <v>3.44073629116138E-3</v>
      </c>
      <c r="W124" s="233"/>
      <c r="X124" s="233"/>
      <c r="Y124" s="233"/>
      <c r="Z124" s="233"/>
      <c r="AA124" s="233"/>
      <c r="AB124" s="233"/>
      <c r="AC124" s="233"/>
      <c r="AD124" s="233"/>
      <c r="AE124" s="233"/>
      <c r="AF124" s="235">
        <v>81</v>
      </c>
      <c r="AG124" s="235"/>
      <c r="AH124" s="235"/>
      <c r="AI124" s="235"/>
      <c r="AJ124" s="235"/>
      <c r="AK124" s="233">
        <v>1.6135458167330699E-3</v>
      </c>
      <c r="AL124" s="233"/>
      <c r="AM124" s="233"/>
      <c r="AN124" s="233"/>
      <c r="AO124" s="233"/>
    </row>
    <row r="125" spans="2:41" s="180" customFormat="1" ht="8.5500000000000007" customHeight="1" x14ac:dyDescent="0.15">
      <c r="B125" s="231" t="s">
        <v>1766</v>
      </c>
      <c r="C125" s="231"/>
      <c r="D125" s="231"/>
      <c r="E125" s="231"/>
      <c r="F125" s="231"/>
      <c r="G125" s="231"/>
      <c r="H125" s="231"/>
      <c r="I125" s="231"/>
      <c r="J125" s="231"/>
      <c r="K125" s="261">
        <v>42700416.020000003</v>
      </c>
      <c r="L125" s="261"/>
      <c r="M125" s="261"/>
      <c r="N125" s="261"/>
      <c r="O125" s="261"/>
      <c r="P125" s="261"/>
      <c r="Q125" s="261"/>
      <c r="R125" s="261"/>
      <c r="S125" s="261"/>
      <c r="T125" s="261"/>
      <c r="U125" s="261"/>
      <c r="V125" s="233">
        <v>1.18398775275649E-2</v>
      </c>
      <c r="W125" s="233"/>
      <c r="X125" s="233"/>
      <c r="Y125" s="233"/>
      <c r="Z125" s="233"/>
      <c r="AA125" s="233"/>
      <c r="AB125" s="233"/>
      <c r="AC125" s="233"/>
      <c r="AD125" s="233"/>
      <c r="AE125" s="233"/>
      <c r="AF125" s="235">
        <v>350</v>
      </c>
      <c r="AG125" s="235"/>
      <c r="AH125" s="235"/>
      <c r="AI125" s="235"/>
      <c r="AJ125" s="235"/>
      <c r="AK125" s="233">
        <v>6.9721115537848596E-3</v>
      </c>
      <c r="AL125" s="233"/>
      <c r="AM125" s="233"/>
      <c r="AN125" s="233"/>
      <c r="AO125" s="233"/>
    </row>
    <row r="126" spans="2:41" s="180" customFormat="1" ht="8.5500000000000007" customHeight="1" x14ac:dyDescent="0.15">
      <c r="B126" s="231" t="s">
        <v>1765</v>
      </c>
      <c r="C126" s="231"/>
      <c r="D126" s="231"/>
      <c r="E126" s="231"/>
      <c r="F126" s="231"/>
      <c r="G126" s="231"/>
      <c r="H126" s="231"/>
      <c r="I126" s="231"/>
      <c r="J126" s="231"/>
      <c r="K126" s="261">
        <v>1359397.67</v>
      </c>
      <c r="L126" s="261"/>
      <c r="M126" s="261"/>
      <c r="N126" s="261"/>
      <c r="O126" s="261"/>
      <c r="P126" s="261"/>
      <c r="Q126" s="261"/>
      <c r="R126" s="261"/>
      <c r="S126" s="261"/>
      <c r="T126" s="261"/>
      <c r="U126" s="261"/>
      <c r="V126" s="233">
        <v>3.7693079890646598E-4</v>
      </c>
      <c r="W126" s="233"/>
      <c r="X126" s="233"/>
      <c r="Y126" s="233"/>
      <c r="Z126" s="233"/>
      <c r="AA126" s="233"/>
      <c r="AB126" s="233"/>
      <c r="AC126" s="233"/>
      <c r="AD126" s="233"/>
      <c r="AE126" s="233"/>
      <c r="AF126" s="235">
        <v>15</v>
      </c>
      <c r="AG126" s="235"/>
      <c r="AH126" s="235"/>
      <c r="AI126" s="235"/>
      <c r="AJ126" s="235"/>
      <c r="AK126" s="233">
        <v>2.9880478087649401E-4</v>
      </c>
      <c r="AL126" s="233"/>
      <c r="AM126" s="233"/>
      <c r="AN126" s="233"/>
      <c r="AO126" s="233"/>
    </row>
    <row r="127" spans="2:41" s="180" customFormat="1" ht="8.5500000000000007" customHeight="1" x14ac:dyDescent="0.15">
      <c r="B127" s="231" t="s">
        <v>1764</v>
      </c>
      <c r="C127" s="231"/>
      <c r="D127" s="231"/>
      <c r="E127" s="231"/>
      <c r="F127" s="231"/>
      <c r="G127" s="231"/>
      <c r="H127" s="231"/>
      <c r="I127" s="231"/>
      <c r="J127" s="231"/>
      <c r="K127" s="261">
        <v>214871.77</v>
      </c>
      <c r="L127" s="261"/>
      <c r="M127" s="261"/>
      <c r="N127" s="261"/>
      <c r="O127" s="261"/>
      <c r="P127" s="261"/>
      <c r="Q127" s="261"/>
      <c r="R127" s="261"/>
      <c r="S127" s="261"/>
      <c r="T127" s="261"/>
      <c r="U127" s="261"/>
      <c r="V127" s="233">
        <v>5.9579172243649899E-5</v>
      </c>
      <c r="W127" s="233"/>
      <c r="X127" s="233"/>
      <c r="Y127" s="233"/>
      <c r="Z127" s="233"/>
      <c r="AA127" s="233"/>
      <c r="AB127" s="233"/>
      <c r="AC127" s="233"/>
      <c r="AD127" s="233"/>
      <c r="AE127" s="233"/>
      <c r="AF127" s="235">
        <v>4</v>
      </c>
      <c r="AG127" s="235"/>
      <c r="AH127" s="235"/>
      <c r="AI127" s="235"/>
      <c r="AJ127" s="235"/>
      <c r="AK127" s="233">
        <v>7.9681274900398396E-5</v>
      </c>
      <c r="AL127" s="233"/>
      <c r="AM127" s="233"/>
      <c r="AN127" s="233"/>
      <c r="AO127" s="233"/>
    </row>
    <row r="128" spans="2:41" s="180" customFormat="1" ht="8.5500000000000007" customHeight="1" x14ac:dyDescent="0.15">
      <c r="B128" s="231" t="s">
        <v>1763</v>
      </c>
      <c r="C128" s="231"/>
      <c r="D128" s="231"/>
      <c r="E128" s="231"/>
      <c r="F128" s="231"/>
      <c r="G128" s="231"/>
      <c r="H128" s="231"/>
      <c r="I128" s="231"/>
      <c r="J128" s="231"/>
      <c r="K128" s="261">
        <v>108306.58</v>
      </c>
      <c r="L128" s="261"/>
      <c r="M128" s="261"/>
      <c r="N128" s="261"/>
      <c r="O128" s="261"/>
      <c r="P128" s="261"/>
      <c r="Q128" s="261"/>
      <c r="R128" s="261"/>
      <c r="S128" s="261"/>
      <c r="T128" s="261"/>
      <c r="U128" s="261"/>
      <c r="V128" s="233">
        <v>3.0031010518229799E-5</v>
      </c>
      <c r="W128" s="233"/>
      <c r="X128" s="233"/>
      <c r="Y128" s="233"/>
      <c r="Z128" s="233"/>
      <c r="AA128" s="233"/>
      <c r="AB128" s="233"/>
      <c r="AC128" s="233"/>
      <c r="AD128" s="233"/>
      <c r="AE128" s="233"/>
      <c r="AF128" s="235">
        <v>3</v>
      </c>
      <c r="AG128" s="235"/>
      <c r="AH128" s="235"/>
      <c r="AI128" s="235"/>
      <c r="AJ128" s="235"/>
      <c r="AK128" s="233">
        <v>5.97609561752988E-5</v>
      </c>
      <c r="AL128" s="233"/>
      <c r="AM128" s="233"/>
      <c r="AN128" s="233"/>
      <c r="AO128" s="233"/>
    </row>
    <row r="129" spans="2:44" s="180" customFormat="1" ht="10.199999999999999" customHeight="1" x14ac:dyDescent="0.15">
      <c r="B129" s="263"/>
      <c r="C129" s="263"/>
      <c r="D129" s="263"/>
      <c r="E129" s="263"/>
      <c r="F129" s="263"/>
      <c r="G129" s="263"/>
      <c r="H129" s="263"/>
      <c r="I129" s="263"/>
      <c r="J129" s="263"/>
      <c r="K129" s="259">
        <v>3606491361.1300001</v>
      </c>
      <c r="L129" s="259"/>
      <c r="M129" s="259"/>
      <c r="N129" s="259"/>
      <c r="O129" s="259"/>
      <c r="P129" s="259"/>
      <c r="Q129" s="259"/>
      <c r="R129" s="259"/>
      <c r="S129" s="259"/>
      <c r="T129" s="259"/>
      <c r="U129" s="259"/>
      <c r="V129" s="257">
        <v>1</v>
      </c>
      <c r="W129" s="257"/>
      <c r="X129" s="257"/>
      <c r="Y129" s="257"/>
      <c r="Z129" s="257"/>
      <c r="AA129" s="257"/>
      <c r="AB129" s="257"/>
      <c r="AC129" s="257"/>
      <c r="AD129" s="257"/>
      <c r="AE129" s="257"/>
      <c r="AF129" s="258">
        <v>50200</v>
      </c>
      <c r="AG129" s="258"/>
      <c r="AH129" s="258"/>
      <c r="AI129" s="258"/>
      <c r="AJ129" s="258"/>
      <c r="AK129" s="257">
        <v>1</v>
      </c>
      <c r="AL129" s="257"/>
      <c r="AM129" s="257"/>
      <c r="AN129" s="257"/>
      <c r="AO129" s="257"/>
    </row>
    <row r="130" spans="2:44" s="180" customFormat="1" ht="7.2" customHeight="1" x14ac:dyDescent="0.15"/>
    <row r="131" spans="2:44" s="180" customFormat="1" ht="15.3" customHeight="1" x14ac:dyDescent="0.15">
      <c r="B131" s="216" t="s">
        <v>1762</v>
      </c>
      <c r="C131" s="216"/>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row>
    <row r="132" spans="2:44" s="180" customFormat="1" ht="6.3" customHeight="1" x14ac:dyDescent="0.15"/>
    <row r="133" spans="2:44" s="180" customFormat="1" ht="10.199999999999999" customHeight="1" x14ac:dyDescent="0.15">
      <c r="B133" s="212" t="s">
        <v>1761</v>
      </c>
      <c r="C133" s="212"/>
      <c r="D133" s="212"/>
      <c r="E133" s="212"/>
      <c r="F133" s="212"/>
      <c r="G133" s="212"/>
      <c r="H133" s="212"/>
      <c r="I133" s="212"/>
      <c r="J133" s="212"/>
      <c r="K133" s="212" t="s">
        <v>1655</v>
      </c>
      <c r="L133" s="212"/>
      <c r="M133" s="212"/>
      <c r="N133" s="212"/>
      <c r="O133" s="212"/>
      <c r="P133" s="212"/>
      <c r="Q133" s="212"/>
      <c r="R133" s="212"/>
      <c r="S133" s="212"/>
      <c r="T133" s="212" t="s">
        <v>1653</v>
      </c>
      <c r="U133" s="212"/>
      <c r="V133" s="212"/>
      <c r="W133" s="212"/>
      <c r="X133" s="212"/>
      <c r="Y133" s="212"/>
      <c r="Z133" s="212"/>
      <c r="AA133" s="212"/>
      <c r="AB133" s="212"/>
      <c r="AC133" s="212"/>
      <c r="AD133" s="212"/>
      <c r="AE133" s="212" t="s">
        <v>1654</v>
      </c>
      <c r="AF133" s="212"/>
      <c r="AG133" s="212"/>
      <c r="AH133" s="212"/>
      <c r="AI133" s="212" t="s">
        <v>1653</v>
      </c>
      <c r="AJ133" s="212"/>
      <c r="AK133" s="212"/>
      <c r="AL133" s="212"/>
      <c r="AM133" s="212"/>
      <c r="AN133" s="212"/>
      <c r="AO133" s="212"/>
      <c r="AP133" s="212"/>
    </row>
    <row r="134" spans="2:44" s="180" customFormat="1" ht="9.75" customHeight="1" x14ac:dyDescent="0.15">
      <c r="B134" s="269">
        <v>2000</v>
      </c>
      <c r="C134" s="269"/>
      <c r="D134" s="269"/>
      <c r="E134" s="269"/>
      <c r="F134" s="269"/>
      <c r="G134" s="269"/>
      <c r="H134" s="269"/>
      <c r="I134" s="269"/>
      <c r="J134" s="269"/>
      <c r="K134" s="261">
        <v>25287.1</v>
      </c>
      <c r="L134" s="261"/>
      <c r="M134" s="261"/>
      <c r="N134" s="261"/>
      <c r="O134" s="261"/>
      <c r="P134" s="261"/>
      <c r="Q134" s="261"/>
      <c r="R134" s="261"/>
      <c r="S134" s="261"/>
      <c r="T134" s="233">
        <v>7.0115515241597401E-6</v>
      </c>
      <c r="U134" s="233"/>
      <c r="V134" s="233"/>
      <c r="W134" s="233"/>
      <c r="X134" s="233"/>
      <c r="Y134" s="233"/>
      <c r="Z134" s="233"/>
      <c r="AA134" s="233"/>
      <c r="AB134" s="233"/>
      <c r="AC134" s="233"/>
      <c r="AD134" s="233"/>
      <c r="AE134" s="235">
        <v>3</v>
      </c>
      <c r="AF134" s="235"/>
      <c r="AG134" s="235"/>
      <c r="AH134" s="235"/>
      <c r="AI134" s="233">
        <v>5.97609561752988E-5</v>
      </c>
      <c r="AJ134" s="233"/>
      <c r="AK134" s="233"/>
      <c r="AL134" s="233"/>
      <c r="AM134" s="233"/>
      <c r="AN134" s="233"/>
      <c r="AO134" s="233"/>
      <c r="AP134" s="233"/>
    </row>
    <row r="135" spans="2:44" s="180" customFormat="1" ht="9.75" customHeight="1" x14ac:dyDescent="0.15">
      <c r="B135" s="269">
        <v>2001</v>
      </c>
      <c r="C135" s="269"/>
      <c r="D135" s="269"/>
      <c r="E135" s="269"/>
      <c r="F135" s="269"/>
      <c r="G135" s="269"/>
      <c r="H135" s="269"/>
      <c r="I135" s="269"/>
      <c r="J135" s="269"/>
      <c r="K135" s="261">
        <v>1100.19</v>
      </c>
      <c r="L135" s="261"/>
      <c r="M135" s="261"/>
      <c r="N135" s="261"/>
      <c r="O135" s="261"/>
      <c r="P135" s="261"/>
      <c r="Q135" s="261"/>
      <c r="R135" s="261"/>
      <c r="S135" s="261"/>
      <c r="T135" s="233">
        <v>3.05058265730958E-7</v>
      </c>
      <c r="U135" s="233"/>
      <c r="V135" s="233"/>
      <c r="W135" s="233"/>
      <c r="X135" s="233"/>
      <c r="Y135" s="233"/>
      <c r="Z135" s="233"/>
      <c r="AA135" s="233"/>
      <c r="AB135" s="233"/>
      <c r="AC135" s="233"/>
      <c r="AD135" s="233"/>
      <c r="AE135" s="235">
        <v>1</v>
      </c>
      <c r="AF135" s="235"/>
      <c r="AG135" s="235"/>
      <c r="AH135" s="235"/>
      <c r="AI135" s="233">
        <v>1.9920318725099599E-5</v>
      </c>
      <c r="AJ135" s="233"/>
      <c r="AK135" s="233"/>
      <c r="AL135" s="233"/>
      <c r="AM135" s="233"/>
      <c r="AN135" s="233"/>
      <c r="AO135" s="233"/>
      <c r="AP135" s="233"/>
    </row>
    <row r="136" spans="2:44" s="180" customFormat="1" ht="9.75" customHeight="1" x14ac:dyDescent="0.15">
      <c r="B136" s="269">
        <v>2002</v>
      </c>
      <c r="C136" s="269"/>
      <c r="D136" s="269"/>
      <c r="E136" s="269"/>
      <c r="F136" s="269"/>
      <c r="G136" s="269"/>
      <c r="H136" s="269"/>
      <c r="I136" s="269"/>
      <c r="J136" s="269"/>
      <c r="K136" s="261">
        <v>250000</v>
      </c>
      <c r="L136" s="261"/>
      <c r="M136" s="261"/>
      <c r="N136" s="261"/>
      <c r="O136" s="261"/>
      <c r="P136" s="261"/>
      <c r="Q136" s="261"/>
      <c r="R136" s="261"/>
      <c r="S136" s="261"/>
      <c r="T136" s="233">
        <v>6.9319450670102004E-5</v>
      </c>
      <c r="U136" s="233"/>
      <c r="V136" s="233"/>
      <c r="W136" s="233"/>
      <c r="X136" s="233"/>
      <c r="Y136" s="233"/>
      <c r="Z136" s="233"/>
      <c r="AA136" s="233"/>
      <c r="AB136" s="233"/>
      <c r="AC136" s="233"/>
      <c r="AD136" s="233"/>
      <c r="AE136" s="235">
        <v>2</v>
      </c>
      <c r="AF136" s="235"/>
      <c r="AG136" s="235"/>
      <c r="AH136" s="235"/>
      <c r="AI136" s="233">
        <v>3.9840637450199198E-5</v>
      </c>
      <c r="AJ136" s="233"/>
      <c r="AK136" s="233"/>
      <c r="AL136" s="233"/>
      <c r="AM136" s="233"/>
      <c r="AN136" s="233"/>
      <c r="AO136" s="233"/>
      <c r="AP136" s="233"/>
    </row>
    <row r="137" spans="2:44" s="180" customFormat="1" ht="9.75" customHeight="1" x14ac:dyDescent="0.15">
      <c r="B137" s="269">
        <v>2003</v>
      </c>
      <c r="C137" s="269"/>
      <c r="D137" s="269"/>
      <c r="E137" s="269"/>
      <c r="F137" s="269"/>
      <c r="G137" s="269"/>
      <c r="H137" s="269"/>
      <c r="I137" s="269"/>
      <c r="J137" s="269"/>
      <c r="K137" s="261">
        <v>192385.97</v>
      </c>
      <c r="L137" s="261"/>
      <c r="M137" s="261"/>
      <c r="N137" s="261"/>
      <c r="O137" s="261"/>
      <c r="P137" s="261"/>
      <c r="Q137" s="261"/>
      <c r="R137" s="261"/>
      <c r="S137" s="261"/>
      <c r="T137" s="233">
        <v>5.33443590281389E-5</v>
      </c>
      <c r="U137" s="233"/>
      <c r="V137" s="233"/>
      <c r="W137" s="233"/>
      <c r="X137" s="233"/>
      <c r="Y137" s="233"/>
      <c r="Z137" s="233"/>
      <c r="AA137" s="233"/>
      <c r="AB137" s="233"/>
      <c r="AC137" s="233"/>
      <c r="AD137" s="233"/>
      <c r="AE137" s="235">
        <v>6</v>
      </c>
      <c r="AF137" s="235"/>
      <c r="AG137" s="235"/>
      <c r="AH137" s="235"/>
      <c r="AI137" s="233">
        <v>1.1952191235059799E-4</v>
      </c>
      <c r="AJ137" s="233"/>
      <c r="AK137" s="233"/>
      <c r="AL137" s="233"/>
      <c r="AM137" s="233"/>
      <c r="AN137" s="233"/>
      <c r="AO137" s="233"/>
      <c r="AP137" s="233"/>
    </row>
    <row r="138" spans="2:44" s="180" customFormat="1" ht="9.75" customHeight="1" x14ac:dyDescent="0.15">
      <c r="B138" s="269">
        <v>2004</v>
      </c>
      <c r="C138" s="269"/>
      <c r="D138" s="269"/>
      <c r="E138" s="269"/>
      <c r="F138" s="269"/>
      <c r="G138" s="269"/>
      <c r="H138" s="269"/>
      <c r="I138" s="269"/>
      <c r="J138" s="269"/>
      <c r="K138" s="261">
        <v>462027.34</v>
      </c>
      <c r="L138" s="261"/>
      <c r="M138" s="261"/>
      <c r="N138" s="261"/>
      <c r="O138" s="261"/>
      <c r="P138" s="261"/>
      <c r="Q138" s="261"/>
      <c r="R138" s="261"/>
      <c r="S138" s="261"/>
      <c r="T138" s="233">
        <v>1.28109925613474E-4</v>
      </c>
      <c r="U138" s="233"/>
      <c r="V138" s="233"/>
      <c r="W138" s="233"/>
      <c r="X138" s="233"/>
      <c r="Y138" s="233"/>
      <c r="Z138" s="233"/>
      <c r="AA138" s="233"/>
      <c r="AB138" s="233"/>
      <c r="AC138" s="233"/>
      <c r="AD138" s="233"/>
      <c r="AE138" s="235">
        <v>35</v>
      </c>
      <c r="AF138" s="235"/>
      <c r="AG138" s="235"/>
      <c r="AH138" s="235"/>
      <c r="AI138" s="233">
        <v>6.97211155378486E-4</v>
      </c>
      <c r="AJ138" s="233"/>
      <c r="AK138" s="233"/>
      <c r="AL138" s="233"/>
      <c r="AM138" s="233"/>
      <c r="AN138" s="233"/>
      <c r="AO138" s="233"/>
      <c r="AP138" s="233"/>
    </row>
    <row r="139" spans="2:44" s="180" customFormat="1" ht="9.75" customHeight="1" x14ac:dyDescent="0.15">
      <c r="B139" s="269">
        <v>2005</v>
      </c>
      <c r="C139" s="269"/>
      <c r="D139" s="269"/>
      <c r="E139" s="269"/>
      <c r="F139" s="269"/>
      <c r="G139" s="269"/>
      <c r="H139" s="269"/>
      <c r="I139" s="269"/>
      <c r="J139" s="269"/>
      <c r="K139" s="261">
        <v>1754067.62</v>
      </c>
      <c r="L139" s="261"/>
      <c r="M139" s="261"/>
      <c r="N139" s="261"/>
      <c r="O139" s="261"/>
      <c r="P139" s="261"/>
      <c r="Q139" s="261"/>
      <c r="R139" s="261"/>
      <c r="S139" s="261"/>
      <c r="T139" s="233">
        <v>4.8636401542645301E-4</v>
      </c>
      <c r="U139" s="233"/>
      <c r="V139" s="233"/>
      <c r="W139" s="233"/>
      <c r="X139" s="233"/>
      <c r="Y139" s="233"/>
      <c r="Z139" s="233"/>
      <c r="AA139" s="233"/>
      <c r="AB139" s="233"/>
      <c r="AC139" s="233"/>
      <c r="AD139" s="233"/>
      <c r="AE139" s="235">
        <v>84</v>
      </c>
      <c r="AF139" s="235"/>
      <c r="AG139" s="235"/>
      <c r="AH139" s="235"/>
      <c r="AI139" s="233">
        <v>1.67330677290837E-3</v>
      </c>
      <c r="AJ139" s="233"/>
      <c r="AK139" s="233"/>
      <c r="AL139" s="233"/>
      <c r="AM139" s="233"/>
      <c r="AN139" s="233"/>
      <c r="AO139" s="233"/>
      <c r="AP139" s="233"/>
    </row>
    <row r="140" spans="2:44" s="180" customFormat="1" ht="9.75" customHeight="1" x14ac:dyDescent="0.15">
      <c r="B140" s="269">
        <v>2006</v>
      </c>
      <c r="C140" s="269"/>
      <c r="D140" s="269"/>
      <c r="E140" s="269"/>
      <c r="F140" s="269"/>
      <c r="G140" s="269"/>
      <c r="H140" s="269"/>
      <c r="I140" s="269"/>
      <c r="J140" s="269"/>
      <c r="K140" s="261">
        <v>881630.35</v>
      </c>
      <c r="L140" s="261"/>
      <c r="M140" s="261"/>
      <c r="N140" s="261"/>
      <c r="O140" s="261"/>
      <c r="P140" s="261"/>
      <c r="Q140" s="261"/>
      <c r="R140" s="261"/>
      <c r="S140" s="261"/>
      <c r="T140" s="233">
        <v>2.44456526224359E-4</v>
      </c>
      <c r="U140" s="233"/>
      <c r="V140" s="233"/>
      <c r="W140" s="233"/>
      <c r="X140" s="233"/>
      <c r="Y140" s="233"/>
      <c r="Z140" s="233"/>
      <c r="AA140" s="233"/>
      <c r="AB140" s="233"/>
      <c r="AC140" s="233"/>
      <c r="AD140" s="233"/>
      <c r="AE140" s="235">
        <v>31</v>
      </c>
      <c r="AF140" s="235"/>
      <c r="AG140" s="235"/>
      <c r="AH140" s="235"/>
      <c r="AI140" s="233">
        <v>6.1752988047808802E-4</v>
      </c>
      <c r="AJ140" s="233"/>
      <c r="AK140" s="233"/>
      <c r="AL140" s="233"/>
      <c r="AM140" s="233"/>
      <c r="AN140" s="233"/>
      <c r="AO140" s="233"/>
      <c r="AP140" s="233"/>
    </row>
    <row r="141" spans="2:44" s="180" customFormat="1" ht="9.75" customHeight="1" x14ac:dyDescent="0.15">
      <c r="B141" s="269">
        <v>2007</v>
      </c>
      <c r="C141" s="269"/>
      <c r="D141" s="269"/>
      <c r="E141" s="269"/>
      <c r="F141" s="269"/>
      <c r="G141" s="269"/>
      <c r="H141" s="269"/>
      <c r="I141" s="269"/>
      <c r="J141" s="269"/>
      <c r="K141" s="261">
        <v>241244.46</v>
      </c>
      <c r="L141" s="261"/>
      <c r="M141" s="261"/>
      <c r="N141" s="261"/>
      <c r="O141" s="261"/>
      <c r="P141" s="261"/>
      <c r="Q141" s="261"/>
      <c r="R141" s="261"/>
      <c r="S141" s="261"/>
      <c r="T141" s="233">
        <v>6.6891733777621598E-5</v>
      </c>
      <c r="U141" s="233"/>
      <c r="V141" s="233"/>
      <c r="W141" s="233"/>
      <c r="X141" s="233"/>
      <c r="Y141" s="233"/>
      <c r="Z141" s="233"/>
      <c r="AA141" s="233"/>
      <c r="AB141" s="233"/>
      <c r="AC141" s="233"/>
      <c r="AD141" s="233"/>
      <c r="AE141" s="235">
        <v>10</v>
      </c>
      <c r="AF141" s="235"/>
      <c r="AG141" s="235"/>
      <c r="AH141" s="235"/>
      <c r="AI141" s="233">
        <v>1.99203187250996E-4</v>
      </c>
      <c r="AJ141" s="233"/>
      <c r="AK141" s="233"/>
      <c r="AL141" s="233"/>
      <c r="AM141" s="233"/>
      <c r="AN141" s="233"/>
      <c r="AO141" s="233"/>
      <c r="AP141" s="233"/>
    </row>
    <row r="142" spans="2:44" s="180" customFormat="1" ht="9.75" customHeight="1" x14ac:dyDescent="0.15">
      <c r="B142" s="269">
        <v>2008</v>
      </c>
      <c r="C142" s="269"/>
      <c r="D142" s="269"/>
      <c r="E142" s="269"/>
      <c r="F142" s="269"/>
      <c r="G142" s="269"/>
      <c r="H142" s="269"/>
      <c r="I142" s="269"/>
      <c r="J142" s="269"/>
      <c r="K142" s="261">
        <v>875857.19</v>
      </c>
      <c r="L142" s="261"/>
      <c r="M142" s="261"/>
      <c r="N142" s="261"/>
      <c r="O142" s="261"/>
      <c r="P142" s="261"/>
      <c r="Q142" s="261"/>
      <c r="R142" s="261"/>
      <c r="S142" s="261"/>
      <c r="T142" s="233">
        <v>2.4285575710503699E-4</v>
      </c>
      <c r="U142" s="233"/>
      <c r="V142" s="233"/>
      <c r="W142" s="233"/>
      <c r="X142" s="233"/>
      <c r="Y142" s="233"/>
      <c r="Z142" s="233"/>
      <c r="AA142" s="233"/>
      <c r="AB142" s="233"/>
      <c r="AC142" s="233"/>
      <c r="AD142" s="233"/>
      <c r="AE142" s="235">
        <v>27</v>
      </c>
      <c r="AF142" s="235"/>
      <c r="AG142" s="235"/>
      <c r="AH142" s="235"/>
      <c r="AI142" s="233">
        <v>5.3784860557768896E-4</v>
      </c>
      <c r="AJ142" s="233"/>
      <c r="AK142" s="233"/>
      <c r="AL142" s="233"/>
      <c r="AM142" s="233"/>
      <c r="AN142" s="233"/>
      <c r="AO142" s="233"/>
      <c r="AP142" s="233"/>
    </row>
    <row r="143" spans="2:44" s="180" customFormat="1" ht="9.75" customHeight="1" x14ac:dyDescent="0.15">
      <c r="B143" s="269">
        <v>2009</v>
      </c>
      <c r="C143" s="269"/>
      <c r="D143" s="269"/>
      <c r="E143" s="269"/>
      <c r="F143" s="269"/>
      <c r="G143" s="269"/>
      <c r="H143" s="269"/>
      <c r="I143" s="269"/>
      <c r="J143" s="269"/>
      <c r="K143" s="261">
        <v>5563802.5099999998</v>
      </c>
      <c r="L143" s="261"/>
      <c r="M143" s="261"/>
      <c r="N143" s="261"/>
      <c r="O143" s="261"/>
      <c r="P143" s="261"/>
      <c r="Q143" s="261"/>
      <c r="R143" s="261"/>
      <c r="S143" s="261"/>
      <c r="T143" s="233">
        <v>1.5427189345205399E-3</v>
      </c>
      <c r="U143" s="233"/>
      <c r="V143" s="233"/>
      <c r="W143" s="233"/>
      <c r="X143" s="233"/>
      <c r="Y143" s="233"/>
      <c r="Z143" s="233"/>
      <c r="AA143" s="233"/>
      <c r="AB143" s="233"/>
      <c r="AC143" s="233"/>
      <c r="AD143" s="233"/>
      <c r="AE143" s="235">
        <v>156</v>
      </c>
      <c r="AF143" s="235"/>
      <c r="AG143" s="235"/>
      <c r="AH143" s="235"/>
      <c r="AI143" s="233">
        <v>3.1075697211155398E-3</v>
      </c>
      <c r="AJ143" s="233"/>
      <c r="AK143" s="233"/>
      <c r="AL143" s="233"/>
      <c r="AM143" s="233"/>
      <c r="AN143" s="233"/>
      <c r="AO143" s="233"/>
      <c r="AP143" s="233"/>
    </row>
    <row r="144" spans="2:44" s="180" customFormat="1" ht="9.75" customHeight="1" x14ac:dyDescent="0.15">
      <c r="B144" s="269">
        <v>2010</v>
      </c>
      <c r="C144" s="269"/>
      <c r="D144" s="269"/>
      <c r="E144" s="269"/>
      <c r="F144" s="269"/>
      <c r="G144" s="269"/>
      <c r="H144" s="269"/>
      <c r="I144" s="269"/>
      <c r="J144" s="269"/>
      <c r="K144" s="261">
        <v>7897573.6599999899</v>
      </c>
      <c r="L144" s="261"/>
      <c r="M144" s="261"/>
      <c r="N144" s="261"/>
      <c r="O144" s="261"/>
      <c r="P144" s="261"/>
      <c r="Q144" s="261"/>
      <c r="R144" s="261"/>
      <c r="S144" s="261"/>
      <c r="T144" s="233">
        <v>2.18982187095146E-3</v>
      </c>
      <c r="U144" s="233"/>
      <c r="V144" s="233"/>
      <c r="W144" s="233"/>
      <c r="X144" s="233"/>
      <c r="Y144" s="233"/>
      <c r="Z144" s="233"/>
      <c r="AA144" s="233"/>
      <c r="AB144" s="233"/>
      <c r="AC144" s="233"/>
      <c r="AD144" s="233"/>
      <c r="AE144" s="235">
        <v>265</v>
      </c>
      <c r="AF144" s="235"/>
      <c r="AG144" s="235"/>
      <c r="AH144" s="235"/>
      <c r="AI144" s="233">
        <v>5.2788844621513903E-3</v>
      </c>
      <c r="AJ144" s="233"/>
      <c r="AK144" s="233"/>
      <c r="AL144" s="233"/>
      <c r="AM144" s="233"/>
      <c r="AN144" s="233"/>
      <c r="AO144" s="233"/>
      <c r="AP144" s="233"/>
    </row>
    <row r="145" spans="2:42" s="180" customFormat="1" ht="9.75" customHeight="1" x14ac:dyDescent="0.15">
      <c r="B145" s="269">
        <v>2011</v>
      </c>
      <c r="C145" s="269"/>
      <c r="D145" s="269"/>
      <c r="E145" s="269"/>
      <c r="F145" s="269"/>
      <c r="G145" s="269"/>
      <c r="H145" s="269"/>
      <c r="I145" s="269"/>
      <c r="J145" s="269"/>
      <c r="K145" s="261">
        <v>3545169.38</v>
      </c>
      <c r="L145" s="261"/>
      <c r="M145" s="261"/>
      <c r="N145" s="261"/>
      <c r="O145" s="261"/>
      <c r="P145" s="261"/>
      <c r="Q145" s="261"/>
      <c r="R145" s="261"/>
      <c r="S145" s="261"/>
      <c r="T145" s="233">
        <v>9.8299677581626397E-4</v>
      </c>
      <c r="U145" s="233"/>
      <c r="V145" s="233"/>
      <c r="W145" s="233"/>
      <c r="X145" s="233"/>
      <c r="Y145" s="233"/>
      <c r="Z145" s="233"/>
      <c r="AA145" s="233"/>
      <c r="AB145" s="233"/>
      <c r="AC145" s="233"/>
      <c r="AD145" s="233"/>
      <c r="AE145" s="235">
        <v>171</v>
      </c>
      <c r="AF145" s="235"/>
      <c r="AG145" s="235"/>
      <c r="AH145" s="235"/>
      <c r="AI145" s="233">
        <v>3.4063745019920302E-3</v>
      </c>
      <c r="AJ145" s="233"/>
      <c r="AK145" s="233"/>
      <c r="AL145" s="233"/>
      <c r="AM145" s="233"/>
      <c r="AN145" s="233"/>
      <c r="AO145" s="233"/>
      <c r="AP145" s="233"/>
    </row>
    <row r="146" spans="2:42" s="180" customFormat="1" ht="9.75" customHeight="1" x14ac:dyDescent="0.15">
      <c r="B146" s="269">
        <v>2012</v>
      </c>
      <c r="C146" s="269"/>
      <c r="D146" s="269"/>
      <c r="E146" s="269"/>
      <c r="F146" s="269"/>
      <c r="G146" s="269"/>
      <c r="H146" s="269"/>
      <c r="I146" s="269"/>
      <c r="J146" s="269"/>
      <c r="K146" s="261">
        <v>2003986.39</v>
      </c>
      <c r="L146" s="261"/>
      <c r="M146" s="261"/>
      <c r="N146" s="261"/>
      <c r="O146" s="261"/>
      <c r="P146" s="261"/>
      <c r="Q146" s="261"/>
      <c r="R146" s="261"/>
      <c r="S146" s="261"/>
      <c r="T146" s="233">
        <v>5.5566094282064298E-4</v>
      </c>
      <c r="U146" s="233"/>
      <c r="V146" s="233"/>
      <c r="W146" s="233"/>
      <c r="X146" s="233"/>
      <c r="Y146" s="233"/>
      <c r="Z146" s="233"/>
      <c r="AA146" s="233"/>
      <c r="AB146" s="233"/>
      <c r="AC146" s="233"/>
      <c r="AD146" s="233"/>
      <c r="AE146" s="235">
        <v>65</v>
      </c>
      <c r="AF146" s="235"/>
      <c r="AG146" s="235"/>
      <c r="AH146" s="235"/>
      <c r="AI146" s="233">
        <v>1.29482071713147E-3</v>
      </c>
      <c r="AJ146" s="233"/>
      <c r="AK146" s="233"/>
      <c r="AL146" s="233"/>
      <c r="AM146" s="233"/>
      <c r="AN146" s="233"/>
      <c r="AO146" s="233"/>
      <c r="AP146" s="233"/>
    </row>
    <row r="147" spans="2:42" s="180" customFormat="1" ht="9.75" customHeight="1" x14ac:dyDescent="0.15">
      <c r="B147" s="269">
        <v>2013</v>
      </c>
      <c r="C147" s="269"/>
      <c r="D147" s="269"/>
      <c r="E147" s="269"/>
      <c r="F147" s="269"/>
      <c r="G147" s="269"/>
      <c r="H147" s="269"/>
      <c r="I147" s="269"/>
      <c r="J147" s="269"/>
      <c r="K147" s="261">
        <v>3828571.15</v>
      </c>
      <c r="L147" s="261"/>
      <c r="M147" s="261"/>
      <c r="N147" s="261"/>
      <c r="O147" s="261"/>
      <c r="P147" s="261"/>
      <c r="Q147" s="261"/>
      <c r="R147" s="261"/>
      <c r="S147" s="261"/>
      <c r="T147" s="233">
        <v>1.0615777958775999E-3</v>
      </c>
      <c r="U147" s="233"/>
      <c r="V147" s="233"/>
      <c r="W147" s="233"/>
      <c r="X147" s="233"/>
      <c r="Y147" s="233"/>
      <c r="Z147" s="233"/>
      <c r="AA147" s="233"/>
      <c r="AB147" s="233"/>
      <c r="AC147" s="233"/>
      <c r="AD147" s="233"/>
      <c r="AE147" s="235">
        <v>116</v>
      </c>
      <c r="AF147" s="235"/>
      <c r="AG147" s="235"/>
      <c r="AH147" s="235"/>
      <c r="AI147" s="233">
        <v>2.3107569721115499E-3</v>
      </c>
      <c r="AJ147" s="233"/>
      <c r="AK147" s="233"/>
      <c r="AL147" s="233"/>
      <c r="AM147" s="233"/>
      <c r="AN147" s="233"/>
      <c r="AO147" s="233"/>
      <c r="AP147" s="233"/>
    </row>
    <row r="148" spans="2:42" s="180" customFormat="1" ht="9.75" customHeight="1" x14ac:dyDescent="0.15">
      <c r="B148" s="269">
        <v>2014</v>
      </c>
      <c r="C148" s="269"/>
      <c r="D148" s="269"/>
      <c r="E148" s="269"/>
      <c r="F148" s="269"/>
      <c r="G148" s="269"/>
      <c r="H148" s="269"/>
      <c r="I148" s="269"/>
      <c r="J148" s="269"/>
      <c r="K148" s="261">
        <v>26737213.02</v>
      </c>
      <c r="L148" s="261"/>
      <c r="M148" s="261"/>
      <c r="N148" s="261"/>
      <c r="O148" s="261"/>
      <c r="P148" s="261"/>
      <c r="Q148" s="261"/>
      <c r="R148" s="261"/>
      <c r="S148" s="261"/>
      <c r="T148" s="233">
        <v>7.4136356759835903E-3</v>
      </c>
      <c r="U148" s="233"/>
      <c r="V148" s="233"/>
      <c r="W148" s="233"/>
      <c r="X148" s="233"/>
      <c r="Y148" s="233"/>
      <c r="Z148" s="233"/>
      <c r="AA148" s="233"/>
      <c r="AB148" s="233"/>
      <c r="AC148" s="233"/>
      <c r="AD148" s="233"/>
      <c r="AE148" s="235">
        <v>901</v>
      </c>
      <c r="AF148" s="235"/>
      <c r="AG148" s="235"/>
      <c r="AH148" s="235"/>
      <c r="AI148" s="233">
        <v>1.7948207171314699E-2</v>
      </c>
      <c r="AJ148" s="233"/>
      <c r="AK148" s="233"/>
      <c r="AL148" s="233"/>
      <c r="AM148" s="233"/>
      <c r="AN148" s="233"/>
      <c r="AO148" s="233"/>
      <c r="AP148" s="233"/>
    </row>
    <row r="149" spans="2:42" s="180" customFormat="1" ht="9.75" customHeight="1" x14ac:dyDescent="0.15">
      <c r="B149" s="269">
        <v>2015</v>
      </c>
      <c r="C149" s="269"/>
      <c r="D149" s="269"/>
      <c r="E149" s="269"/>
      <c r="F149" s="269"/>
      <c r="G149" s="269"/>
      <c r="H149" s="269"/>
      <c r="I149" s="269"/>
      <c r="J149" s="269"/>
      <c r="K149" s="261">
        <v>275561378.13</v>
      </c>
      <c r="L149" s="261"/>
      <c r="M149" s="261"/>
      <c r="N149" s="261"/>
      <c r="O149" s="261"/>
      <c r="P149" s="261"/>
      <c r="Q149" s="261"/>
      <c r="R149" s="261"/>
      <c r="S149" s="261"/>
      <c r="T149" s="233">
        <v>7.64070534314715E-2</v>
      </c>
      <c r="U149" s="233"/>
      <c r="V149" s="233"/>
      <c r="W149" s="233"/>
      <c r="X149" s="233"/>
      <c r="Y149" s="233"/>
      <c r="Z149" s="233"/>
      <c r="AA149" s="233"/>
      <c r="AB149" s="233"/>
      <c r="AC149" s="233"/>
      <c r="AD149" s="233"/>
      <c r="AE149" s="235">
        <v>6713</v>
      </c>
      <c r="AF149" s="235"/>
      <c r="AG149" s="235"/>
      <c r="AH149" s="235"/>
      <c r="AI149" s="233">
        <v>0.13372509960159401</v>
      </c>
      <c r="AJ149" s="233"/>
      <c r="AK149" s="233"/>
      <c r="AL149" s="233"/>
      <c r="AM149" s="233"/>
      <c r="AN149" s="233"/>
      <c r="AO149" s="233"/>
      <c r="AP149" s="233"/>
    </row>
    <row r="150" spans="2:42" s="180" customFormat="1" ht="9.75" customHeight="1" x14ac:dyDescent="0.15">
      <c r="B150" s="269">
        <v>2016</v>
      </c>
      <c r="C150" s="269"/>
      <c r="D150" s="269"/>
      <c r="E150" s="269"/>
      <c r="F150" s="269"/>
      <c r="G150" s="269"/>
      <c r="H150" s="269"/>
      <c r="I150" s="269"/>
      <c r="J150" s="269"/>
      <c r="K150" s="261">
        <v>465365299.06</v>
      </c>
      <c r="L150" s="261"/>
      <c r="M150" s="261"/>
      <c r="N150" s="261"/>
      <c r="O150" s="261"/>
      <c r="P150" s="261"/>
      <c r="Q150" s="261"/>
      <c r="R150" s="261"/>
      <c r="S150" s="261"/>
      <c r="T150" s="233">
        <v>0.12903546756706799</v>
      </c>
      <c r="U150" s="233"/>
      <c r="V150" s="233"/>
      <c r="W150" s="233"/>
      <c r="X150" s="233"/>
      <c r="Y150" s="233"/>
      <c r="Z150" s="233"/>
      <c r="AA150" s="233"/>
      <c r="AB150" s="233"/>
      <c r="AC150" s="233"/>
      <c r="AD150" s="233"/>
      <c r="AE150" s="235">
        <v>10072</v>
      </c>
      <c r="AF150" s="235"/>
      <c r="AG150" s="235"/>
      <c r="AH150" s="235"/>
      <c r="AI150" s="233">
        <v>0.20063745019920301</v>
      </c>
      <c r="AJ150" s="233"/>
      <c r="AK150" s="233"/>
      <c r="AL150" s="233"/>
      <c r="AM150" s="233"/>
      <c r="AN150" s="233"/>
      <c r="AO150" s="233"/>
      <c r="AP150" s="233"/>
    </row>
    <row r="151" spans="2:42" s="180" customFormat="1" ht="9.75" customHeight="1" x14ac:dyDescent="0.15">
      <c r="B151" s="269">
        <v>2017</v>
      </c>
      <c r="C151" s="269"/>
      <c r="D151" s="269"/>
      <c r="E151" s="269"/>
      <c r="F151" s="269"/>
      <c r="G151" s="269"/>
      <c r="H151" s="269"/>
      <c r="I151" s="269"/>
      <c r="J151" s="269"/>
      <c r="K151" s="261">
        <v>278996449.06999999</v>
      </c>
      <c r="L151" s="261"/>
      <c r="M151" s="261"/>
      <c r="N151" s="261"/>
      <c r="O151" s="261"/>
      <c r="P151" s="261"/>
      <c r="Q151" s="261"/>
      <c r="R151" s="261"/>
      <c r="S151" s="261"/>
      <c r="T151" s="233">
        <v>7.7359522353766003E-2</v>
      </c>
      <c r="U151" s="233"/>
      <c r="V151" s="233"/>
      <c r="W151" s="233"/>
      <c r="X151" s="233"/>
      <c r="Y151" s="233"/>
      <c r="Z151" s="233"/>
      <c r="AA151" s="233"/>
      <c r="AB151" s="233"/>
      <c r="AC151" s="233"/>
      <c r="AD151" s="233"/>
      <c r="AE151" s="235">
        <v>4770</v>
      </c>
      <c r="AF151" s="235"/>
      <c r="AG151" s="235"/>
      <c r="AH151" s="235"/>
      <c r="AI151" s="233">
        <v>9.5019920318725096E-2</v>
      </c>
      <c r="AJ151" s="233"/>
      <c r="AK151" s="233"/>
      <c r="AL151" s="233"/>
      <c r="AM151" s="233"/>
      <c r="AN151" s="233"/>
      <c r="AO151" s="233"/>
      <c r="AP151" s="233"/>
    </row>
    <row r="152" spans="2:42" s="180" customFormat="1" ht="9.75" customHeight="1" x14ac:dyDescent="0.15">
      <c r="B152" s="269">
        <v>2018</v>
      </c>
      <c r="C152" s="269"/>
      <c r="D152" s="269"/>
      <c r="E152" s="269"/>
      <c r="F152" s="269"/>
      <c r="G152" s="269"/>
      <c r="H152" s="269"/>
      <c r="I152" s="269"/>
      <c r="J152" s="269"/>
      <c r="K152" s="261">
        <v>253319522.81</v>
      </c>
      <c r="L152" s="261"/>
      <c r="M152" s="261"/>
      <c r="N152" s="261"/>
      <c r="O152" s="261"/>
      <c r="P152" s="261"/>
      <c r="Q152" s="261"/>
      <c r="R152" s="261"/>
      <c r="S152" s="261"/>
      <c r="T152" s="233">
        <v>7.02398806608064E-2</v>
      </c>
      <c r="U152" s="233"/>
      <c r="V152" s="233"/>
      <c r="W152" s="233"/>
      <c r="X152" s="233"/>
      <c r="Y152" s="233"/>
      <c r="Z152" s="233"/>
      <c r="AA152" s="233"/>
      <c r="AB152" s="233"/>
      <c r="AC152" s="233"/>
      <c r="AD152" s="233"/>
      <c r="AE152" s="235">
        <v>3606</v>
      </c>
      <c r="AF152" s="235"/>
      <c r="AG152" s="235"/>
      <c r="AH152" s="235"/>
      <c r="AI152" s="233">
        <v>7.1832669322709194E-2</v>
      </c>
      <c r="AJ152" s="233"/>
      <c r="AK152" s="233"/>
      <c r="AL152" s="233"/>
      <c r="AM152" s="233"/>
      <c r="AN152" s="233"/>
      <c r="AO152" s="233"/>
      <c r="AP152" s="233"/>
    </row>
    <row r="153" spans="2:42" s="180" customFormat="1" ht="9.75" customHeight="1" x14ac:dyDescent="0.15">
      <c r="B153" s="269">
        <v>2019</v>
      </c>
      <c r="C153" s="269"/>
      <c r="D153" s="269"/>
      <c r="E153" s="269"/>
      <c r="F153" s="269"/>
      <c r="G153" s="269"/>
      <c r="H153" s="269"/>
      <c r="I153" s="269"/>
      <c r="J153" s="269"/>
      <c r="K153" s="261">
        <v>445982346.95000201</v>
      </c>
      <c r="L153" s="261"/>
      <c r="M153" s="261"/>
      <c r="N153" s="261"/>
      <c r="O153" s="261"/>
      <c r="P153" s="261"/>
      <c r="Q153" s="261"/>
      <c r="R153" s="261"/>
      <c r="S153" s="261"/>
      <c r="T153" s="233">
        <v>0.123661005196548</v>
      </c>
      <c r="U153" s="233"/>
      <c r="V153" s="233"/>
      <c r="W153" s="233"/>
      <c r="X153" s="233"/>
      <c r="Y153" s="233"/>
      <c r="Z153" s="233"/>
      <c r="AA153" s="233"/>
      <c r="AB153" s="233"/>
      <c r="AC153" s="233"/>
      <c r="AD153" s="233"/>
      <c r="AE153" s="235">
        <v>5958</v>
      </c>
      <c r="AF153" s="235"/>
      <c r="AG153" s="235"/>
      <c r="AH153" s="235"/>
      <c r="AI153" s="233">
        <v>0.118685258964143</v>
      </c>
      <c r="AJ153" s="233"/>
      <c r="AK153" s="233"/>
      <c r="AL153" s="233"/>
      <c r="AM153" s="233"/>
      <c r="AN153" s="233"/>
      <c r="AO153" s="233"/>
      <c r="AP153" s="233"/>
    </row>
    <row r="154" spans="2:42" s="180" customFormat="1" ht="9.75" customHeight="1" x14ac:dyDescent="0.15">
      <c r="B154" s="269">
        <v>2020</v>
      </c>
      <c r="C154" s="269"/>
      <c r="D154" s="269"/>
      <c r="E154" s="269"/>
      <c r="F154" s="269"/>
      <c r="G154" s="269"/>
      <c r="H154" s="269"/>
      <c r="I154" s="269"/>
      <c r="J154" s="269"/>
      <c r="K154" s="261">
        <v>374427871.85000002</v>
      </c>
      <c r="L154" s="261"/>
      <c r="M154" s="261"/>
      <c r="N154" s="261"/>
      <c r="O154" s="261"/>
      <c r="P154" s="261"/>
      <c r="Q154" s="261"/>
      <c r="R154" s="261"/>
      <c r="S154" s="261"/>
      <c r="T154" s="233">
        <v>0.103820537568869</v>
      </c>
      <c r="U154" s="233"/>
      <c r="V154" s="233"/>
      <c r="W154" s="233"/>
      <c r="X154" s="233"/>
      <c r="Y154" s="233"/>
      <c r="Z154" s="233"/>
      <c r="AA154" s="233"/>
      <c r="AB154" s="233"/>
      <c r="AC154" s="233"/>
      <c r="AD154" s="233"/>
      <c r="AE154" s="235">
        <v>4069</v>
      </c>
      <c r="AF154" s="235"/>
      <c r="AG154" s="235"/>
      <c r="AH154" s="235"/>
      <c r="AI154" s="233">
        <v>8.1055776892430306E-2</v>
      </c>
      <c r="AJ154" s="233"/>
      <c r="AK154" s="233"/>
      <c r="AL154" s="233"/>
      <c r="AM154" s="233"/>
      <c r="AN154" s="233"/>
      <c r="AO154" s="233"/>
      <c r="AP154" s="233"/>
    </row>
    <row r="155" spans="2:42" s="180" customFormat="1" ht="9.75" customHeight="1" x14ac:dyDescent="0.15">
      <c r="B155" s="269">
        <v>2021</v>
      </c>
      <c r="C155" s="269"/>
      <c r="D155" s="269"/>
      <c r="E155" s="269"/>
      <c r="F155" s="269"/>
      <c r="G155" s="269"/>
      <c r="H155" s="269"/>
      <c r="I155" s="269"/>
      <c r="J155" s="269"/>
      <c r="K155" s="261">
        <v>773900075.44999897</v>
      </c>
      <c r="L155" s="261"/>
      <c r="M155" s="261"/>
      <c r="N155" s="261"/>
      <c r="O155" s="261"/>
      <c r="P155" s="261"/>
      <c r="Q155" s="261"/>
      <c r="R155" s="261"/>
      <c r="S155" s="261"/>
      <c r="T155" s="233">
        <v>0.214585312414978</v>
      </c>
      <c r="U155" s="233"/>
      <c r="V155" s="233"/>
      <c r="W155" s="233"/>
      <c r="X155" s="233"/>
      <c r="Y155" s="233"/>
      <c r="Z155" s="233"/>
      <c r="AA155" s="233"/>
      <c r="AB155" s="233"/>
      <c r="AC155" s="233"/>
      <c r="AD155" s="233"/>
      <c r="AE155" s="235">
        <v>7480</v>
      </c>
      <c r="AF155" s="235"/>
      <c r="AG155" s="235"/>
      <c r="AH155" s="235"/>
      <c r="AI155" s="233">
        <v>0.14900398406374499</v>
      </c>
      <c r="AJ155" s="233"/>
      <c r="AK155" s="233"/>
      <c r="AL155" s="233"/>
      <c r="AM155" s="233"/>
      <c r="AN155" s="233"/>
      <c r="AO155" s="233"/>
      <c r="AP155" s="233"/>
    </row>
    <row r="156" spans="2:42" s="180" customFormat="1" ht="9.75" customHeight="1" x14ac:dyDescent="0.15">
      <c r="B156" s="269">
        <v>2022</v>
      </c>
      <c r="C156" s="269"/>
      <c r="D156" s="269"/>
      <c r="E156" s="269"/>
      <c r="F156" s="269"/>
      <c r="G156" s="269"/>
      <c r="H156" s="269"/>
      <c r="I156" s="269"/>
      <c r="J156" s="269"/>
      <c r="K156" s="261">
        <v>483282410.53999901</v>
      </c>
      <c r="L156" s="261"/>
      <c r="M156" s="261"/>
      <c r="N156" s="261"/>
      <c r="O156" s="261"/>
      <c r="P156" s="261"/>
      <c r="Q156" s="261"/>
      <c r="R156" s="261"/>
      <c r="S156" s="261"/>
      <c r="T156" s="233">
        <v>0.13400348486862201</v>
      </c>
      <c r="U156" s="233"/>
      <c r="V156" s="233"/>
      <c r="W156" s="233"/>
      <c r="X156" s="233"/>
      <c r="Y156" s="233"/>
      <c r="Z156" s="233"/>
      <c r="AA156" s="233"/>
      <c r="AB156" s="233"/>
      <c r="AC156" s="233"/>
      <c r="AD156" s="233"/>
      <c r="AE156" s="235">
        <v>4158</v>
      </c>
      <c r="AF156" s="235"/>
      <c r="AG156" s="235"/>
      <c r="AH156" s="235"/>
      <c r="AI156" s="233">
        <v>8.2828685258964099E-2</v>
      </c>
      <c r="AJ156" s="233"/>
      <c r="AK156" s="233"/>
      <c r="AL156" s="233"/>
      <c r="AM156" s="233"/>
      <c r="AN156" s="233"/>
      <c r="AO156" s="233"/>
      <c r="AP156" s="233"/>
    </row>
    <row r="157" spans="2:42" s="180" customFormat="1" ht="9.75" customHeight="1" x14ac:dyDescent="0.15">
      <c r="B157" s="269">
        <v>2023</v>
      </c>
      <c r="C157" s="269"/>
      <c r="D157" s="269"/>
      <c r="E157" s="269"/>
      <c r="F157" s="269"/>
      <c r="G157" s="269"/>
      <c r="H157" s="269"/>
      <c r="I157" s="269"/>
      <c r="J157" s="269"/>
      <c r="K157" s="261">
        <v>201394030.83000001</v>
      </c>
      <c r="L157" s="261"/>
      <c r="M157" s="261"/>
      <c r="N157" s="261"/>
      <c r="O157" s="261"/>
      <c r="P157" s="261"/>
      <c r="Q157" s="261"/>
      <c r="R157" s="261"/>
      <c r="S157" s="261"/>
      <c r="T157" s="233">
        <v>5.5842094341492801E-2</v>
      </c>
      <c r="U157" s="233"/>
      <c r="V157" s="233"/>
      <c r="W157" s="233"/>
      <c r="X157" s="233"/>
      <c r="Y157" s="233"/>
      <c r="Z157" s="233"/>
      <c r="AA157" s="233"/>
      <c r="AB157" s="233"/>
      <c r="AC157" s="233"/>
      <c r="AD157" s="233"/>
      <c r="AE157" s="235">
        <v>1500</v>
      </c>
      <c r="AF157" s="235"/>
      <c r="AG157" s="235"/>
      <c r="AH157" s="235"/>
      <c r="AI157" s="233">
        <v>2.98804780876494E-2</v>
      </c>
      <c r="AJ157" s="233"/>
      <c r="AK157" s="233"/>
      <c r="AL157" s="233"/>
      <c r="AM157" s="233"/>
      <c r="AN157" s="233"/>
      <c r="AO157" s="233"/>
      <c r="AP157" s="233"/>
    </row>
    <row r="158" spans="2:42" s="180" customFormat="1" ht="9.75" customHeight="1" x14ac:dyDescent="0.15">
      <c r="B158" s="269">
        <v>2024</v>
      </c>
      <c r="C158" s="269"/>
      <c r="D158" s="269"/>
      <c r="E158" s="269"/>
      <c r="F158" s="269"/>
      <c r="G158" s="269"/>
      <c r="H158" s="269"/>
      <c r="I158" s="269"/>
      <c r="J158" s="269"/>
      <c r="K158" s="261">
        <v>2060.11</v>
      </c>
      <c r="L158" s="261"/>
      <c r="M158" s="261"/>
      <c r="N158" s="261"/>
      <c r="O158" s="261"/>
      <c r="P158" s="261"/>
      <c r="Q158" s="261"/>
      <c r="R158" s="261"/>
      <c r="S158" s="261"/>
      <c r="T158" s="233">
        <v>5.7122277407993498E-7</v>
      </c>
      <c r="U158" s="233"/>
      <c r="V158" s="233"/>
      <c r="W158" s="233"/>
      <c r="X158" s="233"/>
      <c r="Y158" s="233"/>
      <c r="Z158" s="233"/>
      <c r="AA158" s="233"/>
      <c r="AB158" s="233"/>
      <c r="AC158" s="233"/>
      <c r="AD158" s="233"/>
      <c r="AE158" s="235">
        <v>1</v>
      </c>
      <c r="AF158" s="235"/>
      <c r="AG158" s="235"/>
      <c r="AH158" s="235"/>
      <c r="AI158" s="233">
        <v>1.9920318725099599E-5</v>
      </c>
      <c r="AJ158" s="233"/>
      <c r="AK158" s="233"/>
      <c r="AL158" s="233"/>
      <c r="AM158" s="233"/>
      <c r="AN158" s="233"/>
      <c r="AO158" s="233"/>
      <c r="AP158" s="233"/>
    </row>
    <row r="159" spans="2:42" s="180" customFormat="1" ht="9.75" customHeight="1" x14ac:dyDescent="0.15">
      <c r="B159" s="263"/>
      <c r="C159" s="263"/>
      <c r="D159" s="263"/>
      <c r="E159" s="263"/>
      <c r="F159" s="263"/>
      <c r="G159" s="263"/>
      <c r="H159" s="263"/>
      <c r="I159" s="263"/>
      <c r="J159" s="263"/>
      <c r="K159" s="259">
        <v>3606491361.1300001</v>
      </c>
      <c r="L159" s="259"/>
      <c r="M159" s="259"/>
      <c r="N159" s="259"/>
      <c r="O159" s="259"/>
      <c r="P159" s="259"/>
      <c r="Q159" s="259"/>
      <c r="R159" s="259"/>
      <c r="S159" s="259"/>
      <c r="T159" s="257">
        <v>1</v>
      </c>
      <c r="U159" s="257"/>
      <c r="V159" s="257"/>
      <c r="W159" s="257"/>
      <c r="X159" s="257"/>
      <c r="Y159" s="257"/>
      <c r="Z159" s="257"/>
      <c r="AA159" s="257"/>
      <c r="AB159" s="257"/>
      <c r="AC159" s="257"/>
      <c r="AD159" s="257"/>
      <c r="AE159" s="258">
        <v>50200</v>
      </c>
      <c r="AF159" s="258"/>
      <c r="AG159" s="258"/>
      <c r="AH159" s="258"/>
      <c r="AI159" s="257">
        <v>1</v>
      </c>
      <c r="AJ159" s="257"/>
      <c r="AK159" s="257"/>
      <c r="AL159" s="257"/>
      <c r="AM159" s="257"/>
      <c r="AN159" s="257"/>
      <c r="AO159" s="257"/>
      <c r="AP159" s="257"/>
    </row>
    <row r="160" spans="2:42" s="180" customFormat="1" ht="7.2" customHeight="1" x14ac:dyDescent="0.15"/>
    <row r="161" spans="2:44" s="180" customFormat="1" ht="15.3" customHeight="1" x14ac:dyDescent="0.15">
      <c r="B161" s="216" t="s">
        <v>1760</v>
      </c>
      <c r="C161" s="216"/>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row>
    <row r="162" spans="2:44" s="180" customFormat="1" ht="6.3" customHeight="1" x14ac:dyDescent="0.15"/>
    <row r="163" spans="2:44" s="180" customFormat="1" ht="8.85" customHeight="1" x14ac:dyDescent="0.15">
      <c r="B163" s="212" t="s">
        <v>1759</v>
      </c>
      <c r="C163" s="212"/>
      <c r="D163" s="212"/>
      <c r="E163" s="212"/>
      <c r="F163" s="212"/>
      <c r="G163" s="212"/>
      <c r="H163" s="212"/>
      <c r="I163" s="212"/>
      <c r="J163" s="212" t="s">
        <v>1655</v>
      </c>
      <c r="K163" s="212"/>
      <c r="L163" s="212"/>
      <c r="M163" s="212"/>
      <c r="N163" s="212"/>
      <c r="O163" s="212"/>
      <c r="P163" s="212"/>
      <c r="Q163" s="212"/>
      <c r="R163" s="212"/>
      <c r="S163" s="212"/>
      <c r="T163" s="212"/>
      <c r="U163" s="212" t="s">
        <v>1653</v>
      </c>
      <c r="V163" s="212"/>
      <c r="W163" s="212"/>
      <c r="X163" s="212"/>
      <c r="Y163" s="212"/>
      <c r="Z163" s="212"/>
      <c r="AA163" s="212"/>
      <c r="AB163" s="212"/>
      <c r="AC163" s="212"/>
      <c r="AD163" s="212"/>
      <c r="AE163" s="212" t="s">
        <v>1758</v>
      </c>
      <c r="AF163" s="212"/>
      <c r="AG163" s="212"/>
      <c r="AH163" s="212"/>
      <c r="AI163" s="212"/>
      <c r="AJ163" s="212" t="s">
        <v>1653</v>
      </c>
      <c r="AK163" s="212"/>
      <c r="AL163" s="212"/>
      <c r="AM163" s="212"/>
      <c r="AN163" s="212"/>
      <c r="AO163" s="212"/>
      <c r="AP163" s="212"/>
    </row>
    <row r="164" spans="2:44" s="180" customFormat="1" ht="8.5500000000000007" customHeight="1" x14ac:dyDescent="0.15">
      <c r="B164" s="231" t="s">
        <v>1757</v>
      </c>
      <c r="C164" s="231"/>
      <c r="D164" s="231"/>
      <c r="E164" s="231"/>
      <c r="F164" s="231"/>
      <c r="G164" s="231"/>
      <c r="H164" s="231"/>
      <c r="I164" s="231"/>
      <c r="J164" s="261">
        <v>550149919.26999998</v>
      </c>
      <c r="K164" s="261"/>
      <c r="L164" s="261"/>
      <c r="M164" s="261"/>
      <c r="N164" s="261"/>
      <c r="O164" s="261"/>
      <c r="P164" s="261"/>
      <c r="Q164" s="261"/>
      <c r="R164" s="261"/>
      <c r="S164" s="261"/>
      <c r="T164" s="261"/>
      <c r="U164" s="233">
        <v>0.15254436075998901</v>
      </c>
      <c r="V164" s="233"/>
      <c r="W164" s="233"/>
      <c r="X164" s="233"/>
      <c r="Y164" s="233"/>
      <c r="Z164" s="233"/>
      <c r="AA164" s="233"/>
      <c r="AB164" s="233"/>
      <c r="AC164" s="233"/>
      <c r="AD164" s="233"/>
      <c r="AE164" s="235">
        <v>13099</v>
      </c>
      <c r="AF164" s="235"/>
      <c r="AG164" s="235"/>
      <c r="AH164" s="235"/>
      <c r="AI164" s="235"/>
      <c r="AJ164" s="233">
        <v>0.49113269093772299</v>
      </c>
      <c r="AK164" s="233"/>
      <c r="AL164" s="233"/>
      <c r="AM164" s="233"/>
      <c r="AN164" s="233"/>
      <c r="AO164" s="233"/>
      <c r="AP164" s="233"/>
    </row>
    <row r="165" spans="2:44" s="180" customFormat="1" ht="8.5500000000000007" customHeight="1" x14ac:dyDescent="0.15">
      <c r="B165" s="231" t="s">
        <v>1756</v>
      </c>
      <c r="C165" s="231"/>
      <c r="D165" s="231"/>
      <c r="E165" s="231"/>
      <c r="F165" s="231"/>
      <c r="G165" s="231"/>
      <c r="H165" s="231"/>
      <c r="I165" s="231"/>
      <c r="J165" s="261">
        <v>1088325851.46</v>
      </c>
      <c r="K165" s="261"/>
      <c r="L165" s="261"/>
      <c r="M165" s="261"/>
      <c r="N165" s="261"/>
      <c r="O165" s="261"/>
      <c r="P165" s="261"/>
      <c r="Q165" s="261"/>
      <c r="R165" s="261"/>
      <c r="S165" s="261"/>
      <c r="T165" s="261"/>
      <c r="U165" s="233">
        <v>0.30176860069311301</v>
      </c>
      <c r="V165" s="233"/>
      <c r="W165" s="233"/>
      <c r="X165" s="233"/>
      <c r="Y165" s="233"/>
      <c r="Z165" s="233"/>
      <c r="AA165" s="233"/>
      <c r="AB165" s="233"/>
      <c r="AC165" s="233"/>
      <c r="AD165" s="233"/>
      <c r="AE165" s="235">
        <v>7454</v>
      </c>
      <c r="AF165" s="235"/>
      <c r="AG165" s="235"/>
      <c r="AH165" s="235"/>
      <c r="AI165" s="235"/>
      <c r="AJ165" s="233">
        <v>0.27947958456750799</v>
      </c>
      <c r="AK165" s="233"/>
      <c r="AL165" s="233"/>
      <c r="AM165" s="233"/>
      <c r="AN165" s="233"/>
      <c r="AO165" s="233"/>
      <c r="AP165" s="233"/>
    </row>
    <row r="166" spans="2:44" s="180" customFormat="1" ht="8.5500000000000007" customHeight="1" x14ac:dyDescent="0.15">
      <c r="B166" s="231" t="s">
        <v>1755</v>
      </c>
      <c r="C166" s="231"/>
      <c r="D166" s="231"/>
      <c r="E166" s="231"/>
      <c r="F166" s="231"/>
      <c r="G166" s="231"/>
      <c r="H166" s="231"/>
      <c r="I166" s="231"/>
      <c r="J166" s="261">
        <v>916241883.71000195</v>
      </c>
      <c r="K166" s="261"/>
      <c r="L166" s="261"/>
      <c r="M166" s="261"/>
      <c r="N166" s="261"/>
      <c r="O166" s="261"/>
      <c r="P166" s="261"/>
      <c r="Q166" s="261"/>
      <c r="R166" s="261"/>
      <c r="S166" s="261"/>
      <c r="T166" s="261"/>
      <c r="U166" s="233">
        <v>0.25405353623886701</v>
      </c>
      <c r="V166" s="233"/>
      <c r="W166" s="233"/>
      <c r="X166" s="233"/>
      <c r="Y166" s="233"/>
      <c r="Z166" s="233"/>
      <c r="AA166" s="233"/>
      <c r="AB166" s="233"/>
      <c r="AC166" s="233"/>
      <c r="AD166" s="233"/>
      <c r="AE166" s="235">
        <v>3765</v>
      </c>
      <c r="AF166" s="235"/>
      <c r="AG166" s="235"/>
      <c r="AH166" s="235"/>
      <c r="AI166" s="235"/>
      <c r="AJ166" s="233">
        <v>0.14116456075887701</v>
      </c>
      <c r="AK166" s="233"/>
      <c r="AL166" s="233"/>
      <c r="AM166" s="233"/>
      <c r="AN166" s="233"/>
      <c r="AO166" s="233"/>
      <c r="AP166" s="233"/>
    </row>
    <row r="167" spans="2:44" s="180" customFormat="1" ht="8.5500000000000007" customHeight="1" x14ac:dyDescent="0.15">
      <c r="B167" s="231" t="s">
        <v>1754</v>
      </c>
      <c r="C167" s="231"/>
      <c r="D167" s="231"/>
      <c r="E167" s="231"/>
      <c r="F167" s="231"/>
      <c r="G167" s="231"/>
      <c r="H167" s="231"/>
      <c r="I167" s="231"/>
      <c r="J167" s="261">
        <v>482890768.330001</v>
      </c>
      <c r="K167" s="261"/>
      <c r="L167" s="261"/>
      <c r="M167" s="261"/>
      <c r="N167" s="261"/>
      <c r="O167" s="261"/>
      <c r="P167" s="261"/>
      <c r="Q167" s="261"/>
      <c r="R167" s="261"/>
      <c r="S167" s="261"/>
      <c r="T167" s="261"/>
      <c r="U167" s="233">
        <v>0.133894891177196</v>
      </c>
      <c r="V167" s="233"/>
      <c r="W167" s="233"/>
      <c r="X167" s="233"/>
      <c r="Y167" s="233"/>
      <c r="Z167" s="233"/>
      <c r="AA167" s="233"/>
      <c r="AB167" s="233"/>
      <c r="AC167" s="233"/>
      <c r="AD167" s="233"/>
      <c r="AE167" s="235">
        <v>1415</v>
      </c>
      <c r="AF167" s="235"/>
      <c r="AG167" s="235"/>
      <c r="AH167" s="235"/>
      <c r="AI167" s="235"/>
      <c r="AJ167" s="233">
        <v>5.3053878744703999E-2</v>
      </c>
      <c r="AK167" s="233"/>
      <c r="AL167" s="233"/>
      <c r="AM167" s="233"/>
      <c r="AN167" s="233"/>
      <c r="AO167" s="233"/>
      <c r="AP167" s="233"/>
    </row>
    <row r="168" spans="2:44" s="180" customFormat="1" ht="8.5500000000000007" customHeight="1" x14ac:dyDescent="0.15">
      <c r="B168" s="231" t="s">
        <v>1753</v>
      </c>
      <c r="C168" s="231"/>
      <c r="D168" s="231"/>
      <c r="E168" s="231"/>
      <c r="F168" s="231"/>
      <c r="G168" s="231"/>
      <c r="H168" s="231"/>
      <c r="I168" s="231"/>
      <c r="J168" s="261">
        <v>568882938.36000001</v>
      </c>
      <c r="K168" s="261"/>
      <c r="L168" s="261"/>
      <c r="M168" s="261"/>
      <c r="N168" s="261"/>
      <c r="O168" s="261"/>
      <c r="P168" s="261"/>
      <c r="Q168" s="261"/>
      <c r="R168" s="261"/>
      <c r="S168" s="261"/>
      <c r="T168" s="261"/>
      <c r="U168" s="233">
        <v>0.15773861113083401</v>
      </c>
      <c r="V168" s="233"/>
      <c r="W168" s="233"/>
      <c r="X168" s="233"/>
      <c r="Y168" s="233"/>
      <c r="Z168" s="233"/>
      <c r="AA168" s="233"/>
      <c r="AB168" s="233"/>
      <c r="AC168" s="233"/>
      <c r="AD168" s="233"/>
      <c r="AE168" s="235">
        <v>938</v>
      </c>
      <c r="AF168" s="235"/>
      <c r="AG168" s="235"/>
      <c r="AH168" s="235"/>
      <c r="AI168" s="235"/>
      <c r="AJ168" s="233">
        <v>3.5169284991188897E-2</v>
      </c>
      <c r="AK168" s="233"/>
      <c r="AL168" s="233"/>
      <c r="AM168" s="233"/>
      <c r="AN168" s="233"/>
      <c r="AO168" s="233"/>
      <c r="AP168" s="233"/>
    </row>
    <row r="169" spans="2:44" s="180" customFormat="1" ht="9.75" customHeight="1" x14ac:dyDescent="0.15">
      <c r="B169" s="263"/>
      <c r="C169" s="263"/>
      <c r="D169" s="263"/>
      <c r="E169" s="263"/>
      <c r="F169" s="263"/>
      <c r="G169" s="263"/>
      <c r="H169" s="263"/>
      <c r="I169" s="263"/>
      <c r="J169" s="259">
        <v>3606491361.1300001</v>
      </c>
      <c r="K169" s="259"/>
      <c r="L169" s="259"/>
      <c r="M169" s="259"/>
      <c r="N169" s="259"/>
      <c r="O169" s="259"/>
      <c r="P169" s="259"/>
      <c r="Q169" s="259"/>
      <c r="R169" s="259"/>
      <c r="S169" s="259"/>
      <c r="T169" s="259"/>
      <c r="U169" s="257">
        <v>1</v>
      </c>
      <c r="V169" s="257"/>
      <c r="W169" s="257"/>
      <c r="X169" s="257"/>
      <c r="Y169" s="257"/>
      <c r="Z169" s="257"/>
      <c r="AA169" s="257"/>
      <c r="AB169" s="257"/>
      <c r="AC169" s="257"/>
      <c r="AD169" s="257"/>
      <c r="AE169" s="258">
        <v>26671</v>
      </c>
      <c r="AF169" s="258"/>
      <c r="AG169" s="258"/>
      <c r="AH169" s="258"/>
      <c r="AI169" s="258"/>
      <c r="AJ169" s="257">
        <v>1</v>
      </c>
      <c r="AK169" s="257"/>
      <c r="AL169" s="257"/>
      <c r="AM169" s="257"/>
      <c r="AN169" s="257"/>
      <c r="AO169" s="257"/>
      <c r="AP169" s="257"/>
    </row>
    <row r="170" spans="2:44" s="180" customFormat="1" ht="7.2" customHeight="1" x14ac:dyDescent="0.15"/>
    <row r="171" spans="2:44" s="180" customFormat="1" ht="15.3" customHeight="1" x14ac:dyDescent="0.15">
      <c r="B171" s="216" t="s">
        <v>1752</v>
      </c>
      <c r="C171" s="216"/>
      <c r="D171" s="216"/>
      <c r="E171" s="216"/>
      <c r="F171" s="216"/>
      <c r="G171" s="216"/>
      <c r="H171" s="216"/>
      <c r="I171" s="216"/>
      <c r="J171" s="216"/>
      <c r="K171" s="216"/>
      <c r="L171" s="216"/>
      <c r="M171" s="216"/>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row>
    <row r="172" spans="2:44" s="180" customFormat="1" ht="6.3" customHeight="1" x14ac:dyDescent="0.15"/>
    <row r="173" spans="2:44" s="180" customFormat="1" ht="8.85" customHeight="1" x14ac:dyDescent="0.15">
      <c r="B173" s="263"/>
      <c r="C173" s="263"/>
      <c r="D173" s="263"/>
      <c r="E173" s="263"/>
      <c r="F173" s="263"/>
      <c r="G173" s="263"/>
      <c r="H173" s="263"/>
      <c r="I173" s="212" t="s">
        <v>1655</v>
      </c>
      <c r="J173" s="212"/>
      <c r="K173" s="212"/>
      <c r="L173" s="212"/>
      <c r="M173" s="212"/>
      <c r="N173" s="212"/>
      <c r="O173" s="212"/>
      <c r="P173" s="212"/>
      <c r="Q173" s="212"/>
      <c r="R173" s="212"/>
      <c r="S173" s="212"/>
      <c r="T173" s="212" t="s">
        <v>1653</v>
      </c>
      <c r="U173" s="212"/>
      <c r="V173" s="212"/>
      <c r="W173" s="212"/>
      <c r="X173" s="212"/>
      <c r="Y173" s="212"/>
      <c r="Z173" s="212"/>
      <c r="AA173" s="212"/>
      <c r="AB173" s="212"/>
      <c r="AC173" s="212"/>
      <c r="AD173" s="212" t="s">
        <v>1654</v>
      </c>
      <c r="AE173" s="212"/>
      <c r="AF173" s="212"/>
      <c r="AG173" s="212"/>
      <c r="AH173" s="212"/>
      <c r="AI173" s="212"/>
      <c r="AJ173" s="212"/>
      <c r="AK173" s="212"/>
      <c r="AL173" s="212"/>
      <c r="AM173" s="212" t="s">
        <v>1653</v>
      </c>
      <c r="AN173" s="212"/>
      <c r="AO173" s="212"/>
      <c r="AP173" s="212"/>
    </row>
    <row r="174" spans="2:44" s="180" customFormat="1" ht="8.85" customHeight="1" x14ac:dyDescent="0.15">
      <c r="B174" s="231" t="s">
        <v>1751</v>
      </c>
      <c r="C174" s="231"/>
      <c r="D174" s="231"/>
      <c r="E174" s="231"/>
      <c r="F174" s="231"/>
      <c r="G174" s="231"/>
      <c r="H174" s="231"/>
      <c r="I174" s="261">
        <v>1641758.93</v>
      </c>
      <c r="J174" s="261"/>
      <c r="K174" s="261"/>
      <c r="L174" s="261"/>
      <c r="M174" s="261"/>
      <c r="N174" s="261"/>
      <c r="O174" s="261"/>
      <c r="P174" s="261"/>
      <c r="Q174" s="261"/>
      <c r="R174" s="261"/>
      <c r="S174" s="261"/>
      <c r="T174" s="233">
        <v>4.5522330864133698E-4</v>
      </c>
      <c r="U174" s="233"/>
      <c r="V174" s="233"/>
      <c r="W174" s="233"/>
      <c r="X174" s="233"/>
      <c r="Y174" s="233"/>
      <c r="Z174" s="233"/>
      <c r="AA174" s="233"/>
      <c r="AB174" s="233"/>
      <c r="AC174" s="233"/>
      <c r="AD174" s="235">
        <v>31</v>
      </c>
      <c r="AE174" s="235"/>
      <c r="AF174" s="235"/>
      <c r="AG174" s="235"/>
      <c r="AH174" s="235"/>
      <c r="AI174" s="235"/>
      <c r="AJ174" s="235"/>
      <c r="AK174" s="235"/>
      <c r="AL174" s="235"/>
      <c r="AM174" s="233">
        <v>6.1752988047808802E-4</v>
      </c>
      <c r="AN174" s="233"/>
      <c r="AO174" s="233"/>
      <c r="AP174" s="233"/>
    </row>
    <row r="175" spans="2:44" s="180" customFormat="1" ht="8.85" customHeight="1" x14ac:dyDescent="0.15">
      <c r="B175" s="231" t="s">
        <v>1750</v>
      </c>
      <c r="C175" s="231"/>
      <c r="D175" s="231"/>
      <c r="E175" s="231"/>
      <c r="F175" s="231"/>
      <c r="G175" s="231"/>
      <c r="H175" s="231"/>
      <c r="I175" s="261">
        <v>174727799.55000001</v>
      </c>
      <c r="J175" s="261"/>
      <c r="K175" s="261"/>
      <c r="L175" s="261"/>
      <c r="M175" s="261"/>
      <c r="N175" s="261"/>
      <c r="O175" s="261"/>
      <c r="P175" s="261"/>
      <c r="Q175" s="261"/>
      <c r="R175" s="261"/>
      <c r="S175" s="261"/>
      <c r="T175" s="233">
        <v>4.8448140326406798E-2</v>
      </c>
      <c r="U175" s="233"/>
      <c r="V175" s="233"/>
      <c r="W175" s="233"/>
      <c r="X175" s="233"/>
      <c r="Y175" s="233"/>
      <c r="Z175" s="233"/>
      <c r="AA175" s="233"/>
      <c r="AB175" s="233"/>
      <c r="AC175" s="233"/>
      <c r="AD175" s="235">
        <v>1759</v>
      </c>
      <c r="AE175" s="235"/>
      <c r="AF175" s="235"/>
      <c r="AG175" s="235"/>
      <c r="AH175" s="235"/>
      <c r="AI175" s="235"/>
      <c r="AJ175" s="235"/>
      <c r="AK175" s="235"/>
      <c r="AL175" s="235"/>
      <c r="AM175" s="233">
        <v>3.5039840637450199E-2</v>
      </c>
      <c r="AN175" s="233"/>
      <c r="AO175" s="233"/>
      <c r="AP175" s="233"/>
    </row>
    <row r="176" spans="2:44" s="180" customFormat="1" ht="8.85" customHeight="1" x14ac:dyDescent="0.15">
      <c r="B176" s="231" t="s">
        <v>1749</v>
      </c>
      <c r="C176" s="231"/>
      <c r="D176" s="231"/>
      <c r="E176" s="231"/>
      <c r="F176" s="231"/>
      <c r="G176" s="231"/>
      <c r="H176" s="231"/>
      <c r="I176" s="261">
        <v>1131492677.73</v>
      </c>
      <c r="J176" s="261"/>
      <c r="K176" s="261"/>
      <c r="L176" s="261"/>
      <c r="M176" s="261"/>
      <c r="N176" s="261"/>
      <c r="O176" s="261"/>
      <c r="P176" s="261"/>
      <c r="Q176" s="261"/>
      <c r="R176" s="261"/>
      <c r="S176" s="261"/>
      <c r="T176" s="233">
        <v>0.31373780342994501</v>
      </c>
      <c r="U176" s="233"/>
      <c r="V176" s="233"/>
      <c r="W176" s="233"/>
      <c r="X176" s="233"/>
      <c r="Y176" s="233"/>
      <c r="Z176" s="233"/>
      <c r="AA176" s="233"/>
      <c r="AB176" s="233"/>
      <c r="AC176" s="233"/>
      <c r="AD176" s="235">
        <v>13599</v>
      </c>
      <c r="AE176" s="235"/>
      <c r="AF176" s="235"/>
      <c r="AG176" s="235"/>
      <c r="AH176" s="235"/>
      <c r="AI176" s="235"/>
      <c r="AJ176" s="235"/>
      <c r="AK176" s="235"/>
      <c r="AL176" s="235"/>
      <c r="AM176" s="233">
        <v>0.27089641434262901</v>
      </c>
      <c r="AN176" s="233"/>
      <c r="AO176" s="233"/>
      <c r="AP176" s="233"/>
    </row>
    <row r="177" spans="2:44" s="180" customFormat="1" ht="8.85" customHeight="1" x14ac:dyDescent="0.15">
      <c r="B177" s="231" t="s">
        <v>1748</v>
      </c>
      <c r="C177" s="231"/>
      <c r="D177" s="231"/>
      <c r="E177" s="231"/>
      <c r="F177" s="231"/>
      <c r="G177" s="231"/>
      <c r="H177" s="231"/>
      <c r="I177" s="261">
        <v>1574429067.1199999</v>
      </c>
      <c r="J177" s="261"/>
      <c r="K177" s="261"/>
      <c r="L177" s="261"/>
      <c r="M177" s="261"/>
      <c r="N177" s="261"/>
      <c r="O177" s="261"/>
      <c r="P177" s="261"/>
      <c r="Q177" s="261"/>
      <c r="R177" s="261"/>
      <c r="S177" s="261"/>
      <c r="T177" s="233">
        <v>0.43655423220719802</v>
      </c>
      <c r="U177" s="233"/>
      <c r="V177" s="233"/>
      <c r="W177" s="233"/>
      <c r="X177" s="233"/>
      <c r="Y177" s="233"/>
      <c r="Z177" s="233"/>
      <c r="AA177" s="233"/>
      <c r="AB177" s="233"/>
      <c r="AC177" s="233"/>
      <c r="AD177" s="235">
        <v>25750</v>
      </c>
      <c r="AE177" s="235"/>
      <c r="AF177" s="235"/>
      <c r="AG177" s="235"/>
      <c r="AH177" s="235"/>
      <c r="AI177" s="235"/>
      <c r="AJ177" s="235"/>
      <c r="AK177" s="235"/>
      <c r="AL177" s="235"/>
      <c r="AM177" s="233">
        <v>0.51294820717131495</v>
      </c>
      <c r="AN177" s="233"/>
      <c r="AO177" s="233"/>
      <c r="AP177" s="233"/>
    </row>
    <row r="178" spans="2:44" s="180" customFormat="1" ht="8.85" customHeight="1" x14ac:dyDescent="0.15">
      <c r="B178" s="231" t="s">
        <v>1747</v>
      </c>
      <c r="C178" s="231"/>
      <c r="D178" s="231"/>
      <c r="E178" s="231"/>
      <c r="F178" s="231"/>
      <c r="G178" s="231"/>
      <c r="H178" s="231"/>
      <c r="I178" s="261">
        <v>285415770.30000103</v>
      </c>
      <c r="J178" s="261"/>
      <c r="K178" s="261"/>
      <c r="L178" s="261"/>
      <c r="M178" s="261"/>
      <c r="N178" s="261"/>
      <c r="O178" s="261"/>
      <c r="P178" s="261"/>
      <c r="Q178" s="261"/>
      <c r="R178" s="261"/>
      <c r="S178" s="261"/>
      <c r="T178" s="233">
        <v>7.91394576391201E-2</v>
      </c>
      <c r="U178" s="233"/>
      <c r="V178" s="233"/>
      <c r="W178" s="233"/>
      <c r="X178" s="233"/>
      <c r="Y178" s="233"/>
      <c r="Z178" s="233"/>
      <c r="AA178" s="233"/>
      <c r="AB178" s="233"/>
      <c r="AC178" s="233"/>
      <c r="AD178" s="235">
        <v>3975</v>
      </c>
      <c r="AE178" s="235"/>
      <c r="AF178" s="235"/>
      <c r="AG178" s="235"/>
      <c r="AH178" s="235"/>
      <c r="AI178" s="235"/>
      <c r="AJ178" s="235"/>
      <c r="AK178" s="235"/>
      <c r="AL178" s="235"/>
      <c r="AM178" s="233">
        <v>7.9183266932270902E-2</v>
      </c>
      <c r="AN178" s="233"/>
      <c r="AO178" s="233"/>
      <c r="AP178" s="233"/>
    </row>
    <row r="179" spans="2:44" s="180" customFormat="1" ht="8.85" customHeight="1" x14ac:dyDescent="0.15">
      <c r="B179" s="231" t="s">
        <v>1746</v>
      </c>
      <c r="C179" s="231"/>
      <c r="D179" s="231"/>
      <c r="E179" s="231"/>
      <c r="F179" s="231"/>
      <c r="G179" s="231"/>
      <c r="H179" s="231"/>
      <c r="I179" s="261">
        <v>164520174.75999999</v>
      </c>
      <c r="J179" s="261"/>
      <c r="K179" s="261"/>
      <c r="L179" s="261"/>
      <c r="M179" s="261"/>
      <c r="N179" s="261"/>
      <c r="O179" s="261"/>
      <c r="P179" s="261"/>
      <c r="Q179" s="261"/>
      <c r="R179" s="261"/>
      <c r="S179" s="261"/>
      <c r="T179" s="233">
        <v>4.5617792554049401E-2</v>
      </c>
      <c r="U179" s="233"/>
      <c r="V179" s="233"/>
      <c r="W179" s="233"/>
      <c r="X179" s="233"/>
      <c r="Y179" s="233"/>
      <c r="Z179" s="233"/>
      <c r="AA179" s="233"/>
      <c r="AB179" s="233"/>
      <c r="AC179" s="233"/>
      <c r="AD179" s="235">
        <v>2112</v>
      </c>
      <c r="AE179" s="235"/>
      <c r="AF179" s="235"/>
      <c r="AG179" s="235"/>
      <c r="AH179" s="235"/>
      <c r="AI179" s="235"/>
      <c r="AJ179" s="235"/>
      <c r="AK179" s="235"/>
      <c r="AL179" s="235"/>
      <c r="AM179" s="233">
        <v>4.20717131474104E-2</v>
      </c>
      <c r="AN179" s="233"/>
      <c r="AO179" s="233"/>
      <c r="AP179" s="233"/>
    </row>
    <row r="180" spans="2:44" s="180" customFormat="1" ht="8.85" customHeight="1" x14ac:dyDescent="0.15">
      <c r="B180" s="231" t="s">
        <v>1745</v>
      </c>
      <c r="C180" s="231"/>
      <c r="D180" s="231"/>
      <c r="E180" s="231"/>
      <c r="F180" s="231"/>
      <c r="G180" s="231"/>
      <c r="H180" s="231"/>
      <c r="I180" s="261">
        <v>154774082.93000001</v>
      </c>
      <c r="J180" s="261"/>
      <c r="K180" s="261"/>
      <c r="L180" s="261"/>
      <c r="M180" s="261"/>
      <c r="N180" s="261"/>
      <c r="O180" s="261"/>
      <c r="P180" s="261"/>
      <c r="Q180" s="261"/>
      <c r="R180" s="261"/>
      <c r="S180" s="261"/>
      <c r="T180" s="233">
        <v>4.2915417626705601E-2</v>
      </c>
      <c r="U180" s="233"/>
      <c r="V180" s="233"/>
      <c r="W180" s="233"/>
      <c r="X180" s="233"/>
      <c r="Y180" s="233"/>
      <c r="Z180" s="233"/>
      <c r="AA180" s="233"/>
      <c r="AB180" s="233"/>
      <c r="AC180" s="233"/>
      <c r="AD180" s="235">
        <v>1305</v>
      </c>
      <c r="AE180" s="235"/>
      <c r="AF180" s="235"/>
      <c r="AG180" s="235"/>
      <c r="AH180" s="235"/>
      <c r="AI180" s="235"/>
      <c r="AJ180" s="235"/>
      <c r="AK180" s="235"/>
      <c r="AL180" s="235"/>
      <c r="AM180" s="233">
        <v>2.5996015936255001E-2</v>
      </c>
      <c r="AN180" s="233"/>
      <c r="AO180" s="233"/>
      <c r="AP180" s="233"/>
    </row>
    <row r="181" spans="2:44" s="180" customFormat="1" ht="8.85" customHeight="1" x14ac:dyDescent="0.15">
      <c r="B181" s="231" t="s">
        <v>1744</v>
      </c>
      <c r="C181" s="231"/>
      <c r="D181" s="231"/>
      <c r="E181" s="231"/>
      <c r="F181" s="231"/>
      <c r="G181" s="231"/>
      <c r="H181" s="231"/>
      <c r="I181" s="261">
        <v>77601124.5</v>
      </c>
      <c r="J181" s="261"/>
      <c r="K181" s="261"/>
      <c r="L181" s="261"/>
      <c r="M181" s="261"/>
      <c r="N181" s="261"/>
      <c r="O181" s="261"/>
      <c r="P181" s="261"/>
      <c r="Q181" s="261"/>
      <c r="R181" s="261"/>
      <c r="S181" s="261"/>
      <c r="T181" s="233">
        <v>2.1517069286888801E-2</v>
      </c>
      <c r="U181" s="233"/>
      <c r="V181" s="233"/>
      <c r="W181" s="233"/>
      <c r="X181" s="233"/>
      <c r="Y181" s="233"/>
      <c r="Z181" s="233"/>
      <c r="AA181" s="233"/>
      <c r="AB181" s="233"/>
      <c r="AC181" s="233"/>
      <c r="AD181" s="235">
        <v>795</v>
      </c>
      <c r="AE181" s="235"/>
      <c r="AF181" s="235"/>
      <c r="AG181" s="235"/>
      <c r="AH181" s="235"/>
      <c r="AI181" s="235"/>
      <c r="AJ181" s="235"/>
      <c r="AK181" s="235"/>
      <c r="AL181" s="235"/>
      <c r="AM181" s="233">
        <v>1.5836653386454201E-2</v>
      </c>
      <c r="AN181" s="233"/>
      <c r="AO181" s="233"/>
      <c r="AP181" s="233"/>
    </row>
    <row r="182" spans="2:44" s="180" customFormat="1" ht="8.85" customHeight="1" x14ac:dyDescent="0.15">
      <c r="B182" s="231" t="s">
        <v>1743</v>
      </c>
      <c r="C182" s="231"/>
      <c r="D182" s="231"/>
      <c r="E182" s="231"/>
      <c r="F182" s="231"/>
      <c r="G182" s="231"/>
      <c r="H182" s="231"/>
      <c r="I182" s="261">
        <v>22873722.100000001</v>
      </c>
      <c r="J182" s="261"/>
      <c r="K182" s="261"/>
      <c r="L182" s="261"/>
      <c r="M182" s="261"/>
      <c r="N182" s="261"/>
      <c r="O182" s="261"/>
      <c r="P182" s="261"/>
      <c r="Q182" s="261"/>
      <c r="R182" s="261"/>
      <c r="S182" s="261"/>
      <c r="T182" s="233">
        <v>6.3423754030102796E-3</v>
      </c>
      <c r="U182" s="233"/>
      <c r="V182" s="233"/>
      <c r="W182" s="233"/>
      <c r="X182" s="233"/>
      <c r="Y182" s="233"/>
      <c r="Z182" s="233"/>
      <c r="AA182" s="233"/>
      <c r="AB182" s="233"/>
      <c r="AC182" s="233"/>
      <c r="AD182" s="235">
        <v>319</v>
      </c>
      <c r="AE182" s="235"/>
      <c r="AF182" s="235"/>
      <c r="AG182" s="235"/>
      <c r="AH182" s="235"/>
      <c r="AI182" s="235"/>
      <c r="AJ182" s="235"/>
      <c r="AK182" s="235"/>
      <c r="AL182" s="235"/>
      <c r="AM182" s="233">
        <v>6.3545816733067704E-3</v>
      </c>
      <c r="AN182" s="233"/>
      <c r="AO182" s="233"/>
      <c r="AP182" s="233"/>
    </row>
    <row r="183" spans="2:44" s="180" customFormat="1" ht="8.85" customHeight="1" x14ac:dyDescent="0.15">
      <c r="B183" s="231" t="s">
        <v>1742</v>
      </c>
      <c r="C183" s="231"/>
      <c r="D183" s="231"/>
      <c r="E183" s="231"/>
      <c r="F183" s="231"/>
      <c r="G183" s="231"/>
      <c r="H183" s="231"/>
      <c r="I183" s="261">
        <v>5917211.0700000003</v>
      </c>
      <c r="J183" s="261"/>
      <c r="K183" s="261"/>
      <c r="L183" s="261"/>
      <c r="M183" s="261"/>
      <c r="N183" s="261"/>
      <c r="O183" s="261"/>
      <c r="P183" s="261"/>
      <c r="Q183" s="261"/>
      <c r="R183" s="261"/>
      <c r="S183" s="261"/>
      <c r="T183" s="233">
        <v>1.64071128348578E-3</v>
      </c>
      <c r="U183" s="233"/>
      <c r="V183" s="233"/>
      <c r="W183" s="233"/>
      <c r="X183" s="233"/>
      <c r="Y183" s="233"/>
      <c r="Z183" s="233"/>
      <c r="AA183" s="233"/>
      <c r="AB183" s="233"/>
      <c r="AC183" s="233"/>
      <c r="AD183" s="235">
        <v>163</v>
      </c>
      <c r="AE183" s="235"/>
      <c r="AF183" s="235"/>
      <c r="AG183" s="235"/>
      <c r="AH183" s="235"/>
      <c r="AI183" s="235"/>
      <c r="AJ183" s="235"/>
      <c r="AK183" s="235"/>
      <c r="AL183" s="235"/>
      <c r="AM183" s="233">
        <v>3.2470119521912301E-3</v>
      </c>
      <c r="AN183" s="233"/>
      <c r="AO183" s="233"/>
      <c r="AP183" s="233"/>
    </row>
    <row r="184" spans="2:44" s="180" customFormat="1" ht="8.85" customHeight="1" x14ac:dyDescent="0.15">
      <c r="B184" s="231" t="s">
        <v>1741</v>
      </c>
      <c r="C184" s="231"/>
      <c r="D184" s="231"/>
      <c r="E184" s="231"/>
      <c r="F184" s="231"/>
      <c r="G184" s="231"/>
      <c r="H184" s="231"/>
      <c r="I184" s="261">
        <v>5422161.0599999996</v>
      </c>
      <c r="J184" s="261"/>
      <c r="K184" s="261"/>
      <c r="L184" s="261"/>
      <c r="M184" s="261"/>
      <c r="N184" s="261"/>
      <c r="O184" s="261"/>
      <c r="P184" s="261"/>
      <c r="Q184" s="261"/>
      <c r="R184" s="261"/>
      <c r="S184" s="261"/>
      <c r="T184" s="233">
        <v>1.5034449044960701E-3</v>
      </c>
      <c r="U184" s="233"/>
      <c r="V184" s="233"/>
      <c r="W184" s="233"/>
      <c r="X184" s="233"/>
      <c r="Y184" s="233"/>
      <c r="Z184" s="233"/>
      <c r="AA184" s="233"/>
      <c r="AB184" s="233"/>
      <c r="AC184" s="233"/>
      <c r="AD184" s="235">
        <v>150</v>
      </c>
      <c r="AE184" s="235"/>
      <c r="AF184" s="235"/>
      <c r="AG184" s="235"/>
      <c r="AH184" s="235"/>
      <c r="AI184" s="235"/>
      <c r="AJ184" s="235"/>
      <c r="AK184" s="235"/>
      <c r="AL184" s="235"/>
      <c r="AM184" s="233">
        <v>2.9880478087649402E-3</v>
      </c>
      <c r="AN184" s="233"/>
      <c r="AO184" s="233"/>
      <c r="AP184" s="233"/>
    </row>
    <row r="185" spans="2:44" s="180" customFormat="1" ht="8.85" customHeight="1" x14ac:dyDescent="0.15">
      <c r="B185" s="231" t="s">
        <v>1740</v>
      </c>
      <c r="C185" s="231"/>
      <c r="D185" s="231"/>
      <c r="E185" s="231"/>
      <c r="F185" s="231"/>
      <c r="G185" s="231"/>
      <c r="H185" s="231"/>
      <c r="I185" s="261">
        <v>3728943.25</v>
      </c>
      <c r="J185" s="261"/>
      <c r="K185" s="261"/>
      <c r="L185" s="261"/>
      <c r="M185" s="261"/>
      <c r="N185" s="261"/>
      <c r="O185" s="261"/>
      <c r="P185" s="261"/>
      <c r="Q185" s="261"/>
      <c r="R185" s="261"/>
      <c r="S185" s="261"/>
      <c r="T185" s="233">
        <v>1.0339531906799399E-3</v>
      </c>
      <c r="U185" s="233"/>
      <c r="V185" s="233"/>
      <c r="W185" s="233"/>
      <c r="X185" s="233"/>
      <c r="Y185" s="233"/>
      <c r="Z185" s="233"/>
      <c r="AA185" s="233"/>
      <c r="AB185" s="233"/>
      <c r="AC185" s="233"/>
      <c r="AD185" s="235">
        <v>127</v>
      </c>
      <c r="AE185" s="235"/>
      <c r="AF185" s="235"/>
      <c r="AG185" s="235"/>
      <c r="AH185" s="235"/>
      <c r="AI185" s="235"/>
      <c r="AJ185" s="235"/>
      <c r="AK185" s="235"/>
      <c r="AL185" s="235"/>
      <c r="AM185" s="233">
        <v>2.5298804780876502E-3</v>
      </c>
      <c r="AN185" s="233"/>
      <c r="AO185" s="233"/>
      <c r="AP185" s="233"/>
    </row>
    <row r="186" spans="2:44" s="180" customFormat="1" ht="8.85" customHeight="1" x14ac:dyDescent="0.15">
      <c r="B186" s="231" t="s">
        <v>1739</v>
      </c>
      <c r="C186" s="231"/>
      <c r="D186" s="231"/>
      <c r="E186" s="231"/>
      <c r="F186" s="231"/>
      <c r="G186" s="231"/>
      <c r="H186" s="231"/>
      <c r="I186" s="261">
        <v>3230156.17</v>
      </c>
      <c r="J186" s="261"/>
      <c r="K186" s="261"/>
      <c r="L186" s="261"/>
      <c r="M186" s="261"/>
      <c r="N186" s="261"/>
      <c r="O186" s="261"/>
      <c r="P186" s="261"/>
      <c r="Q186" s="261"/>
      <c r="R186" s="261"/>
      <c r="S186" s="261"/>
      <c r="T186" s="233">
        <v>8.9565060513216205E-4</v>
      </c>
      <c r="U186" s="233"/>
      <c r="V186" s="233"/>
      <c r="W186" s="233"/>
      <c r="X186" s="233"/>
      <c r="Y186" s="233"/>
      <c r="Z186" s="233"/>
      <c r="AA186" s="233"/>
      <c r="AB186" s="233"/>
      <c r="AC186" s="233"/>
      <c r="AD186" s="235">
        <v>84</v>
      </c>
      <c r="AE186" s="235"/>
      <c r="AF186" s="235"/>
      <c r="AG186" s="235"/>
      <c r="AH186" s="235"/>
      <c r="AI186" s="235"/>
      <c r="AJ186" s="235"/>
      <c r="AK186" s="235"/>
      <c r="AL186" s="235"/>
      <c r="AM186" s="233">
        <v>1.67330677290837E-3</v>
      </c>
      <c r="AN186" s="233"/>
      <c r="AO186" s="233"/>
      <c r="AP186" s="233"/>
    </row>
    <row r="187" spans="2:44" s="180" customFormat="1" ht="8.85" customHeight="1" x14ac:dyDescent="0.15">
      <c r="B187" s="231" t="s">
        <v>1738</v>
      </c>
      <c r="C187" s="231"/>
      <c r="D187" s="231"/>
      <c r="E187" s="231"/>
      <c r="F187" s="231"/>
      <c r="G187" s="231"/>
      <c r="H187" s="231"/>
      <c r="I187" s="261">
        <v>528918.56999999995</v>
      </c>
      <c r="J187" s="261"/>
      <c r="K187" s="261"/>
      <c r="L187" s="261"/>
      <c r="M187" s="261"/>
      <c r="N187" s="261"/>
      <c r="O187" s="261"/>
      <c r="P187" s="261"/>
      <c r="Q187" s="261"/>
      <c r="R187" s="261"/>
      <c r="S187" s="261"/>
      <c r="T187" s="233">
        <v>1.4665737888646299E-4</v>
      </c>
      <c r="U187" s="233"/>
      <c r="V187" s="233"/>
      <c r="W187" s="233"/>
      <c r="X187" s="233"/>
      <c r="Y187" s="233"/>
      <c r="Z187" s="233"/>
      <c r="AA187" s="233"/>
      <c r="AB187" s="233"/>
      <c r="AC187" s="233"/>
      <c r="AD187" s="235">
        <v>24</v>
      </c>
      <c r="AE187" s="235"/>
      <c r="AF187" s="235"/>
      <c r="AG187" s="235"/>
      <c r="AH187" s="235"/>
      <c r="AI187" s="235"/>
      <c r="AJ187" s="235"/>
      <c r="AK187" s="235"/>
      <c r="AL187" s="235"/>
      <c r="AM187" s="233">
        <v>4.78087649402391E-4</v>
      </c>
      <c r="AN187" s="233"/>
      <c r="AO187" s="233"/>
      <c r="AP187" s="233"/>
    </row>
    <row r="188" spans="2:44" s="180" customFormat="1" ht="8.85" customHeight="1" x14ac:dyDescent="0.15">
      <c r="B188" s="231" t="s">
        <v>1737</v>
      </c>
      <c r="C188" s="231"/>
      <c r="D188" s="231"/>
      <c r="E188" s="231"/>
      <c r="F188" s="231"/>
      <c r="G188" s="231"/>
      <c r="H188" s="231"/>
      <c r="I188" s="261">
        <v>187793.09</v>
      </c>
      <c r="J188" s="261"/>
      <c r="K188" s="261"/>
      <c r="L188" s="261"/>
      <c r="M188" s="261"/>
      <c r="N188" s="261"/>
      <c r="O188" s="261"/>
      <c r="P188" s="261"/>
      <c r="Q188" s="261"/>
      <c r="R188" s="261"/>
      <c r="S188" s="261"/>
      <c r="T188" s="233">
        <v>5.2070855353764103E-5</v>
      </c>
      <c r="U188" s="233"/>
      <c r="V188" s="233"/>
      <c r="W188" s="233"/>
      <c r="X188" s="233"/>
      <c r="Y188" s="233"/>
      <c r="Z188" s="233"/>
      <c r="AA188" s="233"/>
      <c r="AB188" s="233"/>
      <c r="AC188" s="233"/>
      <c r="AD188" s="235">
        <v>7</v>
      </c>
      <c r="AE188" s="235"/>
      <c r="AF188" s="235"/>
      <c r="AG188" s="235"/>
      <c r="AH188" s="235"/>
      <c r="AI188" s="235"/>
      <c r="AJ188" s="235"/>
      <c r="AK188" s="235"/>
      <c r="AL188" s="235"/>
      <c r="AM188" s="233">
        <v>1.39442231075697E-4</v>
      </c>
      <c r="AN188" s="233"/>
      <c r="AO188" s="233"/>
      <c r="AP188" s="233"/>
    </row>
    <row r="189" spans="2:44" s="180" customFormat="1" ht="8.85" customHeight="1" x14ac:dyDescent="0.15">
      <c r="B189" s="263"/>
      <c r="C189" s="263"/>
      <c r="D189" s="263"/>
      <c r="E189" s="263"/>
      <c r="F189" s="263"/>
      <c r="G189" s="263"/>
      <c r="H189" s="263"/>
      <c r="I189" s="259">
        <v>3606491361.1300001</v>
      </c>
      <c r="J189" s="259"/>
      <c r="K189" s="259"/>
      <c r="L189" s="259"/>
      <c r="M189" s="259"/>
      <c r="N189" s="259"/>
      <c r="O189" s="259"/>
      <c r="P189" s="259"/>
      <c r="Q189" s="259"/>
      <c r="R189" s="259"/>
      <c r="S189" s="259"/>
      <c r="T189" s="257">
        <v>1</v>
      </c>
      <c r="U189" s="257"/>
      <c r="V189" s="257"/>
      <c r="W189" s="257"/>
      <c r="X189" s="257"/>
      <c r="Y189" s="257"/>
      <c r="Z189" s="257"/>
      <c r="AA189" s="257"/>
      <c r="AB189" s="257"/>
      <c r="AC189" s="257"/>
      <c r="AD189" s="258">
        <v>50200</v>
      </c>
      <c r="AE189" s="258"/>
      <c r="AF189" s="258"/>
      <c r="AG189" s="258"/>
      <c r="AH189" s="258"/>
      <c r="AI189" s="258"/>
      <c r="AJ189" s="258"/>
      <c r="AK189" s="258"/>
      <c r="AL189" s="258"/>
      <c r="AM189" s="257">
        <v>1</v>
      </c>
      <c r="AN189" s="257"/>
      <c r="AO189" s="257"/>
      <c r="AP189" s="257"/>
    </row>
    <row r="190" spans="2:44" s="180" customFormat="1" ht="7.2" customHeight="1" x14ac:dyDescent="0.15"/>
    <row r="191" spans="2:44" s="180" customFormat="1" ht="15.3" customHeight="1" x14ac:dyDescent="0.15">
      <c r="B191" s="216" t="s">
        <v>1736</v>
      </c>
      <c r="C191" s="216"/>
      <c r="D191" s="216"/>
      <c r="E191" s="216"/>
      <c r="F191" s="216"/>
      <c r="G191" s="216"/>
      <c r="H191" s="216"/>
      <c r="I191" s="216"/>
      <c r="J191" s="216"/>
      <c r="K191" s="216"/>
      <c r="L191" s="216"/>
      <c r="M191" s="216"/>
      <c r="N191" s="216"/>
      <c r="O191" s="216"/>
      <c r="P191" s="216"/>
      <c r="Q191" s="216"/>
      <c r="R191" s="216"/>
      <c r="S191" s="216"/>
      <c r="T191" s="216"/>
      <c r="U191" s="216"/>
      <c r="V191" s="216"/>
      <c r="W191" s="216"/>
      <c r="X191" s="216"/>
      <c r="Y191" s="216"/>
      <c r="Z191" s="216"/>
      <c r="AA191" s="216"/>
      <c r="AB191" s="216"/>
      <c r="AC191" s="216"/>
      <c r="AD191" s="216"/>
      <c r="AE191" s="216"/>
      <c r="AF191" s="216"/>
      <c r="AG191" s="216"/>
      <c r="AH191" s="216"/>
      <c r="AI191" s="216"/>
      <c r="AJ191" s="216"/>
      <c r="AK191" s="216"/>
      <c r="AL191" s="216"/>
      <c r="AM191" s="216"/>
      <c r="AN191" s="216"/>
      <c r="AO191" s="216"/>
      <c r="AP191" s="216"/>
      <c r="AQ191" s="216"/>
      <c r="AR191" s="216"/>
    </row>
    <row r="192" spans="2:44" s="180" customFormat="1" ht="6.3" customHeight="1" x14ac:dyDescent="0.15"/>
    <row r="193" spans="2:44" s="180" customFormat="1" ht="10.199999999999999" customHeight="1" x14ac:dyDescent="0.15">
      <c r="B193" s="263"/>
      <c r="C193" s="263"/>
      <c r="D193" s="263"/>
      <c r="E193" s="263"/>
      <c r="F193" s="263"/>
      <c r="G193" s="263"/>
      <c r="H193" s="212" t="s">
        <v>1655</v>
      </c>
      <c r="I193" s="212"/>
      <c r="J193" s="212"/>
      <c r="K193" s="212"/>
      <c r="L193" s="212"/>
      <c r="M193" s="212"/>
      <c r="N193" s="212"/>
      <c r="O193" s="212"/>
      <c r="P193" s="212"/>
      <c r="Q193" s="212"/>
      <c r="R193" s="212"/>
      <c r="S193" s="212" t="s">
        <v>1653</v>
      </c>
      <c r="T193" s="212"/>
      <c r="U193" s="212"/>
      <c r="V193" s="212"/>
      <c r="W193" s="212"/>
      <c r="X193" s="212"/>
      <c r="Y193" s="212"/>
      <c r="Z193" s="212"/>
      <c r="AA193" s="212"/>
      <c r="AB193" s="212"/>
      <c r="AC193" s="212" t="s">
        <v>1654</v>
      </c>
      <c r="AD193" s="212"/>
      <c r="AE193" s="212"/>
      <c r="AF193" s="212"/>
      <c r="AG193" s="212"/>
      <c r="AH193" s="212"/>
      <c r="AI193" s="212"/>
      <c r="AJ193" s="212"/>
      <c r="AK193" s="212" t="s">
        <v>1653</v>
      </c>
      <c r="AL193" s="212"/>
      <c r="AM193" s="212"/>
      <c r="AN193" s="212"/>
      <c r="AO193" s="212"/>
      <c r="AP193" s="212"/>
    </row>
    <row r="194" spans="2:44" s="180" customFormat="1" ht="8.85" customHeight="1" x14ac:dyDescent="0.15">
      <c r="B194" s="231" t="s">
        <v>1490</v>
      </c>
      <c r="C194" s="231"/>
      <c r="D194" s="231"/>
      <c r="E194" s="231"/>
      <c r="F194" s="231"/>
      <c r="G194" s="231"/>
      <c r="H194" s="261">
        <v>3319018208.96</v>
      </c>
      <c r="I194" s="261"/>
      <c r="J194" s="261"/>
      <c r="K194" s="261"/>
      <c r="L194" s="261"/>
      <c r="M194" s="261"/>
      <c r="N194" s="261"/>
      <c r="O194" s="261"/>
      <c r="P194" s="261"/>
      <c r="Q194" s="261"/>
      <c r="R194" s="261"/>
      <c r="S194" s="233">
        <v>0.920290076036692</v>
      </c>
      <c r="T194" s="233"/>
      <c r="U194" s="233"/>
      <c r="V194" s="233"/>
      <c r="W194" s="233"/>
      <c r="X194" s="233"/>
      <c r="Y194" s="233"/>
      <c r="Z194" s="233"/>
      <c r="AA194" s="233"/>
      <c r="AB194" s="233"/>
      <c r="AC194" s="235">
        <v>47243</v>
      </c>
      <c r="AD194" s="235"/>
      <c r="AE194" s="235"/>
      <c r="AF194" s="235"/>
      <c r="AG194" s="235"/>
      <c r="AH194" s="235"/>
      <c r="AI194" s="235"/>
      <c r="AJ194" s="235"/>
      <c r="AK194" s="233">
        <v>0.94109561752988102</v>
      </c>
      <c r="AL194" s="233"/>
      <c r="AM194" s="233"/>
      <c r="AN194" s="233"/>
      <c r="AO194" s="233"/>
      <c r="AP194" s="233"/>
    </row>
    <row r="195" spans="2:44" s="180" customFormat="1" ht="8.85" customHeight="1" x14ac:dyDescent="0.15">
      <c r="B195" s="231" t="s">
        <v>1735</v>
      </c>
      <c r="C195" s="231"/>
      <c r="D195" s="231"/>
      <c r="E195" s="231"/>
      <c r="F195" s="231"/>
      <c r="G195" s="231"/>
      <c r="H195" s="261">
        <v>1895317.18</v>
      </c>
      <c r="I195" s="261"/>
      <c r="J195" s="261"/>
      <c r="K195" s="261"/>
      <c r="L195" s="261"/>
      <c r="M195" s="261"/>
      <c r="N195" s="261"/>
      <c r="O195" s="261"/>
      <c r="P195" s="261"/>
      <c r="Q195" s="261"/>
      <c r="R195" s="261"/>
      <c r="S195" s="233">
        <v>5.2552938305282704E-4</v>
      </c>
      <c r="T195" s="233"/>
      <c r="U195" s="233"/>
      <c r="V195" s="233"/>
      <c r="W195" s="233"/>
      <c r="X195" s="233"/>
      <c r="Y195" s="233"/>
      <c r="Z195" s="233"/>
      <c r="AA195" s="233"/>
      <c r="AB195" s="233"/>
      <c r="AC195" s="235">
        <v>78</v>
      </c>
      <c r="AD195" s="235"/>
      <c r="AE195" s="235"/>
      <c r="AF195" s="235"/>
      <c r="AG195" s="235"/>
      <c r="AH195" s="235"/>
      <c r="AI195" s="235"/>
      <c r="AJ195" s="235"/>
      <c r="AK195" s="233">
        <v>1.5537848605577699E-3</v>
      </c>
      <c r="AL195" s="233"/>
      <c r="AM195" s="233"/>
      <c r="AN195" s="233"/>
      <c r="AO195" s="233"/>
      <c r="AP195" s="233"/>
    </row>
    <row r="196" spans="2:44" s="180" customFormat="1" ht="8.85" customHeight="1" x14ac:dyDescent="0.15">
      <c r="B196" s="231" t="s">
        <v>1734</v>
      </c>
      <c r="C196" s="231"/>
      <c r="D196" s="231"/>
      <c r="E196" s="231"/>
      <c r="F196" s="231"/>
      <c r="G196" s="231"/>
      <c r="H196" s="261">
        <v>285577834.99000001</v>
      </c>
      <c r="I196" s="261"/>
      <c r="J196" s="261"/>
      <c r="K196" s="261"/>
      <c r="L196" s="261"/>
      <c r="M196" s="261"/>
      <c r="N196" s="261"/>
      <c r="O196" s="261"/>
      <c r="P196" s="261"/>
      <c r="Q196" s="261"/>
      <c r="R196" s="261"/>
      <c r="S196" s="233">
        <v>7.9184394580255293E-2</v>
      </c>
      <c r="T196" s="233"/>
      <c r="U196" s="233"/>
      <c r="V196" s="233"/>
      <c r="W196" s="233"/>
      <c r="X196" s="233"/>
      <c r="Y196" s="233"/>
      <c r="Z196" s="233"/>
      <c r="AA196" s="233"/>
      <c r="AB196" s="233"/>
      <c r="AC196" s="235">
        <v>2879</v>
      </c>
      <c r="AD196" s="235"/>
      <c r="AE196" s="235"/>
      <c r="AF196" s="235"/>
      <c r="AG196" s="235"/>
      <c r="AH196" s="235"/>
      <c r="AI196" s="235"/>
      <c r="AJ196" s="235"/>
      <c r="AK196" s="233">
        <v>5.73505976095618E-2</v>
      </c>
      <c r="AL196" s="233"/>
      <c r="AM196" s="233"/>
      <c r="AN196" s="233"/>
      <c r="AO196" s="233"/>
      <c r="AP196" s="233"/>
    </row>
    <row r="197" spans="2:44" s="180" customFormat="1" ht="10.199999999999999" customHeight="1" x14ac:dyDescent="0.15">
      <c r="B197" s="263"/>
      <c r="C197" s="263"/>
      <c r="D197" s="263"/>
      <c r="E197" s="263"/>
      <c r="F197" s="263"/>
      <c r="G197" s="263"/>
      <c r="H197" s="259">
        <v>3606491361.1300001</v>
      </c>
      <c r="I197" s="259"/>
      <c r="J197" s="259"/>
      <c r="K197" s="259"/>
      <c r="L197" s="259"/>
      <c r="M197" s="259"/>
      <c r="N197" s="259"/>
      <c r="O197" s="259"/>
      <c r="P197" s="259"/>
      <c r="Q197" s="259"/>
      <c r="R197" s="259"/>
      <c r="S197" s="257">
        <v>1</v>
      </c>
      <c r="T197" s="257"/>
      <c r="U197" s="257"/>
      <c r="V197" s="257"/>
      <c r="W197" s="257"/>
      <c r="X197" s="257"/>
      <c r="Y197" s="257"/>
      <c r="Z197" s="257"/>
      <c r="AA197" s="257"/>
      <c r="AB197" s="257"/>
      <c r="AC197" s="258">
        <v>50200</v>
      </c>
      <c r="AD197" s="258"/>
      <c r="AE197" s="258"/>
      <c r="AF197" s="258"/>
      <c r="AG197" s="258"/>
      <c r="AH197" s="258"/>
      <c r="AI197" s="258"/>
      <c r="AJ197" s="258"/>
      <c r="AK197" s="257">
        <v>1</v>
      </c>
      <c r="AL197" s="257"/>
      <c r="AM197" s="257"/>
      <c r="AN197" s="257"/>
      <c r="AO197" s="257"/>
      <c r="AP197" s="257"/>
    </row>
    <row r="198" spans="2:44" s="180" customFormat="1" ht="7.2" customHeight="1" x14ac:dyDescent="0.15"/>
    <row r="199" spans="2:44" s="180" customFormat="1" ht="15.3" customHeight="1" x14ac:dyDescent="0.15">
      <c r="B199" s="216" t="s">
        <v>1733</v>
      </c>
      <c r="C199" s="216"/>
      <c r="D199" s="216"/>
      <c r="E199" s="216"/>
      <c r="F199" s="216"/>
      <c r="G199" s="216"/>
      <c r="H199" s="216"/>
      <c r="I199" s="216"/>
      <c r="J199" s="216"/>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216"/>
      <c r="AK199" s="216"/>
      <c r="AL199" s="216"/>
      <c r="AM199" s="216"/>
      <c r="AN199" s="216"/>
      <c r="AO199" s="216"/>
      <c r="AP199" s="216"/>
      <c r="AQ199" s="216"/>
      <c r="AR199" s="216"/>
    </row>
    <row r="200" spans="2:44" s="180" customFormat="1" ht="6.3" customHeight="1" x14ac:dyDescent="0.15"/>
    <row r="201" spans="2:44" s="180" customFormat="1" ht="10.199999999999999" customHeight="1" x14ac:dyDescent="0.15">
      <c r="B201" s="263"/>
      <c r="C201" s="263"/>
      <c r="D201" s="263"/>
      <c r="E201" s="263"/>
      <c r="F201" s="263"/>
      <c r="G201" s="212" t="s">
        <v>1655</v>
      </c>
      <c r="H201" s="212"/>
      <c r="I201" s="212"/>
      <c r="J201" s="212"/>
      <c r="K201" s="212"/>
      <c r="L201" s="212"/>
      <c r="M201" s="212"/>
      <c r="N201" s="212"/>
      <c r="O201" s="212"/>
      <c r="P201" s="212"/>
      <c r="Q201" s="212"/>
      <c r="R201" s="212" t="s">
        <v>1653</v>
      </c>
      <c r="S201" s="212"/>
      <c r="T201" s="212"/>
      <c r="U201" s="212"/>
      <c r="V201" s="212"/>
      <c r="W201" s="212"/>
      <c r="X201" s="212"/>
      <c r="Y201" s="212"/>
      <c r="Z201" s="212"/>
      <c r="AA201" s="212"/>
      <c r="AB201" s="212" t="s">
        <v>1654</v>
      </c>
      <c r="AC201" s="212"/>
      <c r="AD201" s="212"/>
      <c r="AE201" s="212"/>
      <c r="AF201" s="212"/>
      <c r="AG201" s="212"/>
      <c r="AH201" s="212"/>
      <c r="AI201" s="212"/>
      <c r="AJ201" s="212"/>
      <c r="AK201" s="212" t="s">
        <v>1653</v>
      </c>
      <c r="AL201" s="212"/>
      <c r="AM201" s="212"/>
      <c r="AN201" s="212"/>
      <c r="AO201" s="212"/>
      <c r="AP201" s="212"/>
    </row>
    <row r="202" spans="2:44" s="180" customFormat="1" ht="9.75" customHeight="1" x14ac:dyDescent="0.15">
      <c r="B202" s="231" t="s">
        <v>1732</v>
      </c>
      <c r="C202" s="231"/>
      <c r="D202" s="231"/>
      <c r="E202" s="231"/>
      <c r="F202" s="231"/>
      <c r="G202" s="261">
        <v>93923870.919999793</v>
      </c>
      <c r="H202" s="261"/>
      <c r="I202" s="261"/>
      <c r="J202" s="261"/>
      <c r="K202" s="261"/>
      <c r="L202" s="261"/>
      <c r="M202" s="261"/>
      <c r="N202" s="261"/>
      <c r="O202" s="261"/>
      <c r="P202" s="261"/>
      <c r="Q202" s="261"/>
      <c r="R202" s="233">
        <v>2.6043004547935799E-2</v>
      </c>
      <c r="S202" s="233"/>
      <c r="T202" s="233"/>
      <c r="U202" s="233"/>
      <c r="V202" s="233"/>
      <c r="W202" s="233"/>
      <c r="X202" s="233"/>
      <c r="Y202" s="233"/>
      <c r="Z202" s="233"/>
      <c r="AA202" s="233"/>
      <c r="AB202" s="235">
        <v>1103</v>
      </c>
      <c r="AC202" s="235"/>
      <c r="AD202" s="235"/>
      <c r="AE202" s="235"/>
      <c r="AF202" s="235"/>
      <c r="AG202" s="235"/>
      <c r="AH202" s="235"/>
      <c r="AI202" s="235"/>
      <c r="AJ202" s="235"/>
      <c r="AK202" s="233">
        <v>2.1972111553784899E-2</v>
      </c>
      <c r="AL202" s="233"/>
      <c r="AM202" s="233"/>
      <c r="AN202" s="233"/>
      <c r="AO202" s="233"/>
      <c r="AP202" s="233"/>
    </row>
    <row r="203" spans="2:44" s="180" customFormat="1" ht="9.75" customHeight="1" x14ac:dyDescent="0.15">
      <c r="B203" s="231" t="s">
        <v>1731</v>
      </c>
      <c r="C203" s="231"/>
      <c r="D203" s="231"/>
      <c r="E203" s="231"/>
      <c r="F203" s="231"/>
      <c r="G203" s="261">
        <v>14744126.470000001</v>
      </c>
      <c r="H203" s="261"/>
      <c r="I203" s="261"/>
      <c r="J203" s="261"/>
      <c r="K203" s="261"/>
      <c r="L203" s="261"/>
      <c r="M203" s="261"/>
      <c r="N203" s="261"/>
      <c r="O203" s="261"/>
      <c r="P203" s="261"/>
      <c r="Q203" s="261"/>
      <c r="R203" s="233">
        <v>4.0882189900436402E-3</v>
      </c>
      <c r="S203" s="233"/>
      <c r="T203" s="233"/>
      <c r="U203" s="233"/>
      <c r="V203" s="233"/>
      <c r="W203" s="233"/>
      <c r="X203" s="233"/>
      <c r="Y203" s="233"/>
      <c r="Z203" s="233"/>
      <c r="AA203" s="233"/>
      <c r="AB203" s="235">
        <v>209</v>
      </c>
      <c r="AC203" s="235"/>
      <c r="AD203" s="235"/>
      <c r="AE203" s="235"/>
      <c r="AF203" s="235"/>
      <c r="AG203" s="235"/>
      <c r="AH203" s="235"/>
      <c r="AI203" s="235"/>
      <c r="AJ203" s="235"/>
      <c r="AK203" s="233">
        <v>4.1633466135458201E-3</v>
      </c>
      <c r="AL203" s="233"/>
      <c r="AM203" s="233"/>
      <c r="AN203" s="233"/>
      <c r="AO203" s="233"/>
      <c r="AP203" s="233"/>
    </row>
    <row r="204" spans="2:44" s="180" customFormat="1" ht="9.75" customHeight="1" x14ac:dyDescent="0.15">
      <c r="B204" s="231" t="s">
        <v>1730</v>
      </c>
      <c r="C204" s="231"/>
      <c r="D204" s="231"/>
      <c r="E204" s="231"/>
      <c r="F204" s="231"/>
      <c r="G204" s="261">
        <v>16049113.119999999</v>
      </c>
      <c r="H204" s="261"/>
      <c r="I204" s="261"/>
      <c r="J204" s="261"/>
      <c r="K204" s="261"/>
      <c r="L204" s="261"/>
      <c r="M204" s="261"/>
      <c r="N204" s="261"/>
      <c r="O204" s="261"/>
      <c r="P204" s="261"/>
      <c r="Q204" s="261"/>
      <c r="R204" s="233">
        <v>4.4500628208829001E-3</v>
      </c>
      <c r="S204" s="233"/>
      <c r="T204" s="233"/>
      <c r="U204" s="233"/>
      <c r="V204" s="233"/>
      <c r="W204" s="233"/>
      <c r="X204" s="233"/>
      <c r="Y204" s="233"/>
      <c r="Z204" s="233"/>
      <c r="AA204" s="233"/>
      <c r="AB204" s="235">
        <v>173</v>
      </c>
      <c r="AC204" s="235"/>
      <c r="AD204" s="235"/>
      <c r="AE204" s="235"/>
      <c r="AF204" s="235"/>
      <c r="AG204" s="235"/>
      <c r="AH204" s="235"/>
      <c r="AI204" s="235"/>
      <c r="AJ204" s="235"/>
      <c r="AK204" s="233">
        <v>3.4462151394422302E-3</v>
      </c>
      <c r="AL204" s="233"/>
      <c r="AM204" s="233"/>
      <c r="AN204" s="233"/>
      <c r="AO204" s="233"/>
      <c r="AP204" s="233"/>
    </row>
    <row r="205" spans="2:44" s="180" customFormat="1" ht="9.75" customHeight="1" x14ac:dyDescent="0.15">
      <c r="B205" s="231" t="s">
        <v>1729</v>
      </c>
      <c r="C205" s="231"/>
      <c r="D205" s="231"/>
      <c r="E205" s="231"/>
      <c r="F205" s="231"/>
      <c r="G205" s="261">
        <v>12691914.09</v>
      </c>
      <c r="H205" s="261"/>
      <c r="I205" s="261"/>
      <c r="J205" s="261"/>
      <c r="K205" s="261"/>
      <c r="L205" s="261"/>
      <c r="M205" s="261"/>
      <c r="N205" s="261"/>
      <c r="O205" s="261"/>
      <c r="P205" s="261"/>
      <c r="Q205" s="261"/>
      <c r="R205" s="233">
        <v>3.5191860506837099E-3</v>
      </c>
      <c r="S205" s="233"/>
      <c r="T205" s="233"/>
      <c r="U205" s="233"/>
      <c r="V205" s="233"/>
      <c r="W205" s="233"/>
      <c r="X205" s="233"/>
      <c r="Y205" s="233"/>
      <c r="Z205" s="233"/>
      <c r="AA205" s="233"/>
      <c r="AB205" s="235">
        <v>130</v>
      </c>
      <c r="AC205" s="235"/>
      <c r="AD205" s="235"/>
      <c r="AE205" s="235"/>
      <c r="AF205" s="235"/>
      <c r="AG205" s="235"/>
      <c r="AH205" s="235"/>
      <c r="AI205" s="235"/>
      <c r="AJ205" s="235"/>
      <c r="AK205" s="233">
        <v>2.58964143426295E-3</v>
      </c>
      <c r="AL205" s="233"/>
      <c r="AM205" s="233"/>
      <c r="AN205" s="233"/>
      <c r="AO205" s="233"/>
      <c r="AP205" s="233"/>
    </row>
    <row r="206" spans="2:44" s="180" customFormat="1" ht="9.75" customHeight="1" x14ac:dyDescent="0.15">
      <c r="B206" s="231" t="s">
        <v>1728</v>
      </c>
      <c r="C206" s="231"/>
      <c r="D206" s="231"/>
      <c r="E206" s="231"/>
      <c r="F206" s="231"/>
      <c r="G206" s="261">
        <v>24880033.73</v>
      </c>
      <c r="H206" s="261"/>
      <c r="I206" s="261"/>
      <c r="J206" s="261"/>
      <c r="K206" s="261"/>
      <c r="L206" s="261"/>
      <c r="M206" s="261"/>
      <c r="N206" s="261"/>
      <c r="O206" s="261"/>
      <c r="P206" s="261"/>
      <c r="Q206" s="261"/>
      <c r="R206" s="233">
        <v>6.8986810832688296E-3</v>
      </c>
      <c r="S206" s="233"/>
      <c r="T206" s="233"/>
      <c r="U206" s="233"/>
      <c r="V206" s="233"/>
      <c r="W206" s="233"/>
      <c r="X206" s="233"/>
      <c r="Y206" s="233"/>
      <c r="Z206" s="233"/>
      <c r="AA206" s="233"/>
      <c r="AB206" s="235">
        <v>247</v>
      </c>
      <c r="AC206" s="235"/>
      <c r="AD206" s="235"/>
      <c r="AE206" s="235"/>
      <c r="AF206" s="235"/>
      <c r="AG206" s="235"/>
      <c r="AH206" s="235"/>
      <c r="AI206" s="235"/>
      <c r="AJ206" s="235"/>
      <c r="AK206" s="233">
        <v>4.9203187250996001E-3</v>
      </c>
      <c r="AL206" s="233"/>
      <c r="AM206" s="233"/>
      <c r="AN206" s="233"/>
      <c r="AO206" s="233"/>
      <c r="AP206" s="233"/>
    </row>
    <row r="207" spans="2:44" s="180" customFormat="1" ht="9.75" customHeight="1" x14ac:dyDescent="0.15">
      <c r="B207" s="231" t="s">
        <v>1727</v>
      </c>
      <c r="C207" s="231"/>
      <c r="D207" s="231"/>
      <c r="E207" s="231"/>
      <c r="F207" s="231"/>
      <c r="G207" s="261">
        <v>12749216.060000001</v>
      </c>
      <c r="H207" s="261"/>
      <c r="I207" s="261"/>
      <c r="J207" s="261"/>
      <c r="K207" s="261"/>
      <c r="L207" s="261"/>
      <c r="M207" s="261"/>
      <c r="N207" s="261"/>
      <c r="O207" s="261"/>
      <c r="P207" s="261"/>
      <c r="Q207" s="261"/>
      <c r="R207" s="233">
        <v>3.5350746150145701E-3</v>
      </c>
      <c r="S207" s="233"/>
      <c r="T207" s="233"/>
      <c r="U207" s="233"/>
      <c r="V207" s="233"/>
      <c r="W207" s="233"/>
      <c r="X207" s="233"/>
      <c r="Y207" s="233"/>
      <c r="Z207" s="233"/>
      <c r="AA207" s="233"/>
      <c r="AB207" s="235">
        <v>134</v>
      </c>
      <c r="AC207" s="235"/>
      <c r="AD207" s="235"/>
      <c r="AE207" s="235"/>
      <c r="AF207" s="235"/>
      <c r="AG207" s="235"/>
      <c r="AH207" s="235"/>
      <c r="AI207" s="235"/>
      <c r="AJ207" s="235"/>
      <c r="AK207" s="233">
        <v>2.66932270916335E-3</v>
      </c>
      <c r="AL207" s="233"/>
      <c r="AM207" s="233"/>
      <c r="AN207" s="233"/>
      <c r="AO207" s="233"/>
      <c r="AP207" s="233"/>
    </row>
    <row r="208" spans="2:44" s="180" customFormat="1" ht="9.75" customHeight="1" x14ac:dyDescent="0.15">
      <c r="B208" s="231" t="s">
        <v>1726</v>
      </c>
      <c r="C208" s="231"/>
      <c r="D208" s="231"/>
      <c r="E208" s="231"/>
      <c r="F208" s="231"/>
      <c r="G208" s="261">
        <v>147862.54</v>
      </c>
      <c r="H208" s="261"/>
      <c r="I208" s="261"/>
      <c r="J208" s="261"/>
      <c r="K208" s="261"/>
      <c r="L208" s="261"/>
      <c r="M208" s="261"/>
      <c r="N208" s="261"/>
      <c r="O208" s="261"/>
      <c r="P208" s="261"/>
      <c r="Q208" s="261"/>
      <c r="R208" s="233">
        <v>4.0999000189943898E-5</v>
      </c>
      <c r="S208" s="233"/>
      <c r="T208" s="233"/>
      <c r="U208" s="233"/>
      <c r="V208" s="233"/>
      <c r="W208" s="233"/>
      <c r="X208" s="233"/>
      <c r="Y208" s="233"/>
      <c r="Z208" s="233"/>
      <c r="AA208" s="233"/>
      <c r="AB208" s="235">
        <v>5</v>
      </c>
      <c r="AC208" s="235"/>
      <c r="AD208" s="235"/>
      <c r="AE208" s="235"/>
      <c r="AF208" s="235"/>
      <c r="AG208" s="235"/>
      <c r="AH208" s="235"/>
      <c r="AI208" s="235"/>
      <c r="AJ208" s="235"/>
      <c r="AK208" s="233">
        <v>9.9601593625497998E-5</v>
      </c>
      <c r="AL208" s="233"/>
      <c r="AM208" s="233"/>
      <c r="AN208" s="233"/>
      <c r="AO208" s="233"/>
      <c r="AP208" s="233"/>
    </row>
    <row r="209" spans="2:44" s="180" customFormat="1" ht="9.75" customHeight="1" x14ac:dyDescent="0.15">
      <c r="B209" s="231" t="s">
        <v>1725</v>
      </c>
      <c r="C209" s="231"/>
      <c r="D209" s="231"/>
      <c r="E209" s="231"/>
      <c r="F209" s="231"/>
      <c r="G209" s="261">
        <v>37978254.030000001</v>
      </c>
      <c r="H209" s="261"/>
      <c r="I209" s="261"/>
      <c r="J209" s="261"/>
      <c r="K209" s="261"/>
      <c r="L209" s="261"/>
      <c r="M209" s="261"/>
      <c r="N209" s="261"/>
      <c r="O209" s="261"/>
      <c r="P209" s="261"/>
      <c r="Q209" s="261"/>
      <c r="R209" s="233">
        <v>1.0530526827076701E-2</v>
      </c>
      <c r="S209" s="233"/>
      <c r="T209" s="233"/>
      <c r="U209" s="233"/>
      <c r="V209" s="233"/>
      <c r="W209" s="233"/>
      <c r="X209" s="233"/>
      <c r="Y209" s="233"/>
      <c r="Z209" s="233"/>
      <c r="AA209" s="233"/>
      <c r="AB209" s="235">
        <v>239</v>
      </c>
      <c r="AC209" s="235"/>
      <c r="AD209" s="235"/>
      <c r="AE209" s="235"/>
      <c r="AF209" s="235"/>
      <c r="AG209" s="235"/>
      <c r="AH209" s="235"/>
      <c r="AI209" s="235"/>
      <c r="AJ209" s="235"/>
      <c r="AK209" s="233">
        <v>4.7609561752988104E-3</v>
      </c>
      <c r="AL209" s="233"/>
      <c r="AM209" s="233"/>
      <c r="AN209" s="233"/>
      <c r="AO209" s="233"/>
      <c r="AP209" s="233"/>
    </row>
    <row r="210" spans="2:44" s="180" customFormat="1" ht="9.75" customHeight="1" x14ac:dyDescent="0.15">
      <c r="B210" s="231" t="s">
        <v>1724</v>
      </c>
      <c r="C210" s="231"/>
      <c r="D210" s="231"/>
      <c r="E210" s="231"/>
      <c r="F210" s="231"/>
      <c r="G210" s="261">
        <v>24035417.43</v>
      </c>
      <c r="H210" s="261"/>
      <c r="I210" s="261"/>
      <c r="J210" s="261"/>
      <c r="K210" s="261"/>
      <c r="L210" s="261"/>
      <c r="M210" s="261"/>
      <c r="N210" s="261"/>
      <c r="O210" s="261"/>
      <c r="P210" s="261"/>
      <c r="Q210" s="261"/>
      <c r="R210" s="233">
        <v>6.6644877314967696E-3</v>
      </c>
      <c r="S210" s="233"/>
      <c r="T210" s="233"/>
      <c r="U210" s="233"/>
      <c r="V210" s="233"/>
      <c r="W210" s="233"/>
      <c r="X210" s="233"/>
      <c r="Y210" s="233"/>
      <c r="Z210" s="233"/>
      <c r="AA210" s="233"/>
      <c r="AB210" s="235">
        <v>139</v>
      </c>
      <c r="AC210" s="235"/>
      <c r="AD210" s="235"/>
      <c r="AE210" s="235"/>
      <c r="AF210" s="235"/>
      <c r="AG210" s="235"/>
      <c r="AH210" s="235"/>
      <c r="AI210" s="235"/>
      <c r="AJ210" s="235"/>
      <c r="AK210" s="233">
        <v>2.7689243027888399E-3</v>
      </c>
      <c r="AL210" s="233"/>
      <c r="AM210" s="233"/>
      <c r="AN210" s="233"/>
      <c r="AO210" s="233"/>
      <c r="AP210" s="233"/>
    </row>
    <row r="211" spans="2:44" s="180" customFormat="1" ht="9.75" customHeight="1" x14ac:dyDescent="0.15">
      <c r="B211" s="231" t="s">
        <v>1723</v>
      </c>
      <c r="C211" s="231"/>
      <c r="D211" s="231"/>
      <c r="E211" s="231"/>
      <c r="F211" s="231"/>
      <c r="G211" s="261">
        <v>3711247.1</v>
      </c>
      <c r="H211" s="261"/>
      <c r="I211" s="261"/>
      <c r="J211" s="261"/>
      <c r="K211" s="261"/>
      <c r="L211" s="261"/>
      <c r="M211" s="261"/>
      <c r="N211" s="261"/>
      <c r="O211" s="261"/>
      <c r="P211" s="261"/>
      <c r="Q211" s="261"/>
      <c r="R211" s="233">
        <v>1.0290464410920401E-3</v>
      </c>
      <c r="S211" s="233"/>
      <c r="T211" s="233"/>
      <c r="U211" s="233"/>
      <c r="V211" s="233"/>
      <c r="W211" s="233"/>
      <c r="X211" s="233"/>
      <c r="Y211" s="233"/>
      <c r="Z211" s="233"/>
      <c r="AA211" s="233"/>
      <c r="AB211" s="235">
        <v>45</v>
      </c>
      <c r="AC211" s="235"/>
      <c r="AD211" s="235"/>
      <c r="AE211" s="235"/>
      <c r="AF211" s="235"/>
      <c r="AG211" s="235"/>
      <c r="AH211" s="235"/>
      <c r="AI211" s="235"/>
      <c r="AJ211" s="235"/>
      <c r="AK211" s="233">
        <v>8.9641434262948197E-4</v>
      </c>
      <c r="AL211" s="233"/>
      <c r="AM211" s="233"/>
      <c r="AN211" s="233"/>
      <c r="AO211" s="233"/>
      <c r="AP211" s="233"/>
    </row>
    <row r="212" spans="2:44" s="180" customFormat="1" ht="9.75" customHeight="1" x14ac:dyDescent="0.15">
      <c r="B212" s="231" t="s">
        <v>1722</v>
      </c>
      <c r="C212" s="231"/>
      <c r="D212" s="231"/>
      <c r="E212" s="231"/>
      <c r="F212" s="231"/>
      <c r="G212" s="261">
        <v>23344016.460000001</v>
      </c>
      <c r="H212" s="261"/>
      <c r="I212" s="261"/>
      <c r="J212" s="261"/>
      <c r="K212" s="261"/>
      <c r="L212" s="261"/>
      <c r="M212" s="261"/>
      <c r="N212" s="261"/>
      <c r="O212" s="261"/>
      <c r="P212" s="261"/>
      <c r="Q212" s="261"/>
      <c r="R212" s="233">
        <v>6.4727775897640699E-3</v>
      </c>
      <c r="S212" s="233"/>
      <c r="T212" s="233"/>
      <c r="U212" s="233"/>
      <c r="V212" s="233"/>
      <c r="W212" s="233"/>
      <c r="X212" s="233"/>
      <c r="Y212" s="233"/>
      <c r="Z212" s="233"/>
      <c r="AA212" s="233"/>
      <c r="AB212" s="235">
        <v>259</v>
      </c>
      <c r="AC212" s="235"/>
      <c r="AD212" s="235"/>
      <c r="AE212" s="235"/>
      <c r="AF212" s="235"/>
      <c r="AG212" s="235"/>
      <c r="AH212" s="235"/>
      <c r="AI212" s="235"/>
      <c r="AJ212" s="235"/>
      <c r="AK212" s="233">
        <v>5.1593625498008002E-3</v>
      </c>
      <c r="AL212" s="233"/>
      <c r="AM212" s="233"/>
      <c r="AN212" s="233"/>
      <c r="AO212" s="233"/>
      <c r="AP212" s="233"/>
    </row>
    <row r="213" spans="2:44" s="180" customFormat="1" ht="9.75" customHeight="1" x14ac:dyDescent="0.15">
      <c r="B213" s="231" t="s">
        <v>1721</v>
      </c>
      <c r="C213" s="231"/>
      <c r="D213" s="231"/>
      <c r="E213" s="231"/>
      <c r="F213" s="231"/>
      <c r="G213" s="261">
        <v>5514974.7199999997</v>
      </c>
      <c r="H213" s="261"/>
      <c r="I213" s="261"/>
      <c r="J213" s="261"/>
      <c r="K213" s="261"/>
      <c r="L213" s="261"/>
      <c r="M213" s="261"/>
      <c r="N213" s="261"/>
      <c r="O213" s="261"/>
      <c r="P213" s="261"/>
      <c r="Q213" s="261"/>
      <c r="R213" s="233">
        <v>1.5291800721996E-3</v>
      </c>
      <c r="S213" s="233"/>
      <c r="T213" s="233"/>
      <c r="U213" s="233"/>
      <c r="V213" s="233"/>
      <c r="W213" s="233"/>
      <c r="X213" s="233"/>
      <c r="Y213" s="233"/>
      <c r="Z213" s="233"/>
      <c r="AA213" s="233"/>
      <c r="AB213" s="235">
        <v>40</v>
      </c>
      <c r="AC213" s="235"/>
      <c r="AD213" s="235"/>
      <c r="AE213" s="235"/>
      <c r="AF213" s="235"/>
      <c r="AG213" s="235"/>
      <c r="AH213" s="235"/>
      <c r="AI213" s="235"/>
      <c r="AJ213" s="235"/>
      <c r="AK213" s="233">
        <v>7.9681274900398398E-4</v>
      </c>
      <c r="AL213" s="233"/>
      <c r="AM213" s="233"/>
      <c r="AN213" s="233"/>
      <c r="AO213" s="233"/>
      <c r="AP213" s="233"/>
    </row>
    <row r="214" spans="2:44" s="180" customFormat="1" ht="9.75" customHeight="1" x14ac:dyDescent="0.15">
      <c r="B214" s="231" t="s">
        <v>1720</v>
      </c>
      <c r="C214" s="231"/>
      <c r="D214" s="231"/>
      <c r="E214" s="231"/>
      <c r="F214" s="231"/>
      <c r="G214" s="261">
        <v>7062405.9800000004</v>
      </c>
      <c r="H214" s="261"/>
      <c r="I214" s="261"/>
      <c r="J214" s="261"/>
      <c r="K214" s="261"/>
      <c r="L214" s="261"/>
      <c r="M214" s="261"/>
      <c r="N214" s="261"/>
      <c r="O214" s="261"/>
      <c r="P214" s="261"/>
      <c r="Q214" s="261"/>
      <c r="R214" s="233">
        <v>1.9582484117713701E-3</v>
      </c>
      <c r="S214" s="233"/>
      <c r="T214" s="233"/>
      <c r="U214" s="233"/>
      <c r="V214" s="233"/>
      <c r="W214" s="233"/>
      <c r="X214" s="233"/>
      <c r="Y214" s="233"/>
      <c r="Z214" s="233"/>
      <c r="AA214" s="233"/>
      <c r="AB214" s="235">
        <v>53</v>
      </c>
      <c r="AC214" s="235"/>
      <c r="AD214" s="235"/>
      <c r="AE214" s="235"/>
      <c r="AF214" s="235"/>
      <c r="AG214" s="235"/>
      <c r="AH214" s="235"/>
      <c r="AI214" s="235"/>
      <c r="AJ214" s="235"/>
      <c r="AK214" s="233">
        <v>1.0557768924302801E-3</v>
      </c>
      <c r="AL214" s="233"/>
      <c r="AM214" s="233"/>
      <c r="AN214" s="233"/>
      <c r="AO214" s="233"/>
      <c r="AP214" s="233"/>
    </row>
    <row r="215" spans="2:44" s="180" customFormat="1" ht="9.75" customHeight="1" x14ac:dyDescent="0.15">
      <c r="B215" s="231" t="s">
        <v>1719</v>
      </c>
      <c r="C215" s="231"/>
      <c r="D215" s="231"/>
      <c r="E215" s="231"/>
      <c r="F215" s="231"/>
      <c r="G215" s="261">
        <v>1174577.56</v>
      </c>
      <c r="H215" s="261"/>
      <c r="I215" s="261"/>
      <c r="J215" s="261"/>
      <c r="K215" s="261"/>
      <c r="L215" s="261"/>
      <c r="M215" s="261"/>
      <c r="N215" s="261"/>
      <c r="O215" s="261"/>
      <c r="P215" s="261"/>
      <c r="Q215" s="261"/>
      <c r="R215" s="233">
        <v>3.2568428491451502E-4</v>
      </c>
      <c r="S215" s="233"/>
      <c r="T215" s="233"/>
      <c r="U215" s="233"/>
      <c r="V215" s="233"/>
      <c r="W215" s="233"/>
      <c r="X215" s="233"/>
      <c r="Y215" s="233"/>
      <c r="Z215" s="233"/>
      <c r="AA215" s="233"/>
      <c r="AB215" s="235">
        <v>12</v>
      </c>
      <c r="AC215" s="235"/>
      <c r="AD215" s="235"/>
      <c r="AE215" s="235"/>
      <c r="AF215" s="235"/>
      <c r="AG215" s="235"/>
      <c r="AH215" s="235"/>
      <c r="AI215" s="235"/>
      <c r="AJ215" s="235"/>
      <c r="AK215" s="233">
        <v>2.3904382470119501E-4</v>
      </c>
      <c r="AL215" s="233"/>
      <c r="AM215" s="233"/>
      <c r="AN215" s="233"/>
      <c r="AO215" s="233"/>
      <c r="AP215" s="233"/>
    </row>
    <row r="216" spans="2:44" s="180" customFormat="1" ht="9.75" customHeight="1" x14ac:dyDescent="0.15">
      <c r="B216" s="231" t="s">
        <v>1718</v>
      </c>
      <c r="C216" s="231"/>
      <c r="D216" s="231"/>
      <c r="E216" s="231"/>
      <c r="F216" s="231"/>
      <c r="G216" s="261">
        <v>67773.5</v>
      </c>
      <c r="H216" s="261"/>
      <c r="I216" s="261"/>
      <c r="J216" s="261"/>
      <c r="K216" s="261"/>
      <c r="L216" s="261"/>
      <c r="M216" s="261"/>
      <c r="N216" s="261"/>
      <c r="O216" s="261"/>
      <c r="P216" s="261"/>
      <c r="Q216" s="261"/>
      <c r="R216" s="233">
        <v>1.87920871599606E-5</v>
      </c>
      <c r="S216" s="233"/>
      <c r="T216" s="233"/>
      <c r="U216" s="233"/>
      <c r="V216" s="233"/>
      <c r="W216" s="233"/>
      <c r="X216" s="233"/>
      <c r="Y216" s="233"/>
      <c r="Z216" s="233"/>
      <c r="AA216" s="233"/>
      <c r="AB216" s="235">
        <v>1</v>
      </c>
      <c r="AC216" s="235"/>
      <c r="AD216" s="235"/>
      <c r="AE216" s="235"/>
      <c r="AF216" s="235"/>
      <c r="AG216" s="235"/>
      <c r="AH216" s="235"/>
      <c r="AI216" s="235"/>
      <c r="AJ216" s="235"/>
      <c r="AK216" s="233">
        <v>1.9920318725099599E-5</v>
      </c>
      <c r="AL216" s="233"/>
      <c r="AM216" s="233"/>
      <c r="AN216" s="233"/>
      <c r="AO216" s="233"/>
      <c r="AP216" s="233"/>
    </row>
    <row r="217" spans="2:44" s="180" customFormat="1" ht="9.75" customHeight="1" x14ac:dyDescent="0.15">
      <c r="B217" s="231" t="s">
        <v>1668</v>
      </c>
      <c r="C217" s="231"/>
      <c r="D217" s="231"/>
      <c r="E217" s="231"/>
      <c r="F217" s="231"/>
      <c r="G217" s="261">
        <v>3328416557.4200001</v>
      </c>
      <c r="H217" s="261"/>
      <c r="I217" s="261"/>
      <c r="J217" s="261"/>
      <c r="K217" s="261"/>
      <c r="L217" s="261"/>
      <c r="M217" s="261"/>
      <c r="N217" s="261"/>
      <c r="O217" s="261"/>
      <c r="P217" s="261"/>
      <c r="Q217" s="261"/>
      <c r="R217" s="233">
        <v>0.92289602944650595</v>
      </c>
      <c r="S217" s="233"/>
      <c r="T217" s="233"/>
      <c r="U217" s="233"/>
      <c r="V217" s="233"/>
      <c r="W217" s="233"/>
      <c r="X217" s="233"/>
      <c r="Y217" s="233"/>
      <c r="Z217" s="233"/>
      <c r="AA217" s="233"/>
      <c r="AB217" s="235">
        <v>47411</v>
      </c>
      <c r="AC217" s="235"/>
      <c r="AD217" s="235"/>
      <c r="AE217" s="235"/>
      <c r="AF217" s="235"/>
      <c r="AG217" s="235"/>
      <c r="AH217" s="235"/>
      <c r="AI217" s="235"/>
      <c r="AJ217" s="235"/>
      <c r="AK217" s="233">
        <v>0.94444223107569703</v>
      </c>
      <c r="AL217" s="233"/>
      <c r="AM217" s="233"/>
      <c r="AN217" s="233"/>
      <c r="AO217" s="233"/>
      <c r="AP217" s="233"/>
    </row>
    <row r="218" spans="2:44" s="180" customFormat="1" ht="10.199999999999999" customHeight="1" x14ac:dyDescent="0.15">
      <c r="B218" s="263"/>
      <c r="C218" s="263"/>
      <c r="D218" s="263"/>
      <c r="E218" s="263"/>
      <c r="F218" s="263"/>
      <c r="G218" s="259">
        <v>3606491361.1300001</v>
      </c>
      <c r="H218" s="259"/>
      <c r="I218" s="259"/>
      <c r="J218" s="259"/>
      <c r="K218" s="259"/>
      <c r="L218" s="259"/>
      <c r="M218" s="259"/>
      <c r="N218" s="259"/>
      <c r="O218" s="259"/>
      <c r="P218" s="259"/>
      <c r="Q218" s="259"/>
      <c r="R218" s="257">
        <v>1</v>
      </c>
      <c r="S218" s="257"/>
      <c r="T218" s="257"/>
      <c r="U218" s="257"/>
      <c r="V218" s="257"/>
      <c r="W218" s="257"/>
      <c r="X218" s="257"/>
      <c r="Y218" s="257"/>
      <c r="Z218" s="257"/>
      <c r="AA218" s="257"/>
      <c r="AB218" s="258">
        <v>50200</v>
      </c>
      <c r="AC218" s="258"/>
      <c r="AD218" s="258"/>
      <c r="AE218" s="258"/>
      <c r="AF218" s="258"/>
      <c r="AG218" s="258"/>
      <c r="AH218" s="258"/>
      <c r="AI218" s="258"/>
      <c r="AJ218" s="258"/>
      <c r="AK218" s="257">
        <v>1</v>
      </c>
      <c r="AL218" s="257"/>
      <c r="AM218" s="257"/>
      <c r="AN218" s="257"/>
      <c r="AO218" s="257"/>
      <c r="AP218" s="257"/>
    </row>
    <row r="219" spans="2:44" s="180" customFormat="1" ht="7.2" customHeight="1" x14ac:dyDescent="0.15"/>
    <row r="220" spans="2:44" s="180" customFormat="1" ht="15.3" customHeight="1" x14ac:dyDescent="0.15">
      <c r="B220" s="216" t="s">
        <v>1717</v>
      </c>
      <c r="C220" s="216"/>
      <c r="D220" s="216"/>
      <c r="E220" s="216"/>
      <c r="F220" s="216"/>
      <c r="G220" s="216"/>
      <c r="H220" s="216"/>
      <c r="I220" s="216"/>
      <c r="J220" s="216"/>
      <c r="K220" s="216"/>
      <c r="L220" s="216"/>
      <c r="M220" s="216"/>
      <c r="N220" s="216"/>
      <c r="O220" s="216"/>
      <c r="P220" s="216"/>
      <c r="Q220" s="216"/>
      <c r="R220" s="216"/>
      <c r="S220" s="216"/>
      <c r="T220" s="216"/>
      <c r="U220" s="216"/>
      <c r="V220" s="216"/>
      <c r="W220" s="216"/>
      <c r="X220" s="216"/>
      <c r="Y220" s="216"/>
      <c r="Z220" s="216"/>
      <c r="AA220" s="216"/>
      <c r="AB220" s="216"/>
      <c r="AC220" s="216"/>
      <c r="AD220" s="216"/>
      <c r="AE220" s="216"/>
      <c r="AF220" s="216"/>
      <c r="AG220" s="216"/>
      <c r="AH220" s="216"/>
      <c r="AI220" s="216"/>
      <c r="AJ220" s="216"/>
      <c r="AK220" s="216"/>
      <c r="AL220" s="216"/>
      <c r="AM220" s="216"/>
      <c r="AN220" s="216"/>
      <c r="AO220" s="216"/>
      <c r="AP220" s="216"/>
      <c r="AQ220" s="216"/>
      <c r="AR220" s="216"/>
    </row>
    <row r="221" spans="2:44" s="180" customFormat="1" ht="6.3" customHeight="1" x14ac:dyDescent="0.15"/>
    <row r="222" spans="2:44" s="180" customFormat="1" ht="9.75" customHeight="1" x14ac:dyDescent="0.15">
      <c r="B222" s="263"/>
      <c r="C222" s="263"/>
      <c r="D222" s="263"/>
      <c r="E222" s="263"/>
      <c r="F222" s="212" t="s">
        <v>1655</v>
      </c>
      <c r="G222" s="212"/>
      <c r="H222" s="212"/>
      <c r="I222" s="212"/>
      <c r="J222" s="212"/>
      <c r="K222" s="212"/>
      <c r="L222" s="212"/>
      <c r="M222" s="212"/>
      <c r="N222" s="212"/>
      <c r="O222" s="212"/>
      <c r="P222" s="212"/>
      <c r="Q222" s="212" t="s">
        <v>1653</v>
      </c>
      <c r="R222" s="212"/>
      <c r="S222" s="212"/>
      <c r="T222" s="212"/>
      <c r="U222" s="212"/>
      <c r="V222" s="212"/>
      <c r="W222" s="212"/>
      <c r="X222" s="212"/>
      <c r="Y222" s="212"/>
      <c r="Z222" s="212"/>
      <c r="AA222" s="212" t="s">
        <v>1654</v>
      </c>
      <c r="AB222" s="212"/>
      <c r="AC222" s="212"/>
      <c r="AD222" s="212"/>
      <c r="AE222" s="212"/>
      <c r="AF222" s="212"/>
      <c r="AG222" s="212"/>
      <c r="AH222" s="212"/>
      <c r="AI222" s="212"/>
      <c r="AJ222" s="212" t="s">
        <v>1653</v>
      </c>
      <c r="AK222" s="212"/>
      <c r="AL222" s="212"/>
      <c r="AM222" s="212"/>
      <c r="AN222" s="212"/>
      <c r="AO222" s="212"/>
      <c r="AP222" s="212"/>
    </row>
    <row r="223" spans="2:44" s="180" customFormat="1" ht="9.75" customHeight="1" x14ac:dyDescent="0.15">
      <c r="B223" s="231" t="s">
        <v>1716</v>
      </c>
      <c r="C223" s="231"/>
      <c r="D223" s="231"/>
      <c r="E223" s="231"/>
      <c r="F223" s="261">
        <v>3606491361.1300201</v>
      </c>
      <c r="G223" s="261"/>
      <c r="H223" s="261"/>
      <c r="I223" s="261"/>
      <c r="J223" s="261"/>
      <c r="K223" s="261"/>
      <c r="L223" s="261"/>
      <c r="M223" s="261"/>
      <c r="N223" s="261"/>
      <c r="O223" s="261"/>
      <c r="P223" s="261"/>
      <c r="Q223" s="233">
        <v>1</v>
      </c>
      <c r="R223" s="233"/>
      <c r="S223" s="233"/>
      <c r="T223" s="233"/>
      <c r="U223" s="233"/>
      <c r="V223" s="233"/>
      <c r="W223" s="233"/>
      <c r="X223" s="233"/>
      <c r="Y223" s="233"/>
      <c r="Z223" s="233"/>
      <c r="AA223" s="235">
        <v>50200</v>
      </c>
      <c r="AB223" s="235"/>
      <c r="AC223" s="235"/>
      <c r="AD223" s="235"/>
      <c r="AE223" s="235"/>
      <c r="AF223" s="235"/>
      <c r="AG223" s="235"/>
      <c r="AH223" s="235"/>
      <c r="AI223" s="235"/>
      <c r="AJ223" s="233">
        <v>1</v>
      </c>
      <c r="AK223" s="233"/>
      <c r="AL223" s="233"/>
      <c r="AM223" s="233"/>
      <c r="AN223" s="233"/>
      <c r="AO223" s="233"/>
      <c r="AP223" s="233"/>
    </row>
    <row r="224" spans="2:44" s="180" customFormat="1" ht="9.75" customHeight="1" x14ac:dyDescent="0.15">
      <c r="B224" s="263"/>
      <c r="C224" s="263"/>
      <c r="D224" s="263"/>
      <c r="E224" s="263"/>
      <c r="F224" s="259">
        <v>3606491361.1300201</v>
      </c>
      <c r="G224" s="259"/>
      <c r="H224" s="259"/>
      <c r="I224" s="259"/>
      <c r="J224" s="259"/>
      <c r="K224" s="259"/>
      <c r="L224" s="259"/>
      <c r="M224" s="259"/>
      <c r="N224" s="259"/>
      <c r="O224" s="259"/>
      <c r="P224" s="259"/>
      <c r="Q224" s="257">
        <v>1</v>
      </c>
      <c r="R224" s="257"/>
      <c r="S224" s="257"/>
      <c r="T224" s="257"/>
      <c r="U224" s="257"/>
      <c r="V224" s="257"/>
      <c r="W224" s="257"/>
      <c r="X224" s="257"/>
      <c r="Y224" s="257"/>
      <c r="Z224" s="257"/>
      <c r="AA224" s="258">
        <v>50200</v>
      </c>
      <c r="AB224" s="258"/>
      <c r="AC224" s="258"/>
      <c r="AD224" s="258"/>
      <c r="AE224" s="258"/>
      <c r="AF224" s="258"/>
      <c r="AG224" s="258"/>
      <c r="AH224" s="258"/>
      <c r="AI224" s="258"/>
      <c r="AJ224" s="257">
        <v>1</v>
      </c>
      <c r="AK224" s="257"/>
      <c r="AL224" s="257"/>
      <c r="AM224" s="257"/>
      <c r="AN224" s="257"/>
      <c r="AO224" s="257"/>
      <c r="AP224" s="257"/>
    </row>
    <row r="225" spans="2:44" s="180" customFormat="1" ht="14.1" customHeight="1" x14ac:dyDescent="0.15"/>
    <row r="226" spans="2:44" s="180" customFormat="1" ht="15.3" customHeight="1" x14ac:dyDescent="0.15">
      <c r="B226" s="216" t="s">
        <v>1715</v>
      </c>
      <c r="C226" s="216"/>
      <c r="D226" s="216"/>
      <c r="E226" s="216"/>
      <c r="F226" s="216"/>
      <c r="G226" s="216"/>
      <c r="H226" s="216"/>
      <c r="I226" s="216"/>
      <c r="J226" s="216"/>
      <c r="K226" s="216"/>
      <c r="L226" s="216"/>
      <c r="M226" s="216"/>
      <c r="N226" s="216"/>
      <c r="O226" s="216"/>
      <c r="P226" s="216"/>
      <c r="Q226" s="216"/>
      <c r="R226" s="216"/>
      <c r="S226" s="216"/>
      <c r="T226" s="216"/>
      <c r="U226" s="216"/>
      <c r="V226" s="216"/>
      <c r="W226" s="216"/>
      <c r="X226" s="216"/>
      <c r="Y226" s="216"/>
      <c r="Z226" s="216"/>
      <c r="AA226" s="216"/>
      <c r="AB226" s="216"/>
      <c r="AC226" s="216"/>
      <c r="AD226" s="216"/>
      <c r="AE226" s="216"/>
      <c r="AF226" s="216"/>
      <c r="AG226" s="216"/>
      <c r="AH226" s="216"/>
      <c r="AI226" s="216"/>
      <c r="AJ226" s="216"/>
      <c r="AK226" s="216"/>
      <c r="AL226" s="216"/>
      <c r="AM226" s="216"/>
      <c r="AN226" s="216"/>
      <c r="AO226" s="216"/>
      <c r="AP226" s="216"/>
      <c r="AQ226" s="216"/>
      <c r="AR226" s="216"/>
    </row>
    <row r="227" spans="2:44" s="180" customFormat="1" ht="5.55" customHeight="1" x14ac:dyDescent="0.15"/>
    <row r="228" spans="2:44" s="180" customFormat="1" ht="10.65" customHeight="1" x14ac:dyDescent="0.15">
      <c r="B228" s="263"/>
      <c r="C228" s="263"/>
      <c r="D228" s="212" t="s">
        <v>1655</v>
      </c>
      <c r="E228" s="212"/>
      <c r="F228" s="212"/>
      <c r="G228" s="212"/>
      <c r="H228" s="212"/>
      <c r="I228" s="212"/>
      <c r="J228" s="212"/>
      <c r="K228" s="212"/>
      <c r="L228" s="212"/>
      <c r="M228" s="212"/>
      <c r="N228" s="212"/>
      <c r="O228" s="212" t="s">
        <v>1653</v>
      </c>
      <c r="P228" s="212"/>
      <c r="Q228" s="212"/>
      <c r="R228" s="212"/>
      <c r="S228" s="212"/>
      <c r="T228" s="212"/>
      <c r="U228" s="212"/>
      <c r="V228" s="212"/>
      <c r="W228" s="212"/>
      <c r="X228" s="212"/>
      <c r="Y228" s="212" t="s">
        <v>1654</v>
      </c>
      <c r="Z228" s="212"/>
      <c r="AA228" s="212"/>
      <c r="AB228" s="212"/>
      <c r="AC228" s="212"/>
      <c r="AD228" s="212"/>
      <c r="AE228" s="212"/>
      <c r="AF228" s="212"/>
      <c r="AG228" s="212"/>
      <c r="AH228" s="212" t="s">
        <v>1653</v>
      </c>
      <c r="AI228" s="212"/>
      <c r="AJ228" s="212"/>
      <c r="AK228" s="212"/>
      <c r="AL228" s="212"/>
      <c r="AM228" s="212"/>
      <c r="AN228" s="212"/>
      <c r="AO228" s="212"/>
    </row>
    <row r="229" spans="2:44" s="180" customFormat="1" ht="9.75" customHeight="1" x14ac:dyDescent="0.15">
      <c r="B229" s="231" t="s">
        <v>1714</v>
      </c>
      <c r="C229" s="231"/>
      <c r="D229" s="261">
        <v>3473734552.1000099</v>
      </c>
      <c r="E229" s="261"/>
      <c r="F229" s="261"/>
      <c r="G229" s="261"/>
      <c r="H229" s="261"/>
      <c r="I229" s="261"/>
      <c r="J229" s="261"/>
      <c r="K229" s="261"/>
      <c r="L229" s="261"/>
      <c r="M229" s="261"/>
      <c r="N229" s="261"/>
      <c r="O229" s="233">
        <v>0.96318948370129898</v>
      </c>
      <c r="P229" s="233"/>
      <c r="Q229" s="233"/>
      <c r="R229" s="233"/>
      <c r="S229" s="233"/>
      <c r="T229" s="233"/>
      <c r="U229" s="233"/>
      <c r="V229" s="233"/>
      <c r="W229" s="233"/>
      <c r="X229" s="233"/>
      <c r="Y229" s="235">
        <v>48657</v>
      </c>
      <c r="Z229" s="235"/>
      <c r="AA229" s="235"/>
      <c r="AB229" s="235"/>
      <c r="AC229" s="235"/>
      <c r="AD229" s="235"/>
      <c r="AE229" s="235"/>
      <c r="AF229" s="235"/>
      <c r="AG229" s="235"/>
      <c r="AH229" s="233">
        <v>0.96926294820717096</v>
      </c>
      <c r="AI229" s="233"/>
      <c r="AJ229" s="233"/>
      <c r="AK229" s="233"/>
      <c r="AL229" s="233"/>
      <c r="AM229" s="233"/>
      <c r="AN229" s="233"/>
      <c r="AO229" s="233"/>
    </row>
    <row r="230" spans="2:44" s="180" customFormat="1" ht="9.75" customHeight="1" x14ac:dyDescent="0.15">
      <c r="B230" s="231" t="s">
        <v>1713</v>
      </c>
      <c r="C230" s="231"/>
      <c r="D230" s="261">
        <v>97564827.5</v>
      </c>
      <c r="E230" s="261"/>
      <c r="F230" s="261"/>
      <c r="G230" s="261"/>
      <c r="H230" s="261"/>
      <c r="I230" s="261"/>
      <c r="J230" s="261"/>
      <c r="K230" s="261"/>
      <c r="L230" s="261"/>
      <c r="M230" s="261"/>
      <c r="N230" s="261"/>
      <c r="O230" s="233">
        <v>2.7052560988093E-2</v>
      </c>
      <c r="P230" s="233"/>
      <c r="Q230" s="233"/>
      <c r="R230" s="233"/>
      <c r="S230" s="233"/>
      <c r="T230" s="233"/>
      <c r="U230" s="233"/>
      <c r="V230" s="233"/>
      <c r="W230" s="233"/>
      <c r="X230" s="233"/>
      <c r="Y230" s="235">
        <v>667</v>
      </c>
      <c r="Z230" s="235"/>
      <c r="AA230" s="235"/>
      <c r="AB230" s="235"/>
      <c r="AC230" s="235"/>
      <c r="AD230" s="235"/>
      <c r="AE230" s="235"/>
      <c r="AF230" s="235"/>
      <c r="AG230" s="235"/>
      <c r="AH230" s="233">
        <v>1.32868525896414E-2</v>
      </c>
      <c r="AI230" s="233"/>
      <c r="AJ230" s="233"/>
      <c r="AK230" s="233"/>
      <c r="AL230" s="233"/>
      <c r="AM230" s="233"/>
      <c r="AN230" s="233"/>
      <c r="AO230" s="233"/>
    </row>
    <row r="231" spans="2:44" s="180" customFormat="1" ht="9.75" customHeight="1" x14ac:dyDescent="0.15">
      <c r="B231" s="231" t="s">
        <v>1712</v>
      </c>
      <c r="C231" s="231"/>
      <c r="D231" s="261">
        <v>35191981.530000001</v>
      </c>
      <c r="E231" s="261"/>
      <c r="F231" s="261"/>
      <c r="G231" s="261"/>
      <c r="H231" s="261"/>
      <c r="I231" s="261"/>
      <c r="J231" s="261"/>
      <c r="K231" s="261"/>
      <c r="L231" s="261"/>
      <c r="M231" s="261"/>
      <c r="N231" s="261"/>
      <c r="O231" s="233">
        <v>9.7579553106078801E-3</v>
      </c>
      <c r="P231" s="233"/>
      <c r="Q231" s="233"/>
      <c r="R231" s="233"/>
      <c r="S231" s="233"/>
      <c r="T231" s="233"/>
      <c r="U231" s="233"/>
      <c r="V231" s="233"/>
      <c r="W231" s="233"/>
      <c r="X231" s="233"/>
      <c r="Y231" s="235">
        <v>876</v>
      </c>
      <c r="Z231" s="235"/>
      <c r="AA231" s="235"/>
      <c r="AB231" s="235"/>
      <c r="AC231" s="235"/>
      <c r="AD231" s="235"/>
      <c r="AE231" s="235"/>
      <c r="AF231" s="235"/>
      <c r="AG231" s="235"/>
      <c r="AH231" s="233">
        <v>1.74501992031873E-2</v>
      </c>
      <c r="AI231" s="233"/>
      <c r="AJ231" s="233"/>
      <c r="AK231" s="233"/>
      <c r="AL231" s="233"/>
      <c r="AM231" s="233"/>
      <c r="AN231" s="233"/>
      <c r="AO231" s="233"/>
    </row>
    <row r="232" spans="2:44" s="180" customFormat="1" ht="9.75" customHeight="1" x14ac:dyDescent="0.15">
      <c r="B232" s="263"/>
      <c r="C232" s="263"/>
      <c r="D232" s="259">
        <v>3606491361.1300101</v>
      </c>
      <c r="E232" s="259"/>
      <c r="F232" s="259"/>
      <c r="G232" s="259"/>
      <c r="H232" s="259"/>
      <c r="I232" s="259"/>
      <c r="J232" s="259"/>
      <c r="K232" s="259"/>
      <c r="L232" s="259"/>
      <c r="M232" s="259"/>
      <c r="N232" s="259"/>
      <c r="O232" s="257">
        <v>1</v>
      </c>
      <c r="P232" s="257"/>
      <c r="Q232" s="257"/>
      <c r="R232" s="257"/>
      <c r="S232" s="257"/>
      <c r="T232" s="257"/>
      <c r="U232" s="257"/>
      <c r="V232" s="257"/>
      <c r="W232" s="257"/>
      <c r="X232" s="257"/>
      <c r="Y232" s="258">
        <v>50200</v>
      </c>
      <c r="Z232" s="258"/>
      <c r="AA232" s="258"/>
      <c r="AB232" s="258"/>
      <c r="AC232" s="258"/>
      <c r="AD232" s="258"/>
      <c r="AE232" s="258"/>
      <c r="AF232" s="258"/>
      <c r="AG232" s="258"/>
      <c r="AH232" s="257">
        <v>1</v>
      </c>
      <c r="AI232" s="257"/>
      <c r="AJ232" s="257"/>
      <c r="AK232" s="257"/>
      <c r="AL232" s="257"/>
      <c r="AM232" s="257"/>
      <c r="AN232" s="257"/>
      <c r="AO232" s="257"/>
    </row>
    <row r="233" spans="2:44" s="180" customFormat="1" ht="7.2" customHeight="1" x14ac:dyDescent="0.15"/>
    <row r="234" spans="2:44" s="180" customFormat="1" ht="15.3" customHeight="1" x14ac:dyDescent="0.15">
      <c r="B234" s="216" t="s">
        <v>1711</v>
      </c>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216"/>
      <c r="AG234" s="216"/>
      <c r="AH234" s="216"/>
      <c r="AI234" s="216"/>
      <c r="AJ234" s="216"/>
      <c r="AK234" s="216"/>
      <c r="AL234" s="216"/>
      <c r="AM234" s="216"/>
      <c r="AN234" s="216"/>
      <c r="AO234" s="216"/>
      <c r="AP234" s="216"/>
      <c r="AQ234" s="216"/>
      <c r="AR234" s="216"/>
    </row>
    <row r="235" spans="2:44" s="180" customFormat="1" ht="6.3" customHeight="1" x14ac:dyDescent="0.15"/>
    <row r="236" spans="2:44" s="180" customFormat="1" ht="10.199999999999999" customHeight="1" x14ac:dyDescent="0.15">
      <c r="B236" s="268"/>
      <c r="C236" s="212" t="s">
        <v>1655</v>
      </c>
      <c r="D236" s="212"/>
      <c r="E236" s="212"/>
      <c r="F236" s="212"/>
      <c r="G236" s="212"/>
      <c r="H236" s="212"/>
      <c r="I236" s="212"/>
      <c r="J236" s="212"/>
      <c r="K236" s="212"/>
      <c r="L236" s="212"/>
      <c r="M236" s="212"/>
      <c r="N236" s="212" t="s">
        <v>1653</v>
      </c>
      <c r="O236" s="212"/>
      <c r="P236" s="212"/>
      <c r="Q236" s="212"/>
      <c r="R236" s="212"/>
      <c r="S236" s="212"/>
      <c r="T236" s="212"/>
      <c r="U236" s="212"/>
      <c r="V236" s="212"/>
      <c r="W236" s="212"/>
      <c r="X236" s="212" t="s">
        <v>1654</v>
      </c>
      <c r="Y236" s="212"/>
      <c r="Z236" s="212"/>
      <c r="AA236" s="212"/>
      <c r="AB236" s="212"/>
      <c r="AC236" s="212"/>
      <c r="AD236" s="212"/>
      <c r="AE236" s="212"/>
      <c r="AF236" s="212"/>
      <c r="AG236" s="212" t="s">
        <v>1653</v>
      </c>
      <c r="AH236" s="212"/>
      <c r="AI236" s="212"/>
      <c r="AJ236" s="212"/>
      <c r="AK236" s="212"/>
      <c r="AL236" s="212"/>
      <c r="AM236" s="212"/>
      <c r="AN236" s="212"/>
      <c r="AO236" s="212"/>
    </row>
    <row r="237" spans="2:44" s="180" customFormat="1" ht="8.85" customHeight="1" x14ac:dyDescent="0.15">
      <c r="B237" s="204" t="s">
        <v>1709</v>
      </c>
      <c r="C237" s="261">
        <v>141126672.55000001</v>
      </c>
      <c r="D237" s="261"/>
      <c r="E237" s="261"/>
      <c r="F237" s="261"/>
      <c r="G237" s="261"/>
      <c r="H237" s="261"/>
      <c r="I237" s="261"/>
      <c r="J237" s="261"/>
      <c r="K237" s="261"/>
      <c r="L237" s="261"/>
      <c r="M237" s="261"/>
      <c r="N237" s="233">
        <v>3.9131293664261602E-2</v>
      </c>
      <c r="O237" s="233"/>
      <c r="P237" s="233"/>
      <c r="Q237" s="233"/>
      <c r="R237" s="233"/>
      <c r="S237" s="233"/>
      <c r="T237" s="233"/>
      <c r="U237" s="233"/>
      <c r="V237" s="233"/>
      <c r="W237" s="233"/>
      <c r="X237" s="235">
        <v>8366</v>
      </c>
      <c r="Y237" s="235"/>
      <c r="Z237" s="235"/>
      <c r="AA237" s="235"/>
      <c r="AB237" s="235"/>
      <c r="AC237" s="235"/>
      <c r="AD237" s="235"/>
      <c r="AE237" s="235"/>
      <c r="AF237" s="235"/>
      <c r="AG237" s="233">
        <v>0.16665338645418301</v>
      </c>
      <c r="AH237" s="233"/>
      <c r="AI237" s="233"/>
      <c r="AJ237" s="233"/>
      <c r="AK237" s="233"/>
      <c r="AL237" s="233"/>
      <c r="AM237" s="233"/>
      <c r="AN237" s="233"/>
      <c r="AO237" s="233"/>
    </row>
    <row r="238" spans="2:44" s="180" customFormat="1" ht="8.85" customHeight="1" x14ac:dyDescent="0.15">
      <c r="B238" s="204" t="s">
        <v>1708</v>
      </c>
      <c r="C238" s="261">
        <v>249934939.06</v>
      </c>
      <c r="D238" s="261"/>
      <c r="E238" s="261"/>
      <c r="F238" s="261"/>
      <c r="G238" s="261"/>
      <c r="H238" s="261"/>
      <c r="I238" s="261"/>
      <c r="J238" s="261"/>
      <c r="K238" s="261"/>
      <c r="L238" s="261"/>
      <c r="M238" s="261"/>
      <c r="N238" s="233">
        <v>6.9301410715618503E-2</v>
      </c>
      <c r="O238" s="233"/>
      <c r="P238" s="233"/>
      <c r="Q238" s="233"/>
      <c r="R238" s="233"/>
      <c r="S238" s="233"/>
      <c r="T238" s="233"/>
      <c r="U238" s="233"/>
      <c r="V238" s="233"/>
      <c r="W238" s="233"/>
      <c r="X238" s="235">
        <v>6274</v>
      </c>
      <c r="Y238" s="235"/>
      <c r="Z238" s="235"/>
      <c r="AA238" s="235"/>
      <c r="AB238" s="235"/>
      <c r="AC238" s="235"/>
      <c r="AD238" s="235"/>
      <c r="AE238" s="235"/>
      <c r="AF238" s="235"/>
      <c r="AG238" s="233">
        <v>0.124980079681275</v>
      </c>
      <c r="AH238" s="233"/>
      <c r="AI238" s="233"/>
      <c r="AJ238" s="233"/>
      <c r="AK238" s="233"/>
      <c r="AL238" s="233"/>
      <c r="AM238" s="233"/>
      <c r="AN238" s="233"/>
      <c r="AO238" s="233"/>
    </row>
    <row r="239" spans="2:44" s="180" customFormat="1" ht="8.85" customHeight="1" x14ac:dyDescent="0.15">
      <c r="B239" s="204" t="s">
        <v>1707</v>
      </c>
      <c r="C239" s="261">
        <v>342523154.89999998</v>
      </c>
      <c r="D239" s="261"/>
      <c r="E239" s="261"/>
      <c r="F239" s="261"/>
      <c r="G239" s="261"/>
      <c r="H239" s="261"/>
      <c r="I239" s="261"/>
      <c r="J239" s="261"/>
      <c r="K239" s="261"/>
      <c r="L239" s="261"/>
      <c r="M239" s="261"/>
      <c r="N239" s="233">
        <v>9.4974067757833097E-2</v>
      </c>
      <c r="O239" s="233"/>
      <c r="P239" s="233"/>
      <c r="Q239" s="233"/>
      <c r="R239" s="233"/>
      <c r="S239" s="233"/>
      <c r="T239" s="233"/>
      <c r="U239" s="233"/>
      <c r="V239" s="233"/>
      <c r="W239" s="233"/>
      <c r="X239" s="235">
        <v>6068</v>
      </c>
      <c r="Y239" s="235"/>
      <c r="Z239" s="235"/>
      <c r="AA239" s="235"/>
      <c r="AB239" s="235"/>
      <c r="AC239" s="235"/>
      <c r="AD239" s="235"/>
      <c r="AE239" s="235"/>
      <c r="AF239" s="235"/>
      <c r="AG239" s="233">
        <v>0.120876494023904</v>
      </c>
      <c r="AH239" s="233"/>
      <c r="AI239" s="233"/>
      <c r="AJ239" s="233"/>
      <c r="AK239" s="233"/>
      <c r="AL239" s="233"/>
      <c r="AM239" s="233"/>
      <c r="AN239" s="233"/>
      <c r="AO239" s="233"/>
    </row>
    <row r="240" spans="2:44" s="180" customFormat="1" ht="8.85" customHeight="1" x14ac:dyDescent="0.15">
      <c r="B240" s="204" t="s">
        <v>1706</v>
      </c>
      <c r="C240" s="261">
        <v>435946724.88</v>
      </c>
      <c r="D240" s="261"/>
      <c r="E240" s="261"/>
      <c r="F240" s="261"/>
      <c r="G240" s="261"/>
      <c r="H240" s="261"/>
      <c r="I240" s="261"/>
      <c r="J240" s="261"/>
      <c r="K240" s="261"/>
      <c r="L240" s="261"/>
      <c r="M240" s="261"/>
      <c r="N240" s="233">
        <v>0.120878349960447</v>
      </c>
      <c r="O240" s="233"/>
      <c r="P240" s="233"/>
      <c r="Q240" s="233"/>
      <c r="R240" s="233"/>
      <c r="S240" s="233"/>
      <c r="T240" s="233"/>
      <c r="U240" s="233"/>
      <c r="V240" s="233"/>
      <c r="W240" s="233"/>
      <c r="X240" s="235">
        <v>6169</v>
      </c>
      <c r="Y240" s="235"/>
      <c r="Z240" s="235"/>
      <c r="AA240" s="235"/>
      <c r="AB240" s="235"/>
      <c r="AC240" s="235"/>
      <c r="AD240" s="235"/>
      <c r="AE240" s="235"/>
      <c r="AF240" s="235"/>
      <c r="AG240" s="233">
        <v>0.122888446215139</v>
      </c>
      <c r="AH240" s="233"/>
      <c r="AI240" s="233"/>
      <c r="AJ240" s="233"/>
      <c r="AK240" s="233"/>
      <c r="AL240" s="233"/>
      <c r="AM240" s="233"/>
      <c r="AN240" s="233"/>
      <c r="AO240" s="233"/>
    </row>
    <row r="241" spans="2:44" s="180" customFormat="1" ht="8.85" customHeight="1" x14ac:dyDescent="0.15">
      <c r="B241" s="204" t="s">
        <v>1705</v>
      </c>
      <c r="C241" s="261">
        <v>513409241.29000002</v>
      </c>
      <c r="D241" s="261"/>
      <c r="E241" s="261"/>
      <c r="F241" s="261"/>
      <c r="G241" s="261"/>
      <c r="H241" s="261"/>
      <c r="I241" s="261"/>
      <c r="J241" s="261"/>
      <c r="K241" s="261"/>
      <c r="L241" s="261"/>
      <c r="M241" s="261"/>
      <c r="N241" s="233">
        <v>0.14235698630070701</v>
      </c>
      <c r="O241" s="233"/>
      <c r="P241" s="233"/>
      <c r="Q241" s="233"/>
      <c r="R241" s="233"/>
      <c r="S241" s="233"/>
      <c r="T241" s="233"/>
      <c r="U241" s="233"/>
      <c r="V241" s="233"/>
      <c r="W241" s="233"/>
      <c r="X241" s="235">
        <v>6262</v>
      </c>
      <c r="Y241" s="235"/>
      <c r="Z241" s="235"/>
      <c r="AA241" s="235"/>
      <c r="AB241" s="235"/>
      <c r="AC241" s="235"/>
      <c r="AD241" s="235"/>
      <c r="AE241" s="235"/>
      <c r="AF241" s="235"/>
      <c r="AG241" s="233">
        <v>0.12474103585657401</v>
      </c>
      <c r="AH241" s="233"/>
      <c r="AI241" s="233"/>
      <c r="AJ241" s="233"/>
      <c r="AK241" s="233"/>
      <c r="AL241" s="233"/>
      <c r="AM241" s="233"/>
      <c r="AN241" s="233"/>
      <c r="AO241" s="233"/>
    </row>
    <row r="242" spans="2:44" s="180" customFormat="1" ht="8.85" customHeight="1" x14ac:dyDescent="0.15">
      <c r="B242" s="204" t="s">
        <v>1704</v>
      </c>
      <c r="C242" s="261">
        <v>533402338.86999798</v>
      </c>
      <c r="D242" s="261"/>
      <c r="E242" s="261"/>
      <c r="F242" s="261"/>
      <c r="G242" s="261"/>
      <c r="H242" s="261"/>
      <c r="I242" s="261"/>
      <c r="J242" s="261"/>
      <c r="K242" s="261"/>
      <c r="L242" s="261"/>
      <c r="M242" s="261"/>
      <c r="N242" s="233">
        <v>0.14790062846646301</v>
      </c>
      <c r="O242" s="233"/>
      <c r="P242" s="233"/>
      <c r="Q242" s="233"/>
      <c r="R242" s="233"/>
      <c r="S242" s="233"/>
      <c r="T242" s="233"/>
      <c r="U242" s="233"/>
      <c r="V242" s="233"/>
      <c r="W242" s="233"/>
      <c r="X242" s="235">
        <v>5622</v>
      </c>
      <c r="Y242" s="235"/>
      <c r="Z242" s="235"/>
      <c r="AA242" s="235"/>
      <c r="AB242" s="235"/>
      <c r="AC242" s="235"/>
      <c r="AD242" s="235"/>
      <c r="AE242" s="235"/>
      <c r="AF242" s="235"/>
      <c r="AG242" s="233">
        <v>0.11199203187251</v>
      </c>
      <c r="AH242" s="233"/>
      <c r="AI242" s="233"/>
      <c r="AJ242" s="233"/>
      <c r="AK242" s="233"/>
      <c r="AL242" s="233"/>
      <c r="AM242" s="233"/>
      <c r="AN242" s="233"/>
      <c r="AO242" s="233"/>
    </row>
    <row r="243" spans="2:44" s="180" customFormat="1" ht="8.85" customHeight="1" x14ac:dyDescent="0.15">
      <c r="B243" s="204" t="s">
        <v>1703</v>
      </c>
      <c r="C243" s="261">
        <v>472405255.09999901</v>
      </c>
      <c r="D243" s="261"/>
      <c r="E243" s="261"/>
      <c r="F243" s="261"/>
      <c r="G243" s="261"/>
      <c r="H243" s="261"/>
      <c r="I243" s="261"/>
      <c r="J243" s="261"/>
      <c r="K243" s="261"/>
      <c r="L243" s="261"/>
      <c r="M243" s="261"/>
      <c r="N243" s="233">
        <v>0.130987491108805</v>
      </c>
      <c r="O243" s="233"/>
      <c r="P243" s="233"/>
      <c r="Q243" s="233"/>
      <c r="R243" s="233"/>
      <c r="S243" s="233"/>
      <c r="T243" s="233"/>
      <c r="U243" s="233"/>
      <c r="V243" s="233"/>
      <c r="W243" s="233"/>
      <c r="X243" s="235">
        <v>4496</v>
      </c>
      <c r="Y243" s="235"/>
      <c r="Z243" s="235"/>
      <c r="AA243" s="235"/>
      <c r="AB243" s="235"/>
      <c r="AC243" s="235"/>
      <c r="AD243" s="235"/>
      <c r="AE243" s="235"/>
      <c r="AF243" s="235"/>
      <c r="AG243" s="233">
        <v>8.9561752988047805E-2</v>
      </c>
      <c r="AH243" s="233"/>
      <c r="AI243" s="233"/>
      <c r="AJ243" s="233"/>
      <c r="AK243" s="233"/>
      <c r="AL243" s="233"/>
      <c r="AM243" s="233"/>
      <c r="AN243" s="233"/>
      <c r="AO243" s="233"/>
    </row>
    <row r="244" spans="2:44" s="180" customFormat="1" ht="8.85" customHeight="1" x14ac:dyDescent="0.15">
      <c r="B244" s="204" t="s">
        <v>1702</v>
      </c>
      <c r="C244" s="261">
        <v>459962711.01999998</v>
      </c>
      <c r="D244" s="261"/>
      <c r="E244" s="261"/>
      <c r="F244" s="261"/>
      <c r="G244" s="261"/>
      <c r="H244" s="261"/>
      <c r="I244" s="261"/>
      <c r="J244" s="261"/>
      <c r="K244" s="261"/>
      <c r="L244" s="261"/>
      <c r="M244" s="261"/>
      <c r="N244" s="233">
        <v>0.12753744982654899</v>
      </c>
      <c r="O244" s="233"/>
      <c r="P244" s="233"/>
      <c r="Q244" s="233"/>
      <c r="R244" s="233"/>
      <c r="S244" s="233"/>
      <c r="T244" s="233"/>
      <c r="U244" s="233"/>
      <c r="V244" s="233"/>
      <c r="W244" s="233"/>
      <c r="X244" s="235">
        <v>3868</v>
      </c>
      <c r="Y244" s="235"/>
      <c r="Z244" s="235"/>
      <c r="AA244" s="235"/>
      <c r="AB244" s="235"/>
      <c r="AC244" s="235"/>
      <c r="AD244" s="235"/>
      <c r="AE244" s="235"/>
      <c r="AF244" s="235"/>
      <c r="AG244" s="233">
        <v>7.7051792828685295E-2</v>
      </c>
      <c r="AH244" s="233"/>
      <c r="AI244" s="233"/>
      <c r="AJ244" s="233"/>
      <c r="AK244" s="233"/>
      <c r="AL244" s="233"/>
      <c r="AM244" s="233"/>
      <c r="AN244" s="233"/>
      <c r="AO244" s="233"/>
    </row>
    <row r="245" spans="2:44" s="180" customFormat="1" ht="8.85" customHeight="1" x14ac:dyDescent="0.15">
      <c r="B245" s="204" t="s">
        <v>1701</v>
      </c>
      <c r="C245" s="261">
        <v>323917431.81000102</v>
      </c>
      <c r="D245" s="261"/>
      <c r="E245" s="261"/>
      <c r="F245" s="261"/>
      <c r="G245" s="261"/>
      <c r="H245" s="261"/>
      <c r="I245" s="261"/>
      <c r="J245" s="261"/>
      <c r="K245" s="261"/>
      <c r="L245" s="261"/>
      <c r="M245" s="261"/>
      <c r="N245" s="233">
        <v>8.9815113742157907E-2</v>
      </c>
      <c r="O245" s="233"/>
      <c r="P245" s="233"/>
      <c r="Q245" s="233"/>
      <c r="R245" s="233"/>
      <c r="S245" s="233"/>
      <c r="T245" s="233"/>
      <c r="U245" s="233"/>
      <c r="V245" s="233"/>
      <c r="W245" s="233"/>
      <c r="X245" s="235">
        <v>2177</v>
      </c>
      <c r="Y245" s="235"/>
      <c r="Z245" s="235"/>
      <c r="AA245" s="235"/>
      <c r="AB245" s="235"/>
      <c r="AC245" s="235"/>
      <c r="AD245" s="235"/>
      <c r="AE245" s="235"/>
      <c r="AF245" s="235"/>
      <c r="AG245" s="233">
        <v>4.3366533864541798E-2</v>
      </c>
      <c r="AH245" s="233"/>
      <c r="AI245" s="233"/>
      <c r="AJ245" s="233"/>
      <c r="AK245" s="233"/>
      <c r="AL245" s="233"/>
      <c r="AM245" s="233"/>
      <c r="AN245" s="233"/>
      <c r="AO245" s="233"/>
    </row>
    <row r="246" spans="2:44" s="180" customFormat="1" ht="8.85" customHeight="1" x14ac:dyDescent="0.15">
      <c r="B246" s="204" t="s">
        <v>1700</v>
      </c>
      <c r="C246" s="261">
        <v>111248447.23999999</v>
      </c>
      <c r="D246" s="261"/>
      <c r="E246" s="261"/>
      <c r="F246" s="261"/>
      <c r="G246" s="261"/>
      <c r="H246" s="261"/>
      <c r="I246" s="261"/>
      <c r="J246" s="261"/>
      <c r="K246" s="261"/>
      <c r="L246" s="261"/>
      <c r="M246" s="261"/>
      <c r="N246" s="233">
        <v>3.0846725002314501E-2</v>
      </c>
      <c r="O246" s="233"/>
      <c r="P246" s="233"/>
      <c r="Q246" s="233"/>
      <c r="R246" s="233"/>
      <c r="S246" s="233"/>
      <c r="T246" s="233"/>
      <c r="U246" s="233"/>
      <c r="V246" s="233"/>
      <c r="W246" s="233"/>
      <c r="X246" s="235">
        <v>681</v>
      </c>
      <c r="Y246" s="235"/>
      <c r="Z246" s="235"/>
      <c r="AA246" s="235"/>
      <c r="AB246" s="235"/>
      <c r="AC246" s="235"/>
      <c r="AD246" s="235"/>
      <c r="AE246" s="235"/>
      <c r="AF246" s="235"/>
      <c r="AG246" s="233">
        <v>1.3565737051792801E-2</v>
      </c>
      <c r="AH246" s="233"/>
      <c r="AI246" s="233"/>
      <c r="AJ246" s="233"/>
      <c r="AK246" s="233"/>
      <c r="AL246" s="233"/>
      <c r="AM246" s="233"/>
      <c r="AN246" s="233"/>
      <c r="AO246" s="233"/>
    </row>
    <row r="247" spans="2:44" s="180" customFormat="1" ht="8.85" customHeight="1" x14ac:dyDescent="0.15">
      <c r="B247" s="204" t="s">
        <v>1699</v>
      </c>
      <c r="C247" s="261">
        <v>4248324.9800000004</v>
      </c>
      <c r="D247" s="261"/>
      <c r="E247" s="261"/>
      <c r="F247" s="261"/>
      <c r="G247" s="261"/>
      <c r="H247" s="261"/>
      <c r="I247" s="261"/>
      <c r="J247" s="261"/>
      <c r="K247" s="261"/>
      <c r="L247" s="261"/>
      <c r="M247" s="261"/>
      <c r="N247" s="233">
        <v>1.1779662155266899E-3</v>
      </c>
      <c r="O247" s="233"/>
      <c r="P247" s="233"/>
      <c r="Q247" s="233"/>
      <c r="R247" s="233"/>
      <c r="S247" s="233"/>
      <c r="T247" s="233"/>
      <c r="U247" s="233"/>
      <c r="V247" s="233"/>
      <c r="W247" s="233"/>
      <c r="X247" s="235">
        <v>44</v>
      </c>
      <c r="Y247" s="235"/>
      <c r="Z247" s="235"/>
      <c r="AA247" s="235"/>
      <c r="AB247" s="235"/>
      <c r="AC247" s="235"/>
      <c r="AD247" s="235"/>
      <c r="AE247" s="235"/>
      <c r="AF247" s="235"/>
      <c r="AG247" s="233">
        <v>8.7649402390438304E-4</v>
      </c>
      <c r="AH247" s="233"/>
      <c r="AI247" s="233"/>
      <c r="AJ247" s="233"/>
      <c r="AK247" s="233"/>
      <c r="AL247" s="233"/>
      <c r="AM247" s="233"/>
      <c r="AN247" s="233"/>
      <c r="AO247" s="233"/>
    </row>
    <row r="248" spans="2:44" s="180" customFormat="1" ht="8.85" customHeight="1" x14ac:dyDescent="0.15">
      <c r="B248" s="204" t="s">
        <v>1698</v>
      </c>
      <c r="C248" s="261">
        <v>2971373.47</v>
      </c>
      <c r="D248" s="261"/>
      <c r="E248" s="261"/>
      <c r="F248" s="261"/>
      <c r="G248" s="261"/>
      <c r="H248" s="261"/>
      <c r="I248" s="261"/>
      <c r="J248" s="261"/>
      <c r="K248" s="261"/>
      <c r="L248" s="261"/>
      <c r="M248" s="261"/>
      <c r="N248" s="233">
        <v>8.2389590670446005E-4</v>
      </c>
      <c r="O248" s="233"/>
      <c r="P248" s="233"/>
      <c r="Q248" s="233"/>
      <c r="R248" s="233"/>
      <c r="S248" s="233"/>
      <c r="T248" s="233"/>
      <c r="U248" s="233"/>
      <c r="V248" s="233"/>
      <c r="W248" s="233"/>
      <c r="X248" s="235">
        <v>27</v>
      </c>
      <c r="Y248" s="235"/>
      <c r="Z248" s="235"/>
      <c r="AA248" s="235"/>
      <c r="AB248" s="235"/>
      <c r="AC248" s="235"/>
      <c r="AD248" s="235"/>
      <c r="AE248" s="235"/>
      <c r="AF248" s="235"/>
      <c r="AG248" s="233">
        <v>5.3784860557768896E-4</v>
      </c>
      <c r="AH248" s="233"/>
      <c r="AI248" s="233"/>
      <c r="AJ248" s="233"/>
      <c r="AK248" s="233"/>
      <c r="AL248" s="233"/>
      <c r="AM248" s="233"/>
      <c r="AN248" s="233"/>
      <c r="AO248" s="233"/>
    </row>
    <row r="249" spans="2:44" s="180" customFormat="1" ht="8.85" customHeight="1" x14ac:dyDescent="0.15">
      <c r="B249" s="204" t="s">
        <v>1697</v>
      </c>
      <c r="C249" s="261">
        <v>15394745.960000001</v>
      </c>
      <c r="D249" s="261"/>
      <c r="E249" s="261"/>
      <c r="F249" s="261"/>
      <c r="G249" s="261"/>
      <c r="H249" s="261"/>
      <c r="I249" s="261"/>
      <c r="J249" s="261"/>
      <c r="K249" s="261"/>
      <c r="L249" s="261"/>
      <c r="M249" s="261"/>
      <c r="N249" s="233">
        <v>4.2686213326118896E-3</v>
      </c>
      <c r="O249" s="233"/>
      <c r="P249" s="233"/>
      <c r="Q249" s="233"/>
      <c r="R249" s="233"/>
      <c r="S249" s="233"/>
      <c r="T249" s="233"/>
      <c r="U249" s="233"/>
      <c r="V249" s="233"/>
      <c r="W249" s="233"/>
      <c r="X249" s="235">
        <v>146</v>
      </c>
      <c r="Y249" s="235"/>
      <c r="Z249" s="235"/>
      <c r="AA249" s="235"/>
      <c r="AB249" s="235"/>
      <c r="AC249" s="235"/>
      <c r="AD249" s="235"/>
      <c r="AE249" s="235"/>
      <c r="AF249" s="235"/>
      <c r="AG249" s="233">
        <v>2.9083665338645402E-3</v>
      </c>
      <c r="AH249" s="233"/>
      <c r="AI249" s="233"/>
      <c r="AJ249" s="233"/>
      <c r="AK249" s="233"/>
      <c r="AL249" s="233"/>
      <c r="AM249" s="233"/>
      <c r="AN249" s="233"/>
      <c r="AO249" s="233"/>
    </row>
    <row r="250" spans="2:44" s="180" customFormat="1" ht="10.199999999999999" customHeight="1" x14ac:dyDescent="0.15">
      <c r="B250" s="267"/>
      <c r="C250" s="259">
        <v>3606491361.1300001</v>
      </c>
      <c r="D250" s="259"/>
      <c r="E250" s="259"/>
      <c r="F250" s="259"/>
      <c r="G250" s="259"/>
      <c r="H250" s="259"/>
      <c r="I250" s="259"/>
      <c r="J250" s="259"/>
      <c r="K250" s="259"/>
      <c r="L250" s="259"/>
      <c r="M250" s="259"/>
      <c r="N250" s="257">
        <v>1</v>
      </c>
      <c r="O250" s="257"/>
      <c r="P250" s="257"/>
      <c r="Q250" s="257"/>
      <c r="R250" s="257"/>
      <c r="S250" s="257"/>
      <c r="T250" s="257"/>
      <c r="U250" s="257"/>
      <c r="V250" s="257"/>
      <c r="W250" s="257"/>
      <c r="X250" s="258">
        <v>50200</v>
      </c>
      <c r="Y250" s="258"/>
      <c r="Z250" s="258"/>
      <c r="AA250" s="258"/>
      <c r="AB250" s="258"/>
      <c r="AC250" s="258"/>
      <c r="AD250" s="258"/>
      <c r="AE250" s="258"/>
      <c r="AF250" s="258"/>
      <c r="AG250" s="257">
        <v>1</v>
      </c>
      <c r="AH250" s="257"/>
      <c r="AI250" s="257"/>
      <c r="AJ250" s="257"/>
      <c r="AK250" s="257"/>
      <c r="AL250" s="257"/>
      <c r="AM250" s="257"/>
      <c r="AN250" s="257"/>
      <c r="AO250" s="257"/>
    </row>
    <row r="251" spans="2:44" s="180" customFormat="1" ht="7.2" customHeight="1" x14ac:dyDescent="0.15"/>
    <row r="252" spans="2:44" s="180" customFormat="1" ht="15.3" customHeight="1" x14ac:dyDescent="0.15">
      <c r="B252" s="216" t="s">
        <v>1710</v>
      </c>
      <c r="C252" s="216"/>
      <c r="D252" s="216"/>
      <c r="E252" s="216"/>
      <c r="F252" s="216"/>
      <c r="G252" s="216"/>
      <c r="H252" s="216"/>
      <c r="I252" s="216"/>
      <c r="J252" s="216"/>
      <c r="K252" s="216"/>
      <c r="L252" s="216"/>
      <c r="M252" s="216"/>
      <c r="N252" s="216"/>
      <c r="O252" s="216"/>
      <c r="P252" s="216"/>
      <c r="Q252" s="216"/>
      <c r="R252" s="216"/>
      <c r="S252" s="216"/>
      <c r="T252" s="216"/>
      <c r="U252" s="216"/>
      <c r="V252" s="216"/>
      <c r="W252" s="216"/>
      <c r="X252" s="216"/>
      <c r="Y252" s="216"/>
      <c r="Z252" s="216"/>
      <c r="AA252" s="216"/>
      <c r="AB252" s="216"/>
      <c r="AC252" s="216"/>
      <c r="AD252" s="216"/>
      <c r="AE252" s="216"/>
      <c r="AF252" s="216"/>
      <c r="AG252" s="216"/>
      <c r="AH252" s="216"/>
      <c r="AI252" s="216"/>
      <c r="AJ252" s="216"/>
      <c r="AK252" s="216"/>
      <c r="AL252" s="216"/>
      <c r="AM252" s="216"/>
      <c r="AN252" s="216"/>
      <c r="AO252" s="216"/>
      <c r="AP252" s="216"/>
      <c r="AQ252" s="216"/>
      <c r="AR252" s="216"/>
    </row>
    <row r="253" spans="2:44" s="180" customFormat="1" ht="6.3" customHeight="1" x14ac:dyDescent="0.15"/>
    <row r="254" spans="2:44" s="180" customFormat="1" ht="10.199999999999999" customHeight="1" x14ac:dyDescent="0.15">
      <c r="B254" s="268"/>
      <c r="C254" s="212" t="s">
        <v>1655</v>
      </c>
      <c r="D254" s="212"/>
      <c r="E254" s="212"/>
      <c r="F254" s="212"/>
      <c r="G254" s="212"/>
      <c r="H254" s="212"/>
      <c r="I254" s="212"/>
      <c r="J254" s="212"/>
      <c r="K254" s="212"/>
      <c r="L254" s="212"/>
      <c r="M254" s="212"/>
      <c r="N254" s="212" t="s">
        <v>1653</v>
      </c>
      <c r="O254" s="212"/>
      <c r="P254" s="212"/>
      <c r="Q254" s="212"/>
      <c r="R254" s="212"/>
      <c r="S254" s="212"/>
      <c r="T254" s="212"/>
      <c r="U254" s="212"/>
      <c r="V254" s="212"/>
      <c r="W254" s="212"/>
      <c r="X254" s="212" t="s">
        <v>1654</v>
      </c>
      <c r="Y254" s="212"/>
      <c r="Z254" s="212"/>
      <c r="AA254" s="212"/>
      <c r="AB254" s="212"/>
      <c r="AC254" s="212"/>
      <c r="AD254" s="212"/>
      <c r="AE254" s="212"/>
      <c r="AF254" s="212"/>
      <c r="AG254" s="212" t="s">
        <v>1653</v>
      </c>
      <c r="AH254" s="212"/>
      <c r="AI254" s="212"/>
      <c r="AJ254" s="212"/>
      <c r="AK254" s="212"/>
      <c r="AL254" s="212"/>
      <c r="AM254" s="212"/>
      <c r="AN254" s="212"/>
      <c r="AO254" s="212"/>
    </row>
    <row r="255" spans="2:44" s="180" customFormat="1" ht="8.85" customHeight="1" x14ac:dyDescent="0.15">
      <c r="B255" s="204" t="s">
        <v>1709</v>
      </c>
      <c r="C255" s="261">
        <v>73065571.829999998</v>
      </c>
      <c r="D255" s="261"/>
      <c r="E255" s="261"/>
      <c r="F255" s="261"/>
      <c r="G255" s="261"/>
      <c r="H255" s="261"/>
      <c r="I255" s="261"/>
      <c r="J255" s="261"/>
      <c r="K255" s="261"/>
      <c r="L255" s="261"/>
      <c r="M255" s="261"/>
      <c r="N255" s="233">
        <v>2.02594612086099E-2</v>
      </c>
      <c r="O255" s="233"/>
      <c r="P255" s="233"/>
      <c r="Q255" s="233"/>
      <c r="R255" s="233"/>
      <c r="S255" s="233"/>
      <c r="T255" s="233"/>
      <c r="U255" s="233"/>
      <c r="V255" s="233"/>
      <c r="W255" s="233"/>
      <c r="X255" s="235">
        <v>5535</v>
      </c>
      <c r="Y255" s="235"/>
      <c r="Z255" s="235"/>
      <c r="AA255" s="235"/>
      <c r="AB255" s="235"/>
      <c r="AC255" s="235"/>
      <c r="AD255" s="235"/>
      <c r="AE255" s="235"/>
      <c r="AF255" s="235"/>
      <c r="AG255" s="233">
        <v>0.11025896414342599</v>
      </c>
      <c r="AH255" s="233"/>
      <c r="AI255" s="233"/>
      <c r="AJ255" s="233"/>
      <c r="AK255" s="233"/>
      <c r="AL255" s="233"/>
      <c r="AM255" s="233"/>
      <c r="AN255" s="233"/>
      <c r="AO255" s="233"/>
    </row>
    <row r="256" spans="2:44" s="180" customFormat="1" ht="8.85" customHeight="1" x14ac:dyDescent="0.15">
      <c r="B256" s="204" t="s">
        <v>1708</v>
      </c>
      <c r="C256" s="261">
        <v>169236043.24000099</v>
      </c>
      <c r="D256" s="261"/>
      <c r="E256" s="261"/>
      <c r="F256" s="261"/>
      <c r="G256" s="261"/>
      <c r="H256" s="261"/>
      <c r="I256" s="261"/>
      <c r="J256" s="261"/>
      <c r="K256" s="261"/>
      <c r="L256" s="261"/>
      <c r="M256" s="261"/>
      <c r="N256" s="233">
        <v>4.69253982039139E-2</v>
      </c>
      <c r="O256" s="233"/>
      <c r="P256" s="233"/>
      <c r="Q256" s="233"/>
      <c r="R256" s="233"/>
      <c r="S256" s="233"/>
      <c r="T256" s="233"/>
      <c r="U256" s="233"/>
      <c r="V256" s="233"/>
      <c r="W256" s="233"/>
      <c r="X256" s="235">
        <v>5351</v>
      </c>
      <c r="Y256" s="235"/>
      <c r="Z256" s="235"/>
      <c r="AA256" s="235"/>
      <c r="AB256" s="235"/>
      <c r="AC256" s="235"/>
      <c r="AD256" s="235"/>
      <c r="AE256" s="235"/>
      <c r="AF256" s="235"/>
      <c r="AG256" s="233">
        <v>0.10659362549800799</v>
      </c>
      <c r="AH256" s="233"/>
      <c r="AI256" s="233"/>
      <c r="AJ256" s="233"/>
      <c r="AK256" s="233"/>
      <c r="AL256" s="233"/>
      <c r="AM256" s="233"/>
      <c r="AN256" s="233"/>
      <c r="AO256" s="233"/>
    </row>
    <row r="257" spans="2:44" s="180" customFormat="1" ht="8.85" customHeight="1" x14ac:dyDescent="0.15">
      <c r="B257" s="204" t="s">
        <v>1707</v>
      </c>
      <c r="C257" s="261">
        <v>252363149.480001</v>
      </c>
      <c r="D257" s="261"/>
      <c r="E257" s="261"/>
      <c r="F257" s="261"/>
      <c r="G257" s="261"/>
      <c r="H257" s="261"/>
      <c r="I257" s="261"/>
      <c r="J257" s="261"/>
      <c r="K257" s="261"/>
      <c r="L257" s="261"/>
      <c r="M257" s="261"/>
      <c r="N257" s="233">
        <v>6.9974699565321902E-2</v>
      </c>
      <c r="O257" s="233"/>
      <c r="P257" s="233"/>
      <c r="Q257" s="233"/>
      <c r="R257" s="233"/>
      <c r="S257" s="233"/>
      <c r="T257" s="233"/>
      <c r="U257" s="233"/>
      <c r="V257" s="233"/>
      <c r="W257" s="233"/>
      <c r="X257" s="235">
        <v>5358</v>
      </c>
      <c r="Y257" s="235"/>
      <c r="Z257" s="235"/>
      <c r="AA257" s="235"/>
      <c r="AB257" s="235"/>
      <c r="AC257" s="235"/>
      <c r="AD257" s="235"/>
      <c r="AE257" s="235"/>
      <c r="AF257" s="235"/>
      <c r="AG257" s="233">
        <v>0.106733067729084</v>
      </c>
      <c r="AH257" s="233"/>
      <c r="AI257" s="233"/>
      <c r="AJ257" s="233"/>
      <c r="AK257" s="233"/>
      <c r="AL257" s="233"/>
      <c r="AM257" s="233"/>
      <c r="AN257" s="233"/>
      <c r="AO257" s="233"/>
    </row>
    <row r="258" spans="2:44" s="180" customFormat="1" ht="8.85" customHeight="1" x14ac:dyDescent="0.15">
      <c r="B258" s="204" t="s">
        <v>1706</v>
      </c>
      <c r="C258" s="261">
        <v>350240478.57999998</v>
      </c>
      <c r="D258" s="261"/>
      <c r="E258" s="261"/>
      <c r="F258" s="261"/>
      <c r="G258" s="261"/>
      <c r="H258" s="261"/>
      <c r="I258" s="261"/>
      <c r="J258" s="261"/>
      <c r="K258" s="261"/>
      <c r="L258" s="261"/>
      <c r="M258" s="261"/>
      <c r="N258" s="233">
        <v>9.71139103103969E-2</v>
      </c>
      <c r="O258" s="233"/>
      <c r="P258" s="233"/>
      <c r="Q258" s="233"/>
      <c r="R258" s="233"/>
      <c r="S258" s="233"/>
      <c r="T258" s="233"/>
      <c r="U258" s="233"/>
      <c r="V258" s="233"/>
      <c r="W258" s="233"/>
      <c r="X258" s="235">
        <v>5639</v>
      </c>
      <c r="Y258" s="235"/>
      <c r="Z258" s="235"/>
      <c r="AA258" s="235"/>
      <c r="AB258" s="235"/>
      <c r="AC258" s="235"/>
      <c r="AD258" s="235"/>
      <c r="AE258" s="235"/>
      <c r="AF258" s="235"/>
      <c r="AG258" s="233">
        <v>0.112330677290837</v>
      </c>
      <c r="AH258" s="233"/>
      <c r="AI258" s="233"/>
      <c r="AJ258" s="233"/>
      <c r="AK258" s="233"/>
      <c r="AL258" s="233"/>
      <c r="AM258" s="233"/>
      <c r="AN258" s="233"/>
      <c r="AO258" s="233"/>
    </row>
    <row r="259" spans="2:44" s="180" customFormat="1" ht="8.85" customHeight="1" x14ac:dyDescent="0.15">
      <c r="B259" s="204" t="s">
        <v>1705</v>
      </c>
      <c r="C259" s="261">
        <v>453816793.5</v>
      </c>
      <c r="D259" s="261"/>
      <c r="E259" s="261"/>
      <c r="F259" s="261"/>
      <c r="G259" s="261"/>
      <c r="H259" s="261"/>
      <c r="I259" s="261"/>
      <c r="J259" s="261"/>
      <c r="K259" s="261"/>
      <c r="L259" s="261"/>
      <c r="M259" s="261"/>
      <c r="N259" s="233">
        <v>0.12583332332114899</v>
      </c>
      <c r="O259" s="233"/>
      <c r="P259" s="233"/>
      <c r="Q259" s="233"/>
      <c r="R259" s="233"/>
      <c r="S259" s="233"/>
      <c r="T259" s="233"/>
      <c r="U259" s="233"/>
      <c r="V259" s="233"/>
      <c r="W259" s="233"/>
      <c r="X259" s="235">
        <v>6153</v>
      </c>
      <c r="Y259" s="235"/>
      <c r="Z259" s="235"/>
      <c r="AA259" s="235"/>
      <c r="AB259" s="235"/>
      <c r="AC259" s="235"/>
      <c r="AD259" s="235"/>
      <c r="AE259" s="235"/>
      <c r="AF259" s="235"/>
      <c r="AG259" s="233">
        <v>0.122569721115538</v>
      </c>
      <c r="AH259" s="233"/>
      <c r="AI259" s="233"/>
      <c r="AJ259" s="233"/>
      <c r="AK259" s="233"/>
      <c r="AL259" s="233"/>
      <c r="AM259" s="233"/>
      <c r="AN259" s="233"/>
      <c r="AO259" s="233"/>
    </row>
    <row r="260" spans="2:44" s="180" customFormat="1" ht="8.85" customHeight="1" x14ac:dyDescent="0.15">
      <c r="B260" s="204" t="s">
        <v>1704</v>
      </c>
      <c r="C260" s="261">
        <v>489795074.35999799</v>
      </c>
      <c r="D260" s="261"/>
      <c r="E260" s="261"/>
      <c r="F260" s="261"/>
      <c r="G260" s="261"/>
      <c r="H260" s="261"/>
      <c r="I260" s="261"/>
      <c r="J260" s="261"/>
      <c r="K260" s="261"/>
      <c r="L260" s="261"/>
      <c r="M260" s="261"/>
      <c r="N260" s="233">
        <v>0.13580930198222699</v>
      </c>
      <c r="O260" s="233"/>
      <c r="P260" s="233"/>
      <c r="Q260" s="233"/>
      <c r="R260" s="233"/>
      <c r="S260" s="233"/>
      <c r="T260" s="233"/>
      <c r="U260" s="233"/>
      <c r="V260" s="233"/>
      <c r="W260" s="233"/>
      <c r="X260" s="235">
        <v>5872</v>
      </c>
      <c r="Y260" s="235"/>
      <c r="Z260" s="235"/>
      <c r="AA260" s="235"/>
      <c r="AB260" s="235"/>
      <c r="AC260" s="235"/>
      <c r="AD260" s="235"/>
      <c r="AE260" s="235"/>
      <c r="AF260" s="235"/>
      <c r="AG260" s="233">
        <v>0.11697211155378499</v>
      </c>
      <c r="AH260" s="233"/>
      <c r="AI260" s="233"/>
      <c r="AJ260" s="233"/>
      <c r="AK260" s="233"/>
      <c r="AL260" s="233"/>
      <c r="AM260" s="233"/>
      <c r="AN260" s="233"/>
      <c r="AO260" s="233"/>
    </row>
    <row r="261" spans="2:44" s="180" customFormat="1" ht="8.85" customHeight="1" x14ac:dyDescent="0.15">
      <c r="B261" s="204" t="s">
        <v>1703</v>
      </c>
      <c r="C261" s="261">
        <v>552385873.61999905</v>
      </c>
      <c r="D261" s="261"/>
      <c r="E261" s="261"/>
      <c r="F261" s="261"/>
      <c r="G261" s="261"/>
      <c r="H261" s="261"/>
      <c r="I261" s="261"/>
      <c r="J261" s="261"/>
      <c r="K261" s="261"/>
      <c r="L261" s="261"/>
      <c r="M261" s="261"/>
      <c r="N261" s="233">
        <v>0.15316434126905101</v>
      </c>
      <c r="O261" s="233"/>
      <c r="P261" s="233"/>
      <c r="Q261" s="233"/>
      <c r="R261" s="233"/>
      <c r="S261" s="233"/>
      <c r="T261" s="233"/>
      <c r="U261" s="233"/>
      <c r="V261" s="233"/>
      <c r="W261" s="233"/>
      <c r="X261" s="235">
        <v>5820</v>
      </c>
      <c r="Y261" s="235"/>
      <c r="Z261" s="235"/>
      <c r="AA261" s="235"/>
      <c r="AB261" s="235"/>
      <c r="AC261" s="235"/>
      <c r="AD261" s="235"/>
      <c r="AE261" s="235"/>
      <c r="AF261" s="235"/>
      <c r="AG261" s="233">
        <v>0.11593625498008001</v>
      </c>
      <c r="AH261" s="233"/>
      <c r="AI261" s="233"/>
      <c r="AJ261" s="233"/>
      <c r="AK261" s="233"/>
      <c r="AL261" s="233"/>
      <c r="AM261" s="233"/>
      <c r="AN261" s="233"/>
      <c r="AO261" s="233"/>
    </row>
    <row r="262" spans="2:44" s="180" customFormat="1" ht="8.85" customHeight="1" x14ac:dyDescent="0.15">
      <c r="B262" s="204" t="s">
        <v>1702</v>
      </c>
      <c r="C262" s="261">
        <v>627893586.78999996</v>
      </c>
      <c r="D262" s="261"/>
      <c r="E262" s="261"/>
      <c r="F262" s="261"/>
      <c r="G262" s="261"/>
      <c r="H262" s="261"/>
      <c r="I262" s="261"/>
      <c r="J262" s="261"/>
      <c r="K262" s="261"/>
      <c r="L262" s="261"/>
      <c r="M262" s="261"/>
      <c r="N262" s="233">
        <v>0.17410095406225101</v>
      </c>
      <c r="O262" s="233"/>
      <c r="P262" s="233"/>
      <c r="Q262" s="233"/>
      <c r="R262" s="233"/>
      <c r="S262" s="233"/>
      <c r="T262" s="233"/>
      <c r="U262" s="233"/>
      <c r="V262" s="233"/>
      <c r="W262" s="233"/>
      <c r="X262" s="235">
        <v>5746</v>
      </c>
      <c r="Y262" s="235"/>
      <c r="Z262" s="235"/>
      <c r="AA262" s="235"/>
      <c r="AB262" s="235"/>
      <c r="AC262" s="235"/>
      <c r="AD262" s="235"/>
      <c r="AE262" s="235"/>
      <c r="AF262" s="235"/>
      <c r="AG262" s="233">
        <v>0.11446215139442199</v>
      </c>
      <c r="AH262" s="233"/>
      <c r="AI262" s="233"/>
      <c r="AJ262" s="233"/>
      <c r="AK262" s="233"/>
      <c r="AL262" s="233"/>
      <c r="AM262" s="233"/>
      <c r="AN262" s="233"/>
      <c r="AO262" s="233"/>
    </row>
    <row r="263" spans="2:44" s="180" customFormat="1" ht="8.85" customHeight="1" x14ac:dyDescent="0.15">
      <c r="B263" s="204" t="s">
        <v>1701</v>
      </c>
      <c r="C263" s="261">
        <v>467168865.06000102</v>
      </c>
      <c r="D263" s="261"/>
      <c r="E263" s="261"/>
      <c r="F263" s="261"/>
      <c r="G263" s="261"/>
      <c r="H263" s="261"/>
      <c r="I263" s="261"/>
      <c r="J263" s="261"/>
      <c r="K263" s="261"/>
      <c r="L263" s="261"/>
      <c r="M263" s="261"/>
      <c r="N263" s="233">
        <v>0.12953555638453701</v>
      </c>
      <c r="O263" s="233"/>
      <c r="P263" s="233"/>
      <c r="Q263" s="233"/>
      <c r="R263" s="233"/>
      <c r="S263" s="233"/>
      <c r="T263" s="233"/>
      <c r="U263" s="233"/>
      <c r="V263" s="233"/>
      <c r="W263" s="233"/>
      <c r="X263" s="235">
        <v>3468</v>
      </c>
      <c r="Y263" s="235"/>
      <c r="Z263" s="235"/>
      <c r="AA263" s="235"/>
      <c r="AB263" s="235"/>
      <c r="AC263" s="235"/>
      <c r="AD263" s="235"/>
      <c r="AE263" s="235"/>
      <c r="AF263" s="235"/>
      <c r="AG263" s="233">
        <v>6.9083665338645406E-2</v>
      </c>
      <c r="AH263" s="233"/>
      <c r="AI263" s="233"/>
      <c r="AJ263" s="233"/>
      <c r="AK263" s="233"/>
      <c r="AL263" s="233"/>
      <c r="AM263" s="233"/>
      <c r="AN263" s="233"/>
      <c r="AO263" s="233"/>
    </row>
    <row r="264" spans="2:44" s="180" customFormat="1" ht="8.85" customHeight="1" x14ac:dyDescent="0.15">
      <c r="B264" s="204" t="s">
        <v>1700</v>
      </c>
      <c r="C264" s="261">
        <v>129345275.54000001</v>
      </c>
      <c r="D264" s="261"/>
      <c r="E264" s="261"/>
      <c r="F264" s="261"/>
      <c r="G264" s="261"/>
      <c r="H264" s="261"/>
      <c r="I264" s="261"/>
      <c r="J264" s="261"/>
      <c r="K264" s="261"/>
      <c r="L264" s="261"/>
      <c r="M264" s="261"/>
      <c r="N264" s="233">
        <v>3.5864573788823101E-2</v>
      </c>
      <c r="O264" s="233"/>
      <c r="P264" s="233"/>
      <c r="Q264" s="233"/>
      <c r="R264" s="233"/>
      <c r="S264" s="233"/>
      <c r="T264" s="233"/>
      <c r="U264" s="233"/>
      <c r="V264" s="233"/>
      <c r="W264" s="233"/>
      <c r="X264" s="235">
        <v>880</v>
      </c>
      <c r="Y264" s="235"/>
      <c r="Z264" s="235"/>
      <c r="AA264" s="235"/>
      <c r="AB264" s="235"/>
      <c r="AC264" s="235"/>
      <c r="AD264" s="235"/>
      <c r="AE264" s="235"/>
      <c r="AF264" s="235"/>
      <c r="AG264" s="233">
        <v>1.7529880478087699E-2</v>
      </c>
      <c r="AH264" s="233"/>
      <c r="AI264" s="233"/>
      <c r="AJ264" s="233"/>
      <c r="AK264" s="233"/>
      <c r="AL264" s="233"/>
      <c r="AM264" s="233"/>
      <c r="AN264" s="233"/>
      <c r="AO264" s="233"/>
    </row>
    <row r="265" spans="2:44" s="180" customFormat="1" ht="8.85" customHeight="1" x14ac:dyDescent="0.15">
      <c r="B265" s="204" t="s">
        <v>1699</v>
      </c>
      <c r="C265" s="261">
        <v>15178629.17</v>
      </c>
      <c r="D265" s="261"/>
      <c r="E265" s="261"/>
      <c r="F265" s="261"/>
      <c r="G265" s="261"/>
      <c r="H265" s="261"/>
      <c r="I265" s="261"/>
      <c r="J265" s="261"/>
      <c r="K265" s="261"/>
      <c r="L265" s="261"/>
      <c r="M265" s="261"/>
      <c r="N265" s="233">
        <v>4.2086969439583399E-3</v>
      </c>
      <c r="O265" s="233"/>
      <c r="P265" s="233"/>
      <c r="Q265" s="233"/>
      <c r="R265" s="233"/>
      <c r="S265" s="233"/>
      <c r="T265" s="233"/>
      <c r="U265" s="233"/>
      <c r="V265" s="233"/>
      <c r="W265" s="233"/>
      <c r="X265" s="235">
        <v>142</v>
      </c>
      <c r="Y265" s="235"/>
      <c r="Z265" s="235"/>
      <c r="AA265" s="235"/>
      <c r="AB265" s="235"/>
      <c r="AC265" s="235"/>
      <c r="AD265" s="235"/>
      <c r="AE265" s="235"/>
      <c r="AF265" s="235"/>
      <c r="AG265" s="233">
        <v>2.8286852589641401E-3</v>
      </c>
      <c r="AH265" s="233"/>
      <c r="AI265" s="233"/>
      <c r="AJ265" s="233"/>
      <c r="AK265" s="233"/>
      <c r="AL265" s="233"/>
      <c r="AM265" s="233"/>
      <c r="AN265" s="233"/>
      <c r="AO265" s="233"/>
    </row>
    <row r="266" spans="2:44" s="180" customFormat="1" ht="8.85" customHeight="1" x14ac:dyDescent="0.15">
      <c r="B266" s="204" t="s">
        <v>1698</v>
      </c>
      <c r="C266" s="261">
        <v>3097786.17</v>
      </c>
      <c r="D266" s="261"/>
      <c r="E266" s="261"/>
      <c r="F266" s="261"/>
      <c r="G266" s="261"/>
      <c r="H266" s="261"/>
      <c r="I266" s="261"/>
      <c r="J266" s="261"/>
      <c r="K266" s="261"/>
      <c r="L266" s="261"/>
      <c r="M266" s="261"/>
      <c r="N266" s="233">
        <v>8.5894734239135701E-4</v>
      </c>
      <c r="O266" s="233"/>
      <c r="P266" s="233"/>
      <c r="Q266" s="233"/>
      <c r="R266" s="233"/>
      <c r="S266" s="233"/>
      <c r="T266" s="233"/>
      <c r="U266" s="233"/>
      <c r="V266" s="233"/>
      <c r="W266" s="233"/>
      <c r="X266" s="235">
        <v>33</v>
      </c>
      <c r="Y266" s="235"/>
      <c r="Z266" s="235"/>
      <c r="AA266" s="235"/>
      <c r="AB266" s="235"/>
      <c r="AC266" s="235"/>
      <c r="AD266" s="235"/>
      <c r="AE266" s="235"/>
      <c r="AF266" s="235"/>
      <c r="AG266" s="233">
        <v>6.5737051792828696E-4</v>
      </c>
      <c r="AH266" s="233"/>
      <c r="AI266" s="233"/>
      <c r="AJ266" s="233"/>
      <c r="AK266" s="233"/>
      <c r="AL266" s="233"/>
      <c r="AM266" s="233"/>
      <c r="AN266" s="233"/>
      <c r="AO266" s="233"/>
    </row>
    <row r="267" spans="2:44" s="180" customFormat="1" ht="8.85" customHeight="1" x14ac:dyDescent="0.15">
      <c r="B267" s="204" t="s">
        <v>1697</v>
      </c>
      <c r="C267" s="261">
        <v>22904233.789999999</v>
      </c>
      <c r="D267" s="261"/>
      <c r="E267" s="261"/>
      <c r="F267" s="261"/>
      <c r="G267" s="261"/>
      <c r="H267" s="261"/>
      <c r="I267" s="261"/>
      <c r="J267" s="261"/>
      <c r="K267" s="261"/>
      <c r="L267" s="261"/>
      <c r="M267" s="261"/>
      <c r="N267" s="233">
        <v>6.3508356173695496E-3</v>
      </c>
      <c r="O267" s="233"/>
      <c r="P267" s="233"/>
      <c r="Q267" s="233"/>
      <c r="R267" s="233"/>
      <c r="S267" s="233"/>
      <c r="T267" s="233"/>
      <c r="U267" s="233"/>
      <c r="V267" s="233"/>
      <c r="W267" s="233"/>
      <c r="X267" s="235">
        <v>203</v>
      </c>
      <c r="Y267" s="235"/>
      <c r="Z267" s="235"/>
      <c r="AA267" s="235"/>
      <c r="AB267" s="235"/>
      <c r="AC267" s="235"/>
      <c r="AD267" s="235"/>
      <c r="AE267" s="235"/>
      <c r="AF267" s="235"/>
      <c r="AG267" s="233">
        <v>4.0438247011952196E-3</v>
      </c>
      <c r="AH267" s="233"/>
      <c r="AI267" s="233"/>
      <c r="AJ267" s="233"/>
      <c r="AK267" s="233"/>
      <c r="AL267" s="233"/>
      <c r="AM267" s="233"/>
      <c r="AN267" s="233"/>
      <c r="AO267" s="233"/>
    </row>
    <row r="268" spans="2:44" s="180" customFormat="1" ht="10.199999999999999" customHeight="1" x14ac:dyDescent="0.15">
      <c r="B268" s="267"/>
      <c r="C268" s="259">
        <v>3606491361.1300001</v>
      </c>
      <c r="D268" s="259"/>
      <c r="E268" s="259"/>
      <c r="F268" s="259"/>
      <c r="G268" s="259"/>
      <c r="H268" s="259"/>
      <c r="I268" s="259"/>
      <c r="J268" s="259"/>
      <c r="K268" s="259"/>
      <c r="L268" s="259"/>
      <c r="M268" s="259"/>
      <c r="N268" s="257">
        <v>1</v>
      </c>
      <c r="O268" s="257"/>
      <c r="P268" s="257"/>
      <c r="Q268" s="257"/>
      <c r="R268" s="257"/>
      <c r="S268" s="257"/>
      <c r="T268" s="257"/>
      <c r="U268" s="257"/>
      <c r="V268" s="257"/>
      <c r="W268" s="257"/>
      <c r="X268" s="258">
        <v>50200</v>
      </c>
      <c r="Y268" s="258"/>
      <c r="Z268" s="258"/>
      <c r="AA268" s="258"/>
      <c r="AB268" s="258"/>
      <c r="AC268" s="258"/>
      <c r="AD268" s="258"/>
      <c r="AE268" s="258"/>
      <c r="AF268" s="258"/>
      <c r="AG268" s="257">
        <v>1</v>
      </c>
      <c r="AH268" s="257"/>
      <c r="AI268" s="257"/>
      <c r="AJ268" s="257"/>
      <c r="AK268" s="257"/>
      <c r="AL268" s="257"/>
      <c r="AM268" s="257"/>
      <c r="AN268" s="257"/>
      <c r="AO268" s="257"/>
    </row>
    <row r="269" spans="2:44" s="180" customFormat="1" ht="7.2" customHeight="1" x14ac:dyDescent="0.15"/>
    <row r="270" spans="2:44" s="180" customFormat="1" ht="15.3" customHeight="1" x14ac:dyDescent="0.15">
      <c r="B270" s="216" t="s">
        <v>1696</v>
      </c>
      <c r="C270" s="216"/>
      <c r="D270" s="216"/>
      <c r="E270" s="216"/>
      <c r="F270" s="216"/>
      <c r="G270" s="216"/>
      <c r="H270" s="216"/>
      <c r="I270" s="216"/>
      <c r="J270" s="216"/>
      <c r="K270" s="216"/>
      <c r="L270" s="216"/>
      <c r="M270" s="216"/>
      <c r="N270" s="216"/>
      <c r="O270" s="216"/>
      <c r="P270" s="216"/>
      <c r="Q270" s="216"/>
      <c r="R270" s="216"/>
      <c r="S270" s="216"/>
      <c r="T270" s="216"/>
      <c r="U270" s="216"/>
      <c r="V270" s="216"/>
      <c r="W270" s="216"/>
      <c r="X270" s="216"/>
      <c r="Y270" s="216"/>
      <c r="Z270" s="216"/>
      <c r="AA270" s="216"/>
      <c r="AB270" s="216"/>
      <c r="AC270" s="216"/>
      <c r="AD270" s="216"/>
      <c r="AE270" s="216"/>
      <c r="AF270" s="216"/>
      <c r="AG270" s="216"/>
      <c r="AH270" s="216"/>
      <c r="AI270" s="216"/>
      <c r="AJ270" s="216"/>
      <c r="AK270" s="216"/>
      <c r="AL270" s="216"/>
      <c r="AM270" s="216"/>
      <c r="AN270" s="216"/>
      <c r="AO270" s="216"/>
      <c r="AP270" s="216"/>
      <c r="AQ270" s="216"/>
      <c r="AR270" s="216"/>
    </row>
    <row r="271" spans="2:44" s="180" customFormat="1" ht="6.3" customHeight="1" x14ac:dyDescent="0.15"/>
    <row r="272" spans="2:44" s="180" customFormat="1" ht="10.65" customHeight="1" x14ac:dyDescent="0.15">
      <c r="B272" s="263"/>
      <c r="C272" s="263"/>
      <c r="D272" s="212" t="s">
        <v>1655</v>
      </c>
      <c r="E272" s="212"/>
      <c r="F272" s="212"/>
      <c r="G272" s="212"/>
      <c r="H272" s="212"/>
      <c r="I272" s="212"/>
      <c r="J272" s="212"/>
      <c r="K272" s="212"/>
      <c r="L272" s="212"/>
      <c r="M272" s="212"/>
      <c r="N272" s="212"/>
      <c r="O272" s="212" t="s">
        <v>1653</v>
      </c>
      <c r="P272" s="212"/>
      <c r="Q272" s="212"/>
      <c r="R272" s="212"/>
      <c r="S272" s="212"/>
      <c r="T272" s="212"/>
      <c r="U272" s="212"/>
      <c r="V272" s="212"/>
      <c r="W272" s="212"/>
      <c r="X272" s="212"/>
      <c r="Y272" s="212" t="s">
        <v>1654</v>
      </c>
      <c r="Z272" s="212"/>
      <c r="AA272" s="212"/>
      <c r="AB272" s="212"/>
      <c r="AC272" s="212"/>
      <c r="AD272" s="212"/>
      <c r="AE272" s="212"/>
      <c r="AF272" s="212"/>
      <c r="AG272" s="212"/>
      <c r="AH272" s="212" t="s">
        <v>1653</v>
      </c>
      <c r="AI272" s="212"/>
      <c r="AJ272" s="212"/>
      <c r="AK272" s="212"/>
      <c r="AL272" s="212"/>
      <c r="AM272" s="212"/>
      <c r="AN272" s="212"/>
      <c r="AO272" s="212"/>
      <c r="AP272" s="266"/>
    </row>
    <row r="273" spans="2:42" s="180" customFormat="1" ht="8.85" customHeight="1" x14ac:dyDescent="0.15">
      <c r="B273" s="231" t="s">
        <v>1695</v>
      </c>
      <c r="C273" s="231"/>
      <c r="D273" s="261">
        <v>35883296.979999997</v>
      </c>
      <c r="E273" s="261"/>
      <c r="F273" s="261"/>
      <c r="G273" s="261"/>
      <c r="H273" s="261"/>
      <c r="I273" s="261"/>
      <c r="J273" s="261"/>
      <c r="K273" s="261"/>
      <c r="L273" s="261"/>
      <c r="M273" s="261"/>
      <c r="N273" s="261"/>
      <c r="O273" s="233">
        <v>9.9496417395429308E-3</v>
      </c>
      <c r="P273" s="233"/>
      <c r="Q273" s="233"/>
      <c r="R273" s="233"/>
      <c r="S273" s="233"/>
      <c r="T273" s="233"/>
      <c r="U273" s="233"/>
      <c r="V273" s="233"/>
      <c r="W273" s="233"/>
      <c r="X273" s="233"/>
      <c r="Y273" s="235">
        <v>3662</v>
      </c>
      <c r="Z273" s="235"/>
      <c r="AA273" s="235"/>
      <c r="AB273" s="235"/>
      <c r="AC273" s="235"/>
      <c r="AD273" s="235"/>
      <c r="AE273" s="235"/>
      <c r="AF273" s="235"/>
      <c r="AG273" s="235"/>
      <c r="AH273" s="233">
        <v>7.29482071713147E-2</v>
      </c>
      <c r="AI273" s="233"/>
      <c r="AJ273" s="233"/>
      <c r="AK273" s="233"/>
      <c r="AL273" s="233"/>
      <c r="AM273" s="233"/>
      <c r="AN273" s="233"/>
      <c r="AO273" s="233"/>
      <c r="AP273" s="265">
        <v>1</v>
      </c>
    </row>
    <row r="274" spans="2:42" s="180" customFormat="1" ht="8.85" customHeight="1" x14ac:dyDescent="0.15">
      <c r="B274" s="231" t="s">
        <v>1694</v>
      </c>
      <c r="C274" s="231"/>
      <c r="D274" s="261">
        <v>100292435.59999999</v>
      </c>
      <c r="E274" s="261"/>
      <c r="F274" s="261"/>
      <c r="G274" s="261"/>
      <c r="H274" s="261"/>
      <c r="I274" s="261"/>
      <c r="J274" s="261"/>
      <c r="K274" s="261"/>
      <c r="L274" s="261"/>
      <c r="M274" s="261"/>
      <c r="N274" s="261"/>
      <c r="O274" s="233">
        <v>2.78088661686344E-2</v>
      </c>
      <c r="P274" s="233"/>
      <c r="Q274" s="233"/>
      <c r="R274" s="233"/>
      <c r="S274" s="233"/>
      <c r="T274" s="233"/>
      <c r="U274" s="233"/>
      <c r="V274" s="233"/>
      <c r="W274" s="233"/>
      <c r="X274" s="233"/>
      <c r="Y274" s="235">
        <v>4452</v>
      </c>
      <c r="Z274" s="235"/>
      <c r="AA274" s="235"/>
      <c r="AB274" s="235"/>
      <c r="AC274" s="235"/>
      <c r="AD274" s="235"/>
      <c r="AE274" s="235"/>
      <c r="AF274" s="235"/>
      <c r="AG274" s="235"/>
      <c r="AH274" s="233">
        <v>8.8685258964143407E-2</v>
      </c>
      <c r="AI274" s="233"/>
      <c r="AJ274" s="233"/>
      <c r="AK274" s="233"/>
      <c r="AL274" s="233"/>
      <c r="AM274" s="233"/>
      <c r="AN274" s="233"/>
      <c r="AO274" s="233"/>
      <c r="AP274" s="265">
        <v>2</v>
      </c>
    </row>
    <row r="275" spans="2:42" s="180" customFormat="1" ht="8.85" customHeight="1" x14ac:dyDescent="0.15">
      <c r="B275" s="231" t="s">
        <v>1693</v>
      </c>
      <c r="C275" s="231"/>
      <c r="D275" s="261">
        <v>210947279.61999899</v>
      </c>
      <c r="E275" s="261"/>
      <c r="F275" s="261"/>
      <c r="G275" s="261"/>
      <c r="H275" s="261"/>
      <c r="I275" s="261"/>
      <c r="J275" s="261"/>
      <c r="K275" s="261"/>
      <c r="L275" s="261"/>
      <c r="M275" s="261"/>
      <c r="N275" s="261"/>
      <c r="O275" s="233">
        <v>5.8490998174443101E-2</v>
      </c>
      <c r="P275" s="233"/>
      <c r="Q275" s="233"/>
      <c r="R275" s="233"/>
      <c r="S275" s="233"/>
      <c r="T275" s="233"/>
      <c r="U275" s="233"/>
      <c r="V275" s="233"/>
      <c r="W275" s="233"/>
      <c r="X275" s="233"/>
      <c r="Y275" s="235">
        <v>5030</v>
      </c>
      <c r="Z275" s="235"/>
      <c r="AA275" s="235"/>
      <c r="AB275" s="235"/>
      <c r="AC275" s="235"/>
      <c r="AD275" s="235"/>
      <c r="AE275" s="235"/>
      <c r="AF275" s="235"/>
      <c r="AG275" s="235"/>
      <c r="AH275" s="233">
        <v>0.10019920318725099</v>
      </c>
      <c r="AI275" s="233"/>
      <c r="AJ275" s="233"/>
      <c r="AK275" s="233"/>
      <c r="AL275" s="233"/>
      <c r="AM275" s="233"/>
      <c r="AN275" s="233"/>
      <c r="AO275" s="233"/>
      <c r="AP275" s="265">
        <v>3</v>
      </c>
    </row>
    <row r="276" spans="2:42" s="180" customFormat="1" ht="8.85" customHeight="1" x14ac:dyDescent="0.15">
      <c r="B276" s="231" t="s">
        <v>1692</v>
      </c>
      <c r="C276" s="231"/>
      <c r="D276" s="261">
        <v>418839318.30000001</v>
      </c>
      <c r="E276" s="261"/>
      <c r="F276" s="261"/>
      <c r="G276" s="261"/>
      <c r="H276" s="261"/>
      <c r="I276" s="261"/>
      <c r="J276" s="261"/>
      <c r="K276" s="261"/>
      <c r="L276" s="261"/>
      <c r="M276" s="261"/>
      <c r="N276" s="261"/>
      <c r="O276" s="233">
        <v>0.11613484585438399</v>
      </c>
      <c r="P276" s="233"/>
      <c r="Q276" s="233"/>
      <c r="R276" s="233"/>
      <c r="S276" s="233"/>
      <c r="T276" s="233"/>
      <c r="U276" s="233"/>
      <c r="V276" s="233"/>
      <c r="W276" s="233"/>
      <c r="X276" s="233"/>
      <c r="Y276" s="235">
        <v>6048</v>
      </c>
      <c r="Z276" s="235"/>
      <c r="AA276" s="235"/>
      <c r="AB276" s="235"/>
      <c r="AC276" s="235"/>
      <c r="AD276" s="235"/>
      <c r="AE276" s="235"/>
      <c r="AF276" s="235"/>
      <c r="AG276" s="235"/>
      <c r="AH276" s="233">
        <v>0.120478087649402</v>
      </c>
      <c r="AI276" s="233"/>
      <c r="AJ276" s="233"/>
      <c r="AK276" s="233"/>
      <c r="AL276" s="233"/>
      <c r="AM276" s="233"/>
      <c r="AN276" s="233"/>
      <c r="AO276" s="233"/>
      <c r="AP276" s="265">
        <v>4</v>
      </c>
    </row>
    <row r="277" spans="2:42" s="180" customFormat="1" ht="8.85" customHeight="1" x14ac:dyDescent="0.15">
      <c r="B277" s="231" t="s">
        <v>1691</v>
      </c>
      <c r="C277" s="231"/>
      <c r="D277" s="261">
        <v>549047153.049999</v>
      </c>
      <c r="E277" s="261"/>
      <c r="F277" s="261"/>
      <c r="G277" s="261"/>
      <c r="H277" s="261"/>
      <c r="I277" s="261"/>
      <c r="J277" s="261"/>
      <c r="K277" s="261"/>
      <c r="L277" s="261"/>
      <c r="M277" s="261"/>
      <c r="N277" s="261"/>
      <c r="O277" s="233">
        <v>0.15223858816563701</v>
      </c>
      <c r="P277" s="233"/>
      <c r="Q277" s="233"/>
      <c r="R277" s="233"/>
      <c r="S277" s="233"/>
      <c r="T277" s="233"/>
      <c r="U277" s="233"/>
      <c r="V277" s="233"/>
      <c r="W277" s="233"/>
      <c r="X277" s="233"/>
      <c r="Y277" s="235">
        <v>5997</v>
      </c>
      <c r="Z277" s="235"/>
      <c r="AA277" s="235"/>
      <c r="AB277" s="235"/>
      <c r="AC277" s="235"/>
      <c r="AD277" s="235"/>
      <c r="AE277" s="235"/>
      <c r="AF277" s="235"/>
      <c r="AG277" s="235"/>
      <c r="AH277" s="233">
        <v>0.119462151394422</v>
      </c>
      <c r="AI277" s="233"/>
      <c r="AJ277" s="233"/>
      <c r="AK277" s="233"/>
      <c r="AL277" s="233"/>
      <c r="AM277" s="233"/>
      <c r="AN277" s="233"/>
      <c r="AO277" s="233"/>
      <c r="AP277" s="265">
        <v>5</v>
      </c>
    </row>
    <row r="278" spans="2:42" s="180" customFormat="1" ht="8.85" customHeight="1" x14ac:dyDescent="0.15">
      <c r="B278" s="231" t="s">
        <v>1690</v>
      </c>
      <c r="C278" s="231"/>
      <c r="D278" s="261">
        <v>137346247.41999999</v>
      </c>
      <c r="E278" s="261"/>
      <c r="F278" s="261"/>
      <c r="G278" s="261"/>
      <c r="H278" s="261"/>
      <c r="I278" s="261"/>
      <c r="J278" s="261"/>
      <c r="K278" s="261"/>
      <c r="L278" s="261"/>
      <c r="M278" s="261"/>
      <c r="N278" s="261"/>
      <c r="O278" s="233">
        <v>3.8083065691017201E-2</v>
      </c>
      <c r="P278" s="233"/>
      <c r="Q278" s="233"/>
      <c r="R278" s="233"/>
      <c r="S278" s="233"/>
      <c r="T278" s="233"/>
      <c r="U278" s="233"/>
      <c r="V278" s="233"/>
      <c r="W278" s="233"/>
      <c r="X278" s="233"/>
      <c r="Y278" s="235">
        <v>2406</v>
      </c>
      <c r="Z278" s="235"/>
      <c r="AA278" s="235"/>
      <c r="AB278" s="235"/>
      <c r="AC278" s="235"/>
      <c r="AD278" s="235"/>
      <c r="AE278" s="235"/>
      <c r="AF278" s="235"/>
      <c r="AG278" s="235"/>
      <c r="AH278" s="233">
        <v>4.7928286852589597E-2</v>
      </c>
      <c r="AI278" s="233"/>
      <c r="AJ278" s="233"/>
      <c r="AK278" s="233"/>
      <c r="AL278" s="233"/>
      <c r="AM278" s="233"/>
      <c r="AN278" s="233"/>
      <c r="AO278" s="233"/>
      <c r="AP278" s="265">
        <v>6</v>
      </c>
    </row>
    <row r="279" spans="2:42" s="180" customFormat="1" ht="8.85" customHeight="1" x14ac:dyDescent="0.15">
      <c r="B279" s="231" t="s">
        <v>1689</v>
      </c>
      <c r="C279" s="231"/>
      <c r="D279" s="261">
        <v>158344267.11000001</v>
      </c>
      <c r="E279" s="261"/>
      <c r="F279" s="261"/>
      <c r="G279" s="261"/>
      <c r="H279" s="261"/>
      <c r="I279" s="261"/>
      <c r="J279" s="261"/>
      <c r="K279" s="261"/>
      <c r="L279" s="261"/>
      <c r="M279" s="261"/>
      <c r="N279" s="261"/>
      <c r="O279" s="233">
        <v>4.3905350451300403E-2</v>
      </c>
      <c r="P279" s="233"/>
      <c r="Q279" s="233"/>
      <c r="R279" s="233"/>
      <c r="S279" s="233"/>
      <c r="T279" s="233"/>
      <c r="U279" s="233"/>
      <c r="V279" s="233"/>
      <c r="W279" s="233"/>
      <c r="X279" s="233"/>
      <c r="Y279" s="235">
        <v>2634</v>
      </c>
      <c r="Z279" s="235"/>
      <c r="AA279" s="235"/>
      <c r="AB279" s="235"/>
      <c r="AC279" s="235"/>
      <c r="AD279" s="235"/>
      <c r="AE279" s="235"/>
      <c r="AF279" s="235"/>
      <c r="AG279" s="235"/>
      <c r="AH279" s="233">
        <v>5.2470119521912398E-2</v>
      </c>
      <c r="AI279" s="233"/>
      <c r="AJ279" s="233"/>
      <c r="AK279" s="233"/>
      <c r="AL279" s="233"/>
      <c r="AM279" s="233"/>
      <c r="AN279" s="233"/>
      <c r="AO279" s="233"/>
      <c r="AP279" s="265">
        <v>7</v>
      </c>
    </row>
    <row r="280" spans="2:42" s="180" customFormat="1" ht="8.85" customHeight="1" x14ac:dyDescent="0.15">
      <c r="B280" s="231" t="s">
        <v>1688</v>
      </c>
      <c r="C280" s="231"/>
      <c r="D280" s="261">
        <v>182951697.18000001</v>
      </c>
      <c r="E280" s="261"/>
      <c r="F280" s="261"/>
      <c r="G280" s="261"/>
      <c r="H280" s="261"/>
      <c r="I280" s="261"/>
      <c r="J280" s="261"/>
      <c r="K280" s="261"/>
      <c r="L280" s="261"/>
      <c r="M280" s="261"/>
      <c r="N280" s="261"/>
      <c r="O280" s="233">
        <v>5.0728444590721802E-2</v>
      </c>
      <c r="P280" s="233"/>
      <c r="Q280" s="233"/>
      <c r="R280" s="233"/>
      <c r="S280" s="233"/>
      <c r="T280" s="233"/>
      <c r="U280" s="233"/>
      <c r="V280" s="233"/>
      <c r="W280" s="233"/>
      <c r="X280" s="233"/>
      <c r="Y280" s="235">
        <v>2572</v>
      </c>
      <c r="Z280" s="235"/>
      <c r="AA280" s="235"/>
      <c r="AB280" s="235"/>
      <c r="AC280" s="235"/>
      <c r="AD280" s="235"/>
      <c r="AE280" s="235"/>
      <c r="AF280" s="235"/>
      <c r="AG280" s="235"/>
      <c r="AH280" s="233">
        <v>5.12350597609562E-2</v>
      </c>
      <c r="AI280" s="233"/>
      <c r="AJ280" s="233"/>
      <c r="AK280" s="233"/>
      <c r="AL280" s="233"/>
      <c r="AM280" s="233"/>
      <c r="AN280" s="233"/>
      <c r="AO280" s="233"/>
      <c r="AP280" s="265">
        <v>8</v>
      </c>
    </row>
    <row r="281" spans="2:42" s="180" customFormat="1" ht="8.85" customHeight="1" x14ac:dyDescent="0.15">
      <c r="B281" s="231" t="s">
        <v>1687</v>
      </c>
      <c r="C281" s="231"/>
      <c r="D281" s="261">
        <v>234057445.63999999</v>
      </c>
      <c r="E281" s="261"/>
      <c r="F281" s="261"/>
      <c r="G281" s="261"/>
      <c r="H281" s="261"/>
      <c r="I281" s="261"/>
      <c r="J281" s="261"/>
      <c r="K281" s="261"/>
      <c r="L281" s="261"/>
      <c r="M281" s="261"/>
      <c r="N281" s="261"/>
      <c r="O281" s="233">
        <v>6.4898934228048197E-2</v>
      </c>
      <c r="P281" s="233"/>
      <c r="Q281" s="233"/>
      <c r="R281" s="233"/>
      <c r="S281" s="233"/>
      <c r="T281" s="233"/>
      <c r="U281" s="233"/>
      <c r="V281" s="233"/>
      <c r="W281" s="233"/>
      <c r="X281" s="233"/>
      <c r="Y281" s="235">
        <v>2735</v>
      </c>
      <c r="Z281" s="235"/>
      <c r="AA281" s="235"/>
      <c r="AB281" s="235"/>
      <c r="AC281" s="235"/>
      <c r="AD281" s="235"/>
      <c r="AE281" s="235"/>
      <c r="AF281" s="235"/>
      <c r="AG281" s="235"/>
      <c r="AH281" s="233">
        <v>5.4482071713147402E-2</v>
      </c>
      <c r="AI281" s="233"/>
      <c r="AJ281" s="233"/>
      <c r="AK281" s="233"/>
      <c r="AL281" s="233"/>
      <c r="AM281" s="233"/>
      <c r="AN281" s="233"/>
      <c r="AO281" s="233"/>
      <c r="AP281" s="265">
        <v>9</v>
      </c>
    </row>
    <row r="282" spans="2:42" s="180" customFormat="1" ht="8.85" customHeight="1" x14ac:dyDescent="0.15">
      <c r="B282" s="231" t="s">
        <v>1686</v>
      </c>
      <c r="C282" s="231"/>
      <c r="D282" s="261">
        <v>344399504.31</v>
      </c>
      <c r="E282" s="261"/>
      <c r="F282" s="261"/>
      <c r="G282" s="261"/>
      <c r="H282" s="261"/>
      <c r="I282" s="261"/>
      <c r="J282" s="261"/>
      <c r="K282" s="261"/>
      <c r="L282" s="261"/>
      <c r="M282" s="261"/>
      <c r="N282" s="261"/>
      <c r="O282" s="233">
        <v>9.5494337799298501E-2</v>
      </c>
      <c r="P282" s="233"/>
      <c r="Q282" s="233"/>
      <c r="R282" s="233"/>
      <c r="S282" s="233"/>
      <c r="T282" s="233"/>
      <c r="U282" s="233"/>
      <c r="V282" s="233"/>
      <c r="W282" s="233"/>
      <c r="X282" s="233"/>
      <c r="Y282" s="235">
        <v>3196</v>
      </c>
      <c r="Z282" s="235"/>
      <c r="AA282" s="235"/>
      <c r="AB282" s="235"/>
      <c r="AC282" s="235"/>
      <c r="AD282" s="235"/>
      <c r="AE282" s="235"/>
      <c r="AF282" s="235"/>
      <c r="AG282" s="235"/>
      <c r="AH282" s="233">
        <v>6.3665338645418304E-2</v>
      </c>
      <c r="AI282" s="233"/>
      <c r="AJ282" s="233"/>
      <c r="AK282" s="233"/>
      <c r="AL282" s="233"/>
      <c r="AM282" s="233"/>
      <c r="AN282" s="233"/>
      <c r="AO282" s="233"/>
      <c r="AP282" s="265">
        <v>10</v>
      </c>
    </row>
    <row r="283" spans="2:42" s="180" customFormat="1" ht="8.85" customHeight="1" x14ac:dyDescent="0.15">
      <c r="B283" s="231" t="s">
        <v>1685</v>
      </c>
      <c r="C283" s="231"/>
      <c r="D283" s="261">
        <v>564072921.39999998</v>
      </c>
      <c r="E283" s="261"/>
      <c r="F283" s="261"/>
      <c r="G283" s="261"/>
      <c r="H283" s="261"/>
      <c r="I283" s="261"/>
      <c r="J283" s="261"/>
      <c r="K283" s="261"/>
      <c r="L283" s="261"/>
      <c r="M283" s="261"/>
      <c r="N283" s="261"/>
      <c r="O283" s="233">
        <v>0.15640490019730999</v>
      </c>
      <c r="P283" s="233"/>
      <c r="Q283" s="233"/>
      <c r="R283" s="233"/>
      <c r="S283" s="233"/>
      <c r="T283" s="233"/>
      <c r="U283" s="233"/>
      <c r="V283" s="233"/>
      <c r="W283" s="233"/>
      <c r="X283" s="233"/>
      <c r="Y283" s="235">
        <v>6130</v>
      </c>
      <c r="Z283" s="235"/>
      <c r="AA283" s="235"/>
      <c r="AB283" s="235"/>
      <c r="AC283" s="235"/>
      <c r="AD283" s="235"/>
      <c r="AE283" s="235"/>
      <c r="AF283" s="235"/>
      <c r="AG283" s="235"/>
      <c r="AH283" s="233">
        <v>0.12211155378486099</v>
      </c>
      <c r="AI283" s="233"/>
      <c r="AJ283" s="233"/>
      <c r="AK283" s="233"/>
      <c r="AL283" s="233"/>
      <c r="AM283" s="233"/>
      <c r="AN283" s="233"/>
      <c r="AO283" s="233"/>
      <c r="AP283" s="265">
        <v>11</v>
      </c>
    </row>
    <row r="284" spans="2:42" s="180" customFormat="1" ht="8.85" customHeight="1" x14ac:dyDescent="0.15">
      <c r="B284" s="231" t="s">
        <v>1684</v>
      </c>
      <c r="C284" s="231"/>
      <c r="D284" s="261">
        <v>263674232.86000001</v>
      </c>
      <c r="E284" s="261"/>
      <c r="F284" s="261"/>
      <c r="G284" s="261"/>
      <c r="H284" s="261"/>
      <c r="I284" s="261"/>
      <c r="J284" s="261"/>
      <c r="K284" s="261"/>
      <c r="L284" s="261"/>
      <c r="M284" s="261"/>
      <c r="N284" s="261"/>
      <c r="O284" s="233">
        <v>7.3111011910863097E-2</v>
      </c>
      <c r="P284" s="233"/>
      <c r="Q284" s="233"/>
      <c r="R284" s="233"/>
      <c r="S284" s="233"/>
      <c r="T284" s="233"/>
      <c r="U284" s="233"/>
      <c r="V284" s="233"/>
      <c r="W284" s="233"/>
      <c r="X284" s="233"/>
      <c r="Y284" s="235">
        <v>2338</v>
      </c>
      <c r="Z284" s="235"/>
      <c r="AA284" s="235"/>
      <c r="AB284" s="235"/>
      <c r="AC284" s="235"/>
      <c r="AD284" s="235"/>
      <c r="AE284" s="235"/>
      <c r="AF284" s="235"/>
      <c r="AG284" s="235"/>
      <c r="AH284" s="233">
        <v>4.6573705179282901E-2</v>
      </c>
      <c r="AI284" s="233"/>
      <c r="AJ284" s="233"/>
      <c r="AK284" s="233"/>
      <c r="AL284" s="233"/>
      <c r="AM284" s="233"/>
      <c r="AN284" s="233"/>
      <c r="AO284" s="233"/>
      <c r="AP284" s="265">
        <v>12</v>
      </c>
    </row>
    <row r="285" spans="2:42" s="180" customFormat="1" ht="8.85" customHeight="1" x14ac:dyDescent="0.15">
      <c r="B285" s="231" t="s">
        <v>1683</v>
      </c>
      <c r="C285" s="231"/>
      <c r="D285" s="261">
        <v>122455750.54000001</v>
      </c>
      <c r="E285" s="261"/>
      <c r="F285" s="261"/>
      <c r="G285" s="261"/>
      <c r="H285" s="261"/>
      <c r="I285" s="261"/>
      <c r="J285" s="261"/>
      <c r="K285" s="261"/>
      <c r="L285" s="261"/>
      <c r="M285" s="261"/>
      <c r="N285" s="261"/>
      <c r="O285" s="233">
        <v>3.3954261435311398E-2</v>
      </c>
      <c r="P285" s="233"/>
      <c r="Q285" s="233"/>
      <c r="R285" s="233"/>
      <c r="S285" s="233"/>
      <c r="T285" s="233"/>
      <c r="U285" s="233"/>
      <c r="V285" s="233"/>
      <c r="W285" s="233"/>
      <c r="X285" s="233"/>
      <c r="Y285" s="235">
        <v>1064</v>
      </c>
      <c r="Z285" s="235"/>
      <c r="AA285" s="235"/>
      <c r="AB285" s="235"/>
      <c r="AC285" s="235"/>
      <c r="AD285" s="235"/>
      <c r="AE285" s="235"/>
      <c r="AF285" s="235"/>
      <c r="AG285" s="235"/>
      <c r="AH285" s="233">
        <v>2.1195219123505998E-2</v>
      </c>
      <c r="AI285" s="233"/>
      <c r="AJ285" s="233"/>
      <c r="AK285" s="233"/>
      <c r="AL285" s="233"/>
      <c r="AM285" s="233"/>
      <c r="AN285" s="233"/>
      <c r="AO285" s="233"/>
      <c r="AP285" s="265">
        <v>13</v>
      </c>
    </row>
    <row r="286" spans="2:42" s="180" customFormat="1" ht="8.85" customHeight="1" x14ac:dyDescent="0.15">
      <c r="B286" s="231" t="s">
        <v>1682</v>
      </c>
      <c r="C286" s="231"/>
      <c r="D286" s="261">
        <v>284179811.12</v>
      </c>
      <c r="E286" s="261"/>
      <c r="F286" s="261"/>
      <c r="G286" s="261"/>
      <c r="H286" s="261"/>
      <c r="I286" s="261"/>
      <c r="J286" s="261"/>
      <c r="K286" s="261"/>
      <c r="L286" s="261"/>
      <c r="M286" s="261"/>
      <c r="N286" s="261"/>
      <c r="O286" s="233">
        <v>7.8796753593487007E-2</v>
      </c>
      <c r="P286" s="233"/>
      <c r="Q286" s="233"/>
      <c r="R286" s="233"/>
      <c r="S286" s="233"/>
      <c r="T286" s="233"/>
      <c r="U286" s="233"/>
      <c r="V286" s="233"/>
      <c r="W286" s="233"/>
      <c r="X286" s="233"/>
      <c r="Y286" s="235">
        <v>1936</v>
      </c>
      <c r="Z286" s="235"/>
      <c r="AA286" s="235"/>
      <c r="AB286" s="235"/>
      <c r="AC286" s="235"/>
      <c r="AD286" s="235"/>
      <c r="AE286" s="235"/>
      <c r="AF286" s="235"/>
      <c r="AG286" s="235"/>
      <c r="AH286" s="233">
        <v>3.8565737051792802E-2</v>
      </c>
      <c r="AI286" s="233"/>
      <c r="AJ286" s="233"/>
      <c r="AK286" s="233"/>
      <c r="AL286" s="233"/>
      <c r="AM286" s="233"/>
      <c r="AN286" s="233"/>
      <c r="AO286" s="233"/>
      <c r="AP286" s="265">
        <v>14</v>
      </c>
    </row>
    <row r="287" spans="2:42" s="180" customFormat="1" ht="8.85" customHeight="1" x14ac:dyDescent="0.15">
      <c r="B287" s="263"/>
      <c r="C287" s="263"/>
      <c r="D287" s="259">
        <v>3606491361.1300001</v>
      </c>
      <c r="E287" s="259"/>
      <c r="F287" s="259"/>
      <c r="G287" s="259"/>
      <c r="H287" s="259"/>
      <c r="I287" s="259"/>
      <c r="J287" s="259"/>
      <c r="K287" s="259"/>
      <c r="L287" s="259"/>
      <c r="M287" s="259"/>
      <c r="N287" s="259"/>
      <c r="O287" s="257">
        <v>1</v>
      </c>
      <c r="P287" s="257"/>
      <c r="Q287" s="257"/>
      <c r="R287" s="257"/>
      <c r="S287" s="257"/>
      <c r="T287" s="257"/>
      <c r="U287" s="257"/>
      <c r="V287" s="257"/>
      <c r="W287" s="257"/>
      <c r="X287" s="257"/>
      <c r="Y287" s="258">
        <v>50200</v>
      </c>
      <c r="Z287" s="258"/>
      <c r="AA287" s="258"/>
      <c r="AB287" s="258"/>
      <c r="AC287" s="258"/>
      <c r="AD287" s="258"/>
      <c r="AE287" s="258"/>
      <c r="AF287" s="258"/>
      <c r="AG287" s="258"/>
      <c r="AH287" s="257">
        <v>1</v>
      </c>
      <c r="AI287" s="257"/>
      <c r="AJ287" s="257"/>
      <c r="AK287" s="257"/>
      <c r="AL287" s="257"/>
      <c r="AM287" s="257"/>
      <c r="AN287" s="257"/>
      <c r="AO287" s="257"/>
      <c r="AP287" s="264"/>
    </row>
    <row r="288" spans="2:42" s="180" customFormat="1" ht="7.2" customHeight="1" x14ac:dyDescent="0.15"/>
    <row r="289" spans="2:44" s="180" customFormat="1" ht="15.3" customHeight="1" x14ac:dyDescent="0.15">
      <c r="B289" s="216" t="s">
        <v>1681</v>
      </c>
      <c r="C289" s="216"/>
      <c r="D289" s="216"/>
      <c r="E289" s="216"/>
      <c r="F289" s="216"/>
      <c r="G289" s="216"/>
      <c r="H289" s="216"/>
      <c r="I289" s="216"/>
      <c r="J289" s="216"/>
      <c r="K289" s="216"/>
      <c r="L289" s="216"/>
      <c r="M289" s="216"/>
      <c r="N289" s="216"/>
      <c r="O289" s="216"/>
      <c r="P289" s="216"/>
      <c r="Q289" s="216"/>
      <c r="R289" s="216"/>
      <c r="S289" s="216"/>
      <c r="T289" s="216"/>
      <c r="U289" s="216"/>
      <c r="V289" s="216"/>
      <c r="W289" s="216"/>
      <c r="X289" s="216"/>
      <c r="Y289" s="216"/>
      <c r="Z289" s="216"/>
      <c r="AA289" s="216"/>
      <c r="AB289" s="216"/>
      <c r="AC289" s="216"/>
      <c r="AD289" s="216"/>
      <c r="AE289" s="216"/>
      <c r="AF289" s="216"/>
      <c r="AG289" s="216"/>
      <c r="AH289" s="216"/>
      <c r="AI289" s="216"/>
      <c r="AJ289" s="216"/>
      <c r="AK289" s="216"/>
      <c r="AL289" s="216"/>
      <c r="AM289" s="216"/>
      <c r="AN289" s="216"/>
      <c r="AO289" s="216"/>
      <c r="AP289" s="216"/>
      <c r="AQ289" s="216"/>
      <c r="AR289" s="216"/>
    </row>
    <row r="290" spans="2:44" s="180" customFormat="1" ht="6.3" customHeight="1" x14ac:dyDescent="0.15"/>
    <row r="291" spans="2:44" s="180" customFormat="1" ht="8.5500000000000007" customHeight="1" x14ac:dyDescent="0.15">
      <c r="B291" s="212" t="s">
        <v>1669</v>
      </c>
      <c r="C291" s="212"/>
      <c r="D291" s="212" t="s">
        <v>1655</v>
      </c>
      <c r="E291" s="212"/>
      <c r="F291" s="212"/>
      <c r="G291" s="212"/>
      <c r="H291" s="212"/>
      <c r="I291" s="212"/>
      <c r="J291" s="212"/>
      <c r="K291" s="212"/>
      <c r="L291" s="212"/>
      <c r="M291" s="212"/>
      <c r="N291" s="212"/>
      <c r="O291" s="212" t="s">
        <v>1653</v>
      </c>
      <c r="P291" s="212"/>
      <c r="Q291" s="212"/>
      <c r="R291" s="212"/>
      <c r="S291" s="212"/>
      <c r="T291" s="212"/>
      <c r="U291" s="212"/>
      <c r="V291" s="212"/>
      <c r="W291" s="212"/>
      <c r="X291" s="212"/>
      <c r="Y291" s="212" t="s">
        <v>1654</v>
      </c>
      <c r="Z291" s="212"/>
      <c r="AA291" s="212"/>
      <c r="AB291" s="212"/>
      <c r="AC291" s="212"/>
      <c r="AD291" s="212"/>
      <c r="AE291" s="212"/>
      <c r="AF291" s="212"/>
      <c r="AG291" s="212"/>
      <c r="AH291" s="212" t="s">
        <v>1653</v>
      </c>
      <c r="AI291" s="212"/>
      <c r="AJ291" s="212"/>
      <c r="AK291" s="212"/>
      <c r="AL291" s="212"/>
      <c r="AM291" s="212"/>
      <c r="AN291" s="212"/>
      <c r="AO291" s="212"/>
    </row>
    <row r="292" spans="2:44" s="180" customFormat="1" ht="8.5500000000000007" customHeight="1" x14ac:dyDescent="0.15">
      <c r="B292" s="231" t="s">
        <v>1667</v>
      </c>
      <c r="C292" s="231"/>
      <c r="D292" s="261">
        <v>69496234.599999994</v>
      </c>
      <c r="E292" s="261"/>
      <c r="F292" s="261"/>
      <c r="G292" s="261"/>
      <c r="H292" s="261"/>
      <c r="I292" s="261"/>
      <c r="J292" s="261"/>
      <c r="K292" s="261"/>
      <c r="L292" s="261"/>
      <c r="M292" s="261"/>
      <c r="N292" s="261"/>
      <c r="O292" s="233">
        <v>1.92697632244501E-2</v>
      </c>
      <c r="P292" s="233"/>
      <c r="Q292" s="233"/>
      <c r="R292" s="233"/>
      <c r="S292" s="233"/>
      <c r="T292" s="233"/>
      <c r="U292" s="233"/>
      <c r="V292" s="233"/>
      <c r="W292" s="233"/>
      <c r="X292" s="233"/>
      <c r="Y292" s="235">
        <v>4462</v>
      </c>
      <c r="Z292" s="235"/>
      <c r="AA292" s="235"/>
      <c r="AB292" s="235"/>
      <c r="AC292" s="235"/>
      <c r="AD292" s="235"/>
      <c r="AE292" s="235"/>
      <c r="AF292" s="235"/>
      <c r="AG292" s="235"/>
      <c r="AH292" s="233">
        <v>8.8884462151394394E-2</v>
      </c>
      <c r="AI292" s="233"/>
      <c r="AJ292" s="233"/>
      <c r="AK292" s="233"/>
      <c r="AL292" s="233"/>
      <c r="AM292" s="233"/>
      <c r="AN292" s="233"/>
      <c r="AO292" s="233"/>
    </row>
    <row r="293" spans="2:44" s="180" customFormat="1" ht="8.5500000000000007" customHeight="1" x14ac:dyDescent="0.15">
      <c r="B293" s="231" t="s">
        <v>1666</v>
      </c>
      <c r="C293" s="231"/>
      <c r="D293" s="261">
        <v>125538764.97</v>
      </c>
      <c r="E293" s="261"/>
      <c r="F293" s="261"/>
      <c r="G293" s="261"/>
      <c r="H293" s="261"/>
      <c r="I293" s="261"/>
      <c r="J293" s="261"/>
      <c r="K293" s="261"/>
      <c r="L293" s="261"/>
      <c r="M293" s="261"/>
      <c r="N293" s="261"/>
      <c r="O293" s="233">
        <v>3.4809112902093702E-2</v>
      </c>
      <c r="P293" s="233"/>
      <c r="Q293" s="233"/>
      <c r="R293" s="233"/>
      <c r="S293" s="233"/>
      <c r="T293" s="233"/>
      <c r="U293" s="233"/>
      <c r="V293" s="233"/>
      <c r="W293" s="233"/>
      <c r="X293" s="233"/>
      <c r="Y293" s="235">
        <v>5272</v>
      </c>
      <c r="Z293" s="235"/>
      <c r="AA293" s="235"/>
      <c r="AB293" s="235"/>
      <c r="AC293" s="235"/>
      <c r="AD293" s="235"/>
      <c r="AE293" s="235"/>
      <c r="AF293" s="235"/>
      <c r="AG293" s="235"/>
      <c r="AH293" s="233">
        <v>0.10501992031872499</v>
      </c>
      <c r="AI293" s="233"/>
      <c r="AJ293" s="233"/>
      <c r="AK293" s="233"/>
      <c r="AL293" s="233"/>
      <c r="AM293" s="233"/>
      <c r="AN293" s="233"/>
      <c r="AO293" s="233"/>
    </row>
    <row r="294" spans="2:44" s="180" customFormat="1" ht="8.5500000000000007" customHeight="1" x14ac:dyDescent="0.15">
      <c r="B294" s="231" t="s">
        <v>1665</v>
      </c>
      <c r="C294" s="231"/>
      <c r="D294" s="261">
        <v>167340243.170001</v>
      </c>
      <c r="E294" s="261"/>
      <c r="F294" s="261"/>
      <c r="G294" s="261"/>
      <c r="H294" s="261"/>
      <c r="I294" s="261"/>
      <c r="J294" s="261"/>
      <c r="K294" s="261"/>
      <c r="L294" s="261"/>
      <c r="M294" s="261"/>
      <c r="N294" s="261"/>
      <c r="O294" s="233">
        <v>4.6399734926182899E-2</v>
      </c>
      <c r="P294" s="233"/>
      <c r="Q294" s="233"/>
      <c r="R294" s="233"/>
      <c r="S294" s="233"/>
      <c r="T294" s="233"/>
      <c r="U294" s="233"/>
      <c r="V294" s="233"/>
      <c r="W294" s="233"/>
      <c r="X294" s="233"/>
      <c r="Y294" s="235">
        <v>4610</v>
      </c>
      <c r="Z294" s="235"/>
      <c r="AA294" s="235"/>
      <c r="AB294" s="235"/>
      <c r="AC294" s="235"/>
      <c r="AD294" s="235"/>
      <c r="AE294" s="235"/>
      <c r="AF294" s="235"/>
      <c r="AG294" s="235"/>
      <c r="AH294" s="233">
        <v>9.1832669322709198E-2</v>
      </c>
      <c r="AI294" s="233"/>
      <c r="AJ294" s="233"/>
      <c r="AK294" s="233"/>
      <c r="AL294" s="233"/>
      <c r="AM294" s="233"/>
      <c r="AN294" s="233"/>
      <c r="AO294" s="233"/>
    </row>
    <row r="295" spans="2:44" s="180" customFormat="1" ht="8.5500000000000007" customHeight="1" x14ac:dyDescent="0.15">
      <c r="B295" s="231" t="s">
        <v>1664</v>
      </c>
      <c r="C295" s="231"/>
      <c r="D295" s="261">
        <v>215884774.15000099</v>
      </c>
      <c r="E295" s="261"/>
      <c r="F295" s="261"/>
      <c r="G295" s="261"/>
      <c r="H295" s="261"/>
      <c r="I295" s="261"/>
      <c r="J295" s="261"/>
      <c r="K295" s="261"/>
      <c r="L295" s="261"/>
      <c r="M295" s="261"/>
      <c r="N295" s="261"/>
      <c r="O295" s="233">
        <v>5.9860055808468197E-2</v>
      </c>
      <c r="P295" s="233"/>
      <c r="Q295" s="233"/>
      <c r="R295" s="233"/>
      <c r="S295" s="233"/>
      <c r="T295" s="233"/>
      <c r="U295" s="233"/>
      <c r="V295" s="233"/>
      <c r="W295" s="233"/>
      <c r="X295" s="233"/>
      <c r="Y295" s="235">
        <v>4426</v>
      </c>
      <c r="Z295" s="235"/>
      <c r="AA295" s="235"/>
      <c r="AB295" s="235"/>
      <c r="AC295" s="235"/>
      <c r="AD295" s="235"/>
      <c r="AE295" s="235"/>
      <c r="AF295" s="235"/>
      <c r="AG295" s="235"/>
      <c r="AH295" s="233">
        <v>8.8167330677290795E-2</v>
      </c>
      <c r="AI295" s="233"/>
      <c r="AJ295" s="233"/>
      <c r="AK295" s="233"/>
      <c r="AL295" s="233"/>
      <c r="AM295" s="233"/>
      <c r="AN295" s="233"/>
      <c r="AO295" s="233"/>
    </row>
    <row r="296" spans="2:44" s="180" customFormat="1" ht="8.5500000000000007" customHeight="1" x14ac:dyDescent="0.15">
      <c r="B296" s="231" t="s">
        <v>1663</v>
      </c>
      <c r="C296" s="231"/>
      <c r="D296" s="261">
        <v>208127703.5</v>
      </c>
      <c r="E296" s="261"/>
      <c r="F296" s="261"/>
      <c r="G296" s="261"/>
      <c r="H296" s="261"/>
      <c r="I296" s="261"/>
      <c r="J296" s="261"/>
      <c r="K296" s="261"/>
      <c r="L296" s="261"/>
      <c r="M296" s="261"/>
      <c r="N296" s="261"/>
      <c r="O296" s="233">
        <v>5.7709192303399402E-2</v>
      </c>
      <c r="P296" s="233"/>
      <c r="Q296" s="233"/>
      <c r="R296" s="233"/>
      <c r="S296" s="233"/>
      <c r="T296" s="233"/>
      <c r="U296" s="233"/>
      <c r="V296" s="233"/>
      <c r="W296" s="233"/>
      <c r="X296" s="233"/>
      <c r="Y296" s="235">
        <v>3430</v>
      </c>
      <c r="Z296" s="235"/>
      <c r="AA296" s="235"/>
      <c r="AB296" s="235"/>
      <c r="AC296" s="235"/>
      <c r="AD296" s="235"/>
      <c r="AE296" s="235"/>
      <c r="AF296" s="235"/>
      <c r="AG296" s="235"/>
      <c r="AH296" s="233">
        <v>6.8326693227091603E-2</v>
      </c>
      <c r="AI296" s="233"/>
      <c r="AJ296" s="233"/>
      <c r="AK296" s="233"/>
      <c r="AL296" s="233"/>
      <c r="AM296" s="233"/>
      <c r="AN296" s="233"/>
      <c r="AO296" s="233"/>
    </row>
    <row r="297" spans="2:44" s="180" customFormat="1" ht="8.5500000000000007" customHeight="1" x14ac:dyDescent="0.15">
      <c r="B297" s="231" t="s">
        <v>1662</v>
      </c>
      <c r="C297" s="231"/>
      <c r="D297" s="261">
        <v>300839137</v>
      </c>
      <c r="E297" s="261"/>
      <c r="F297" s="261"/>
      <c r="G297" s="261"/>
      <c r="H297" s="261"/>
      <c r="I297" s="261"/>
      <c r="J297" s="261"/>
      <c r="K297" s="261"/>
      <c r="L297" s="261"/>
      <c r="M297" s="261"/>
      <c r="N297" s="261"/>
      <c r="O297" s="233">
        <v>8.34160148676302E-2</v>
      </c>
      <c r="P297" s="233"/>
      <c r="Q297" s="233"/>
      <c r="R297" s="233"/>
      <c r="S297" s="233"/>
      <c r="T297" s="233"/>
      <c r="U297" s="233"/>
      <c r="V297" s="233"/>
      <c r="W297" s="233"/>
      <c r="X297" s="233"/>
      <c r="Y297" s="235">
        <v>4433</v>
      </c>
      <c r="Z297" s="235"/>
      <c r="AA297" s="235"/>
      <c r="AB297" s="235"/>
      <c r="AC297" s="235"/>
      <c r="AD297" s="235"/>
      <c r="AE297" s="235"/>
      <c r="AF297" s="235"/>
      <c r="AG297" s="235"/>
      <c r="AH297" s="233">
        <v>8.8306772908366499E-2</v>
      </c>
      <c r="AI297" s="233"/>
      <c r="AJ297" s="233"/>
      <c r="AK297" s="233"/>
      <c r="AL297" s="233"/>
      <c r="AM297" s="233"/>
      <c r="AN297" s="233"/>
      <c r="AO297" s="233"/>
    </row>
    <row r="298" spans="2:44" s="180" customFormat="1" ht="8.5500000000000007" customHeight="1" x14ac:dyDescent="0.15">
      <c r="B298" s="231" t="s">
        <v>1660</v>
      </c>
      <c r="C298" s="231"/>
      <c r="D298" s="261">
        <v>334600576.02999902</v>
      </c>
      <c r="E298" s="261"/>
      <c r="F298" s="261"/>
      <c r="G298" s="261"/>
      <c r="H298" s="261"/>
      <c r="I298" s="261"/>
      <c r="J298" s="261"/>
      <c r="K298" s="261"/>
      <c r="L298" s="261"/>
      <c r="M298" s="261"/>
      <c r="N298" s="261"/>
      <c r="O298" s="233">
        <v>9.2777312497197006E-2</v>
      </c>
      <c r="P298" s="233"/>
      <c r="Q298" s="233"/>
      <c r="R298" s="233"/>
      <c r="S298" s="233"/>
      <c r="T298" s="233"/>
      <c r="U298" s="233"/>
      <c r="V298" s="233"/>
      <c r="W298" s="233"/>
      <c r="X298" s="233"/>
      <c r="Y298" s="235">
        <v>4222</v>
      </c>
      <c r="Z298" s="235"/>
      <c r="AA298" s="235"/>
      <c r="AB298" s="235"/>
      <c r="AC298" s="235"/>
      <c r="AD298" s="235"/>
      <c r="AE298" s="235"/>
      <c r="AF298" s="235"/>
      <c r="AG298" s="235"/>
      <c r="AH298" s="233">
        <v>8.41035856573705E-2</v>
      </c>
      <c r="AI298" s="233"/>
      <c r="AJ298" s="233"/>
      <c r="AK298" s="233"/>
      <c r="AL298" s="233"/>
      <c r="AM298" s="233"/>
      <c r="AN298" s="233"/>
      <c r="AO298" s="233"/>
    </row>
    <row r="299" spans="2:44" s="180" customFormat="1" ht="8.5500000000000007" customHeight="1" x14ac:dyDescent="0.15">
      <c r="B299" s="231" t="s">
        <v>1661</v>
      </c>
      <c r="C299" s="231"/>
      <c r="D299" s="261">
        <v>283841355.08999997</v>
      </c>
      <c r="E299" s="261"/>
      <c r="F299" s="261"/>
      <c r="G299" s="261"/>
      <c r="H299" s="261"/>
      <c r="I299" s="261"/>
      <c r="J299" s="261"/>
      <c r="K299" s="261"/>
      <c r="L299" s="261"/>
      <c r="M299" s="261"/>
      <c r="N299" s="261"/>
      <c r="O299" s="233">
        <v>7.8702907249184703E-2</v>
      </c>
      <c r="P299" s="233"/>
      <c r="Q299" s="233"/>
      <c r="R299" s="233"/>
      <c r="S299" s="233"/>
      <c r="T299" s="233"/>
      <c r="U299" s="233"/>
      <c r="V299" s="233"/>
      <c r="W299" s="233"/>
      <c r="X299" s="233"/>
      <c r="Y299" s="235">
        <v>3201</v>
      </c>
      <c r="Z299" s="235"/>
      <c r="AA299" s="235"/>
      <c r="AB299" s="235"/>
      <c r="AC299" s="235"/>
      <c r="AD299" s="235"/>
      <c r="AE299" s="235"/>
      <c r="AF299" s="235"/>
      <c r="AG299" s="235"/>
      <c r="AH299" s="233">
        <v>6.3764940239043805E-2</v>
      </c>
      <c r="AI299" s="233"/>
      <c r="AJ299" s="233"/>
      <c r="AK299" s="233"/>
      <c r="AL299" s="233"/>
      <c r="AM299" s="233"/>
      <c r="AN299" s="233"/>
      <c r="AO299" s="233"/>
    </row>
    <row r="300" spans="2:44" s="180" customFormat="1" ht="8.5500000000000007" customHeight="1" x14ac:dyDescent="0.15">
      <c r="B300" s="231" t="s">
        <v>1680</v>
      </c>
      <c r="C300" s="231"/>
      <c r="D300" s="261">
        <v>460299001.62</v>
      </c>
      <c r="E300" s="261"/>
      <c r="F300" s="261"/>
      <c r="G300" s="261"/>
      <c r="H300" s="261"/>
      <c r="I300" s="261"/>
      <c r="J300" s="261"/>
      <c r="K300" s="261"/>
      <c r="L300" s="261"/>
      <c r="M300" s="261"/>
      <c r="N300" s="261"/>
      <c r="O300" s="233">
        <v>0.12763069574517899</v>
      </c>
      <c r="P300" s="233"/>
      <c r="Q300" s="233"/>
      <c r="R300" s="233"/>
      <c r="S300" s="233"/>
      <c r="T300" s="233"/>
      <c r="U300" s="233"/>
      <c r="V300" s="233"/>
      <c r="W300" s="233"/>
      <c r="X300" s="233"/>
      <c r="Y300" s="235">
        <v>4839</v>
      </c>
      <c r="Z300" s="235"/>
      <c r="AA300" s="235"/>
      <c r="AB300" s="235"/>
      <c r="AC300" s="235"/>
      <c r="AD300" s="235"/>
      <c r="AE300" s="235"/>
      <c r="AF300" s="235"/>
      <c r="AG300" s="235"/>
      <c r="AH300" s="233">
        <v>9.6394422310756997E-2</v>
      </c>
      <c r="AI300" s="233"/>
      <c r="AJ300" s="233"/>
      <c r="AK300" s="233"/>
      <c r="AL300" s="233"/>
      <c r="AM300" s="233"/>
      <c r="AN300" s="233"/>
      <c r="AO300" s="233"/>
    </row>
    <row r="301" spans="2:44" s="180" customFormat="1" ht="8.5500000000000007" customHeight="1" x14ac:dyDescent="0.15">
      <c r="B301" s="231" t="s">
        <v>1679</v>
      </c>
      <c r="C301" s="231"/>
      <c r="D301" s="261">
        <v>380294540.55000001</v>
      </c>
      <c r="E301" s="261"/>
      <c r="F301" s="261"/>
      <c r="G301" s="261"/>
      <c r="H301" s="261"/>
      <c r="I301" s="261"/>
      <c r="J301" s="261"/>
      <c r="K301" s="261"/>
      <c r="L301" s="261"/>
      <c r="M301" s="261"/>
      <c r="N301" s="261"/>
      <c r="O301" s="233">
        <v>0.105447234575059</v>
      </c>
      <c r="P301" s="233"/>
      <c r="Q301" s="233"/>
      <c r="R301" s="233"/>
      <c r="S301" s="233"/>
      <c r="T301" s="233"/>
      <c r="U301" s="233"/>
      <c r="V301" s="233"/>
      <c r="W301" s="233"/>
      <c r="X301" s="233"/>
      <c r="Y301" s="235">
        <v>3603</v>
      </c>
      <c r="Z301" s="235"/>
      <c r="AA301" s="235"/>
      <c r="AB301" s="235"/>
      <c r="AC301" s="235"/>
      <c r="AD301" s="235"/>
      <c r="AE301" s="235"/>
      <c r="AF301" s="235"/>
      <c r="AG301" s="235"/>
      <c r="AH301" s="233">
        <v>7.1772908366533897E-2</v>
      </c>
      <c r="AI301" s="233"/>
      <c r="AJ301" s="233"/>
      <c r="AK301" s="233"/>
      <c r="AL301" s="233"/>
      <c r="AM301" s="233"/>
      <c r="AN301" s="233"/>
      <c r="AO301" s="233"/>
    </row>
    <row r="302" spans="2:44" s="180" customFormat="1" ht="8.5500000000000007" customHeight="1" x14ac:dyDescent="0.15">
      <c r="B302" s="231" t="s">
        <v>1678</v>
      </c>
      <c r="C302" s="231"/>
      <c r="D302" s="261">
        <v>283728538.41000003</v>
      </c>
      <c r="E302" s="261"/>
      <c r="F302" s="261"/>
      <c r="G302" s="261"/>
      <c r="H302" s="261"/>
      <c r="I302" s="261"/>
      <c r="J302" s="261"/>
      <c r="K302" s="261"/>
      <c r="L302" s="261"/>
      <c r="M302" s="261"/>
      <c r="N302" s="261"/>
      <c r="O302" s="233">
        <v>7.8671625688048502E-2</v>
      </c>
      <c r="P302" s="233"/>
      <c r="Q302" s="233"/>
      <c r="R302" s="233"/>
      <c r="S302" s="233"/>
      <c r="T302" s="233"/>
      <c r="U302" s="233"/>
      <c r="V302" s="233"/>
      <c r="W302" s="233"/>
      <c r="X302" s="233"/>
      <c r="Y302" s="235">
        <v>2552</v>
      </c>
      <c r="Z302" s="235"/>
      <c r="AA302" s="235"/>
      <c r="AB302" s="235"/>
      <c r="AC302" s="235"/>
      <c r="AD302" s="235"/>
      <c r="AE302" s="235"/>
      <c r="AF302" s="235"/>
      <c r="AG302" s="235"/>
      <c r="AH302" s="233">
        <v>5.0836653386454198E-2</v>
      </c>
      <c r="AI302" s="233"/>
      <c r="AJ302" s="233"/>
      <c r="AK302" s="233"/>
      <c r="AL302" s="233"/>
      <c r="AM302" s="233"/>
      <c r="AN302" s="233"/>
      <c r="AO302" s="233"/>
    </row>
    <row r="303" spans="2:44" s="180" customFormat="1" ht="8.5500000000000007" customHeight="1" x14ac:dyDescent="0.15">
      <c r="B303" s="231" t="s">
        <v>1677</v>
      </c>
      <c r="C303" s="231"/>
      <c r="D303" s="261">
        <v>462218520.82999998</v>
      </c>
      <c r="E303" s="261"/>
      <c r="F303" s="261"/>
      <c r="G303" s="261"/>
      <c r="H303" s="261"/>
      <c r="I303" s="261"/>
      <c r="J303" s="261"/>
      <c r="K303" s="261"/>
      <c r="L303" s="261"/>
      <c r="M303" s="261"/>
      <c r="N303" s="261"/>
      <c r="O303" s="233">
        <v>0.12816293581393101</v>
      </c>
      <c r="P303" s="233"/>
      <c r="Q303" s="233"/>
      <c r="R303" s="233"/>
      <c r="S303" s="233"/>
      <c r="T303" s="233"/>
      <c r="U303" s="233"/>
      <c r="V303" s="233"/>
      <c r="W303" s="233"/>
      <c r="X303" s="233"/>
      <c r="Y303" s="235">
        <v>3201</v>
      </c>
      <c r="Z303" s="235"/>
      <c r="AA303" s="235"/>
      <c r="AB303" s="235"/>
      <c r="AC303" s="235"/>
      <c r="AD303" s="235"/>
      <c r="AE303" s="235"/>
      <c r="AF303" s="235"/>
      <c r="AG303" s="235"/>
      <c r="AH303" s="233">
        <v>6.3764940239043805E-2</v>
      </c>
      <c r="AI303" s="233"/>
      <c r="AJ303" s="233"/>
      <c r="AK303" s="233"/>
      <c r="AL303" s="233"/>
      <c r="AM303" s="233"/>
      <c r="AN303" s="233"/>
      <c r="AO303" s="233"/>
    </row>
    <row r="304" spans="2:44" s="180" customFormat="1" ht="8.5500000000000007" customHeight="1" x14ac:dyDescent="0.15">
      <c r="B304" s="231" t="s">
        <v>1676</v>
      </c>
      <c r="C304" s="231"/>
      <c r="D304" s="261">
        <v>145771502.41999999</v>
      </c>
      <c r="E304" s="261"/>
      <c r="F304" s="261"/>
      <c r="G304" s="261"/>
      <c r="H304" s="261"/>
      <c r="I304" s="261"/>
      <c r="J304" s="261"/>
      <c r="K304" s="261"/>
      <c r="L304" s="261"/>
      <c r="M304" s="261"/>
      <c r="N304" s="261"/>
      <c r="O304" s="233">
        <v>4.0419201884439301E-2</v>
      </c>
      <c r="P304" s="233"/>
      <c r="Q304" s="233"/>
      <c r="R304" s="233"/>
      <c r="S304" s="233"/>
      <c r="T304" s="233"/>
      <c r="U304" s="233"/>
      <c r="V304" s="233"/>
      <c r="W304" s="233"/>
      <c r="X304" s="233"/>
      <c r="Y304" s="235">
        <v>964</v>
      </c>
      <c r="Z304" s="235"/>
      <c r="AA304" s="235"/>
      <c r="AB304" s="235"/>
      <c r="AC304" s="235"/>
      <c r="AD304" s="235"/>
      <c r="AE304" s="235"/>
      <c r="AF304" s="235"/>
      <c r="AG304" s="235"/>
      <c r="AH304" s="233">
        <v>1.9203187250995998E-2</v>
      </c>
      <c r="AI304" s="233"/>
      <c r="AJ304" s="233"/>
      <c r="AK304" s="233"/>
      <c r="AL304" s="233"/>
      <c r="AM304" s="233"/>
      <c r="AN304" s="233"/>
      <c r="AO304" s="233"/>
    </row>
    <row r="305" spans="2:44" s="180" customFormat="1" ht="8.5500000000000007" customHeight="1" x14ac:dyDescent="0.15">
      <c r="B305" s="231" t="s">
        <v>1675</v>
      </c>
      <c r="C305" s="231"/>
      <c r="D305" s="261">
        <v>123907568.47</v>
      </c>
      <c r="E305" s="261"/>
      <c r="F305" s="261"/>
      <c r="G305" s="261"/>
      <c r="H305" s="261"/>
      <c r="I305" s="261"/>
      <c r="J305" s="261"/>
      <c r="K305" s="261"/>
      <c r="L305" s="261"/>
      <c r="M305" s="261"/>
      <c r="N305" s="261"/>
      <c r="O305" s="233">
        <v>3.4356818320833801E-2</v>
      </c>
      <c r="P305" s="233"/>
      <c r="Q305" s="233"/>
      <c r="R305" s="233"/>
      <c r="S305" s="233"/>
      <c r="T305" s="233"/>
      <c r="U305" s="233"/>
      <c r="V305" s="233"/>
      <c r="W305" s="233"/>
      <c r="X305" s="233"/>
      <c r="Y305" s="235">
        <v>715</v>
      </c>
      <c r="Z305" s="235"/>
      <c r="AA305" s="235"/>
      <c r="AB305" s="235"/>
      <c r="AC305" s="235"/>
      <c r="AD305" s="235"/>
      <c r="AE305" s="235"/>
      <c r="AF305" s="235"/>
      <c r="AG305" s="235"/>
      <c r="AH305" s="233">
        <v>1.42430278884462E-2</v>
      </c>
      <c r="AI305" s="233"/>
      <c r="AJ305" s="233"/>
      <c r="AK305" s="233"/>
      <c r="AL305" s="233"/>
      <c r="AM305" s="233"/>
      <c r="AN305" s="233"/>
      <c r="AO305" s="233"/>
    </row>
    <row r="306" spans="2:44" s="180" customFormat="1" ht="8.5500000000000007" customHeight="1" x14ac:dyDescent="0.15">
      <c r="B306" s="231" t="s">
        <v>1674</v>
      </c>
      <c r="C306" s="231"/>
      <c r="D306" s="261">
        <v>16100242.039999999</v>
      </c>
      <c r="E306" s="261"/>
      <c r="F306" s="261"/>
      <c r="G306" s="261"/>
      <c r="H306" s="261"/>
      <c r="I306" s="261"/>
      <c r="J306" s="261"/>
      <c r="K306" s="261"/>
      <c r="L306" s="261"/>
      <c r="M306" s="261"/>
      <c r="N306" s="261"/>
      <c r="O306" s="233">
        <v>4.4642397354739301E-3</v>
      </c>
      <c r="P306" s="233"/>
      <c r="Q306" s="233"/>
      <c r="R306" s="233"/>
      <c r="S306" s="233"/>
      <c r="T306" s="233"/>
      <c r="U306" s="233"/>
      <c r="V306" s="233"/>
      <c r="W306" s="233"/>
      <c r="X306" s="233"/>
      <c r="Y306" s="235">
        <v>99</v>
      </c>
      <c r="Z306" s="235"/>
      <c r="AA306" s="235"/>
      <c r="AB306" s="235"/>
      <c r="AC306" s="235"/>
      <c r="AD306" s="235"/>
      <c r="AE306" s="235"/>
      <c r="AF306" s="235"/>
      <c r="AG306" s="235"/>
      <c r="AH306" s="233">
        <v>1.9721115537848599E-3</v>
      </c>
      <c r="AI306" s="233"/>
      <c r="AJ306" s="233"/>
      <c r="AK306" s="233"/>
      <c r="AL306" s="233"/>
      <c r="AM306" s="233"/>
      <c r="AN306" s="233"/>
      <c r="AO306" s="233"/>
    </row>
    <row r="307" spans="2:44" s="180" customFormat="1" ht="8.5500000000000007" customHeight="1" x14ac:dyDescent="0.15">
      <c r="B307" s="231" t="s">
        <v>1673</v>
      </c>
      <c r="C307" s="231"/>
      <c r="D307" s="261">
        <v>18667813.140000001</v>
      </c>
      <c r="E307" s="261"/>
      <c r="F307" s="261"/>
      <c r="G307" s="261"/>
      <c r="H307" s="261"/>
      <c r="I307" s="261"/>
      <c r="J307" s="261"/>
      <c r="K307" s="261"/>
      <c r="L307" s="261"/>
      <c r="M307" s="261"/>
      <c r="N307" s="261"/>
      <c r="O307" s="233">
        <v>5.1761702083076401E-3</v>
      </c>
      <c r="P307" s="233"/>
      <c r="Q307" s="233"/>
      <c r="R307" s="233"/>
      <c r="S307" s="233"/>
      <c r="T307" s="233"/>
      <c r="U307" s="233"/>
      <c r="V307" s="233"/>
      <c r="W307" s="233"/>
      <c r="X307" s="233"/>
      <c r="Y307" s="235">
        <v>115</v>
      </c>
      <c r="Z307" s="235"/>
      <c r="AA307" s="235"/>
      <c r="AB307" s="235"/>
      <c r="AC307" s="235"/>
      <c r="AD307" s="235"/>
      <c r="AE307" s="235"/>
      <c r="AF307" s="235"/>
      <c r="AG307" s="235"/>
      <c r="AH307" s="233">
        <v>2.2908366533864501E-3</v>
      </c>
      <c r="AI307" s="233"/>
      <c r="AJ307" s="233"/>
      <c r="AK307" s="233"/>
      <c r="AL307" s="233"/>
      <c r="AM307" s="233"/>
      <c r="AN307" s="233"/>
      <c r="AO307" s="233"/>
    </row>
    <row r="308" spans="2:44" s="180" customFormat="1" ht="8.5500000000000007" customHeight="1" x14ac:dyDescent="0.15">
      <c r="B308" s="231" t="s">
        <v>1672</v>
      </c>
      <c r="C308" s="231"/>
      <c r="D308" s="261">
        <v>9015501.1899999995</v>
      </c>
      <c r="E308" s="261"/>
      <c r="F308" s="261"/>
      <c r="G308" s="261"/>
      <c r="H308" s="261"/>
      <c r="I308" s="261"/>
      <c r="J308" s="261"/>
      <c r="K308" s="261"/>
      <c r="L308" s="261"/>
      <c r="M308" s="261"/>
      <c r="N308" s="261"/>
      <c r="O308" s="233">
        <v>2.4997983600258001E-3</v>
      </c>
      <c r="P308" s="233"/>
      <c r="Q308" s="233"/>
      <c r="R308" s="233"/>
      <c r="S308" s="233"/>
      <c r="T308" s="233"/>
      <c r="U308" s="233"/>
      <c r="V308" s="233"/>
      <c r="W308" s="233"/>
      <c r="X308" s="233"/>
      <c r="Y308" s="235">
        <v>52</v>
      </c>
      <c r="Z308" s="235"/>
      <c r="AA308" s="235"/>
      <c r="AB308" s="235"/>
      <c r="AC308" s="235"/>
      <c r="AD308" s="235"/>
      <c r="AE308" s="235"/>
      <c r="AF308" s="235"/>
      <c r="AG308" s="235"/>
      <c r="AH308" s="233">
        <v>1.0358565737051801E-3</v>
      </c>
      <c r="AI308" s="233"/>
      <c r="AJ308" s="233"/>
      <c r="AK308" s="233"/>
      <c r="AL308" s="233"/>
      <c r="AM308" s="233"/>
      <c r="AN308" s="233"/>
      <c r="AO308" s="233"/>
    </row>
    <row r="309" spans="2:44" s="180" customFormat="1" ht="8.5500000000000007" customHeight="1" x14ac:dyDescent="0.15">
      <c r="B309" s="231" t="s">
        <v>1671</v>
      </c>
      <c r="C309" s="231"/>
      <c r="D309" s="261">
        <v>819343.95</v>
      </c>
      <c r="E309" s="261"/>
      <c r="F309" s="261"/>
      <c r="G309" s="261"/>
      <c r="H309" s="261"/>
      <c r="I309" s="261"/>
      <c r="J309" s="261"/>
      <c r="K309" s="261"/>
      <c r="L309" s="261"/>
      <c r="M309" s="261"/>
      <c r="N309" s="261"/>
      <c r="O309" s="233">
        <v>2.2718589009548601E-4</v>
      </c>
      <c r="P309" s="233"/>
      <c r="Q309" s="233"/>
      <c r="R309" s="233"/>
      <c r="S309" s="233"/>
      <c r="T309" s="233"/>
      <c r="U309" s="233"/>
      <c r="V309" s="233"/>
      <c r="W309" s="233"/>
      <c r="X309" s="233"/>
      <c r="Y309" s="235">
        <v>4</v>
      </c>
      <c r="Z309" s="235"/>
      <c r="AA309" s="235"/>
      <c r="AB309" s="235"/>
      <c r="AC309" s="235"/>
      <c r="AD309" s="235"/>
      <c r="AE309" s="235"/>
      <c r="AF309" s="235"/>
      <c r="AG309" s="235"/>
      <c r="AH309" s="233">
        <v>7.9681274900398396E-5</v>
      </c>
      <c r="AI309" s="233"/>
      <c r="AJ309" s="233"/>
      <c r="AK309" s="233"/>
      <c r="AL309" s="233"/>
      <c r="AM309" s="233"/>
      <c r="AN309" s="233"/>
      <c r="AO309" s="233"/>
    </row>
    <row r="310" spans="2:44" s="180" customFormat="1" ht="7.65" customHeight="1" x14ac:dyDescent="0.15">
      <c r="B310" s="263"/>
      <c r="C310" s="263"/>
      <c r="D310" s="259">
        <v>3606491361.1300001</v>
      </c>
      <c r="E310" s="259"/>
      <c r="F310" s="259"/>
      <c r="G310" s="259"/>
      <c r="H310" s="259"/>
      <c r="I310" s="259"/>
      <c r="J310" s="259"/>
      <c r="K310" s="259"/>
      <c r="L310" s="259"/>
      <c r="M310" s="259"/>
      <c r="N310" s="259"/>
      <c r="O310" s="257">
        <v>1</v>
      </c>
      <c r="P310" s="257"/>
      <c r="Q310" s="257"/>
      <c r="R310" s="257"/>
      <c r="S310" s="257"/>
      <c r="T310" s="257"/>
      <c r="U310" s="257"/>
      <c r="V310" s="257"/>
      <c r="W310" s="257"/>
      <c r="X310" s="257"/>
      <c r="Y310" s="258">
        <v>50200</v>
      </c>
      <c r="Z310" s="258"/>
      <c r="AA310" s="258"/>
      <c r="AB310" s="258"/>
      <c r="AC310" s="258"/>
      <c r="AD310" s="258"/>
      <c r="AE310" s="258"/>
      <c r="AF310" s="258"/>
      <c r="AG310" s="258"/>
      <c r="AH310" s="257">
        <v>1</v>
      </c>
      <c r="AI310" s="257"/>
      <c r="AJ310" s="257"/>
      <c r="AK310" s="257"/>
      <c r="AL310" s="257"/>
      <c r="AM310" s="257"/>
      <c r="AN310" s="257"/>
      <c r="AO310" s="257"/>
    </row>
    <row r="311" spans="2:44" s="180" customFormat="1" ht="7.2" customHeight="1" x14ac:dyDescent="0.15"/>
    <row r="312" spans="2:44" s="180" customFormat="1" ht="15.3" customHeight="1" x14ac:dyDescent="0.15">
      <c r="B312" s="216" t="s">
        <v>1670</v>
      </c>
      <c r="C312" s="216"/>
      <c r="D312" s="216"/>
      <c r="E312" s="216"/>
      <c r="F312" s="216"/>
      <c r="G312" s="216"/>
      <c r="H312" s="216"/>
      <c r="I312" s="216"/>
      <c r="J312" s="216"/>
      <c r="K312" s="216"/>
      <c r="L312" s="216"/>
      <c r="M312" s="216"/>
      <c r="N312" s="216"/>
      <c r="O312" s="216"/>
      <c r="P312" s="216"/>
      <c r="Q312" s="216"/>
      <c r="R312" s="216"/>
      <c r="S312" s="216"/>
      <c r="T312" s="216"/>
      <c r="U312" s="216"/>
      <c r="V312" s="216"/>
      <c r="W312" s="216"/>
      <c r="X312" s="216"/>
      <c r="Y312" s="216"/>
      <c r="Z312" s="216"/>
      <c r="AA312" s="216"/>
      <c r="AB312" s="216"/>
      <c r="AC312" s="216"/>
      <c r="AD312" s="216"/>
      <c r="AE312" s="216"/>
      <c r="AF312" s="216"/>
      <c r="AG312" s="216"/>
      <c r="AH312" s="216"/>
      <c r="AI312" s="216"/>
      <c r="AJ312" s="216"/>
      <c r="AK312" s="216"/>
      <c r="AL312" s="216"/>
      <c r="AM312" s="216"/>
      <c r="AN312" s="216"/>
      <c r="AO312" s="216"/>
      <c r="AP312" s="216"/>
      <c r="AQ312" s="216"/>
      <c r="AR312" s="216"/>
    </row>
    <row r="313" spans="2:44" s="180" customFormat="1" ht="6.3" customHeight="1" x14ac:dyDescent="0.15"/>
    <row r="314" spans="2:44" s="180" customFormat="1" ht="9.75" customHeight="1" x14ac:dyDescent="0.15">
      <c r="B314" s="212" t="s">
        <v>1669</v>
      </c>
      <c r="C314" s="212"/>
      <c r="D314" s="212" t="s">
        <v>1655</v>
      </c>
      <c r="E314" s="212"/>
      <c r="F314" s="212"/>
      <c r="G314" s="212"/>
      <c r="H314" s="212"/>
      <c r="I314" s="212"/>
      <c r="J314" s="212"/>
      <c r="K314" s="212"/>
      <c r="L314" s="212"/>
      <c r="M314" s="212"/>
      <c r="N314" s="212"/>
      <c r="O314" s="212" t="s">
        <v>1653</v>
      </c>
      <c r="P314" s="212"/>
      <c r="Q314" s="212"/>
      <c r="R314" s="212"/>
      <c r="S314" s="212"/>
      <c r="T314" s="212"/>
      <c r="U314" s="212"/>
      <c r="V314" s="212"/>
      <c r="W314" s="212"/>
      <c r="X314" s="212"/>
      <c r="Y314" s="212" t="s">
        <v>1654</v>
      </c>
      <c r="Z314" s="212"/>
      <c r="AA314" s="212"/>
      <c r="AB314" s="212"/>
      <c r="AC314" s="212"/>
      <c r="AD314" s="212"/>
      <c r="AE314" s="212"/>
      <c r="AF314" s="212"/>
      <c r="AG314" s="212"/>
      <c r="AH314" s="212" t="s">
        <v>1653</v>
      </c>
      <c r="AI314" s="212"/>
      <c r="AJ314" s="212"/>
      <c r="AK314" s="212"/>
      <c r="AL314" s="212"/>
      <c r="AM314" s="212"/>
      <c r="AN314" s="212"/>
      <c r="AO314" s="212"/>
      <c r="AP314" s="212"/>
    </row>
    <row r="315" spans="2:44" s="180" customFormat="1" ht="8.5500000000000007" customHeight="1" x14ac:dyDescent="0.15">
      <c r="B315" s="231" t="s">
        <v>1668</v>
      </c>
      <c r="C315" s="231"/>
      <c r="D315" s="261">
        <v>3328416557.4200001</v>
      </c>
      <c r="E315" s="261"/>
      <c r="F315" s="261"/>
      <c r="G315" s="261"/>
      <c r="H315" s="261"/>
      <c r="I315" s="261"/>
      <c r="J315" s="261"/>
      <c r="K315" s="261"/>
      <c r="L315" s="261"/>
      <c r="M315" s="261"/>
      <c r="N315" s="261"/>
      <c r="O315" s="233">
        <v>0.92289602944650595</v>
      </c>
      <c r="P315" s="233"/>
      <c r="Q315" s="233"/>
      <c r="R315" s="233"/>
      <c r="S315" s="233"/>
      <c r="T315" s="233"/>
      <c r="U315" s="233"/>
      <c r="V315" s="233"/>
      <c r="W315" s="233"/>
      <c r="X315" s="233"/>
      <c r="Y315" s="235">
        <v>47411</v>
      </c>
      <c r="Z315" s="235"/>
      <c r="AA315" s="235"/>
      <c r="AB315" s="235"/>
      <c r="AC315" s="235"/>
      <c r="AD315" s="235"/>
      <c r="AE315" s="235"/>
      <c r="AF315" s="235"/>
      <c r="AG315" s="235"/>
      <c r="AH315" s="233">
        <v>0.94444223107569703</v>
      </c>
      <c r="AI315" s="233"/>
      <c r="AJ315" s="233"/>
      <c r="AK315" s="233"/>
      <c r="AL315" s="233"/>
      <c r="AM315" s="233"/>
      <c r="AN315" s="233"/>
      <c r="AO315" s="233"/>
      <c r="AP315" s="233"/>
    </row>
    <row r="316" spans="2:44" s="180" customFormat="1" ht="8.5500000000000007" customHeight="1" x14ac:dyDescent="0.15">
      <c r="B316" s="231" t="s">
        <v>1667</v>
      </c>
      <c r="C316" s="231"/>
      <c r="D316" s="261">
        <v>110426768.65000001</v>
      </c>
      <c r="E316" s="261"/>
      <c r="F316" s="261"/>
      <c r="G316" s="261"/>
      <c r="H316" s="261"/>
      <c r="I316" s="261"/>
      <c r="J316" s="261"/>
      <c r="K316" s="261"/>
      <c r="L316" s="261"/>
      <c r="M316" s="261"/>
      <c r="N316" s="261"/>
      <c r="O316" s="233">
        <v>3.06188917683697E-2</v>
      </c>
      <c r="P316" s="233"/>
      <c r="Q316" s="233"/>
      <c r="R316" s="233"/>
      <c r="S316" s="233"/>
      <c r="T316" s="233"/>
      <c r="U316" s="233"/>
      <c r="V316" s="233"/>
      <c r="W316" s="233"/>
      <c r="X316" s="233"/>
      <c r="Y316" s="235">
        <v>1345</v>
      </c>
      <c r="Z316" s="235"/>
      <c r="AA316" s="235"/>
      <c r="AB316" s="235"/>
      <c r="AC316" s="235"/>
      <c r="AD316" s="235"/>
      <c r="AE316" s="235"/>
      <c r="AF316" s="235"/>
      <c r="AG316" s="235"/>
      <c r="AH316" s="233">
        <v>2.6792828685259E-2</v>
      </c>
      <c r="AI316" s="233"/>
      <c r="AJ316" s="233"/>
      <c r="AK316" s="233"/>
      <c r="AL316" s="233"/>
      <c r="AM316" s="233"/>
      <c r="AN316" s="233"/>
      <c r="AO316" s="233"/>
      <c r="AP316" s="233"/>
    </row>
    <row r="317" spans="2:44" s="180" customFormat="1" ht="8.5500000000000007" customHeight="1" x14ac:dyDescent="0.15">
      <c r="B317" s="231" t="s">
        <v>1666</v>
      </c>
      <c r="C317" s="231"/>
      <c r="D317" s="261">
        <v>27844343.739999998</v>
      </c>
      <c r="E317" s="261"/>
      <c r="F317" s="261"/>
      <c r="G317" s="261"/>
      <c r="H317" s="261"/>
      <c r="I317" s="261"/>
      <c r="J317" s="261"/>
      <c r="K317" s="261"/>
      <c r="L317" s="261"/>
      <c r="M317" s="261"/>
      <c r="N317" s="261"/>
      <c r="O317" s="233">
        <v>7.7206184493051697E-3</v>
      </c>
      <c r="P317" s="233"/>
      <c r="Q317" s="233"/>
      <c r="R317" s="233"/>
      <c r="S317" s="233"/>
      <c r="T317" s="233"/>
      <c r="U317" s="233"/>
      <c r="V317" s="233"/>
      <c r="W317" s="233"/>
      <c r="X317" s="233"/>
      <c r="Y317" s="235">
        <v>279</v>
      </c>
      <c r="Z317" s="235"/>
      <c r="AA317" s="235"/>
      <c r="AB317" s="235"/>
      <c r="AC317" s="235"/>
      <c r="AD317" s="235"/>
      <c r="AE317" s="235"/>
      <c r="AF317" s="235"/>
      <c r="AG317" s="235"/>
      <c r="AH317" s="233">
        <v>5.5577689243027899E-3</v>
      </c>
      <c r="AI317" s="233"/>
      <c r="AJ317" s="233"/>
      <c r="AK317" s="233"/>
      <c r="AL317" s="233"/>
      <c r="AM317" s="233"/>
      <c r="AN317" s="233"/>
      <c r="AO317" s="233"/>
      <c r="AP317" s="233"/>
    </row>
    <row r="318" spans="2:44" s="180" customFormat="1" ht="8.5500000000000007" customHeight="1" x14ac:dyDescent="0.15">
      <c r="B318" s="231" t="s">
        <v>1665</v>
      </c>
      <c r="C318" s="231"/>
      <c r="D318" s="261">
        <v>36840024.539999999</v>
      </c>
      <c r="E318" s="261"/>
      <c r="F318" s="261"/>
      <c r="G318" s="261"/>
      <c r="H318" s="261"/>
      <c r="I318" s="261"/>
      <c r="J318" s="261"/>
      <c r="K318" s="261"/>
      <c r="L318" s="261"/>
      <c r="M318" s="261"/>
      <c r="N318" s="261"/>
      <c r="O318" s="233">
        <v>1.0214921055143499E-2</v>
      </c>
      <c r="P318" s="233"/>
      <c r="Q318" s="233"/>
      <c r="R318" s="233"/>
      <c r="S318" s="233"/>
      <c r="T318" s="233"/>
      <c r="U318" s="233"/>
      <c r="V318" s="233"/>
      <c r="W318" s="233"/>
      <c r="X318" s="233"/>
      <c r="Y318" s="235">
        <v>376</v>
      </c>
      <c r="Z318" s="235"/>
      <c r="AA318" s="235"/>
      <c r="AB318" s="235"/>
      <c r="AC318" s="235"/>
      <c r="AD318" s="235"/>
      <c r="AE318" s="235"/>
      <c r="AF318" s="235"/>
      <c r="AG318" s="235"/>
      <c r="AH318" s="233">
        <v>7.4900398406374498E-3</v>
      </c>
      <c r="AI318" s="233"/>
      <c r="AJ318" s="233"/>
      <c r="AK318" s="233"/>
      <c r="AL318" s="233"/>
      <c r="AM318" s="233"/>
      <c r="AN318" s="233"/>
      <c r="AO318" s="233"/>
      <c r="AP318" s="233"/>
    </row>
    <row r="319" spans="2:44" s="180" customFormat="1" ht="8.5500000000000007" customHeight="1" x14ac:dyDescent="0.15">
      <c r="B319" s="231" t="s">
        <v>1664</v>
      </c>
      <c r="C319" s="231"/>
      <c r="D319" s="261">
        <v>41827159.170000002</v>
      </c>
      <c r="E319" s="261"/>
      <c r="F319" s="261"/>
      <c r="G319" s="261"/>
      <c r="H319" s="261"/>
      <c r="I319" s="261"/>
      <c r="J319" s="261"/>
      <c r="K319" s="261"/>
      <c r="L319" s="261"/>
      <c r="M319" s="261"/>
      <c r="N319" s="261"/>
      <c r="O319" s="233">
        <v>1.15977427870213E-2</v>
      </c>
      <c r="P319" s="233"/>
      <c r="Q319" s="233"/>
      <c r="R319" s="233"/>
      <c r="S319" s="233"/>
      <c r="T319" s="233"/>
      <c r="U319" s="233"/>
      <c r="V319" s="233"/>
      <c r="W319" s="233"/>
      <c r="X319" s="233"/>
      <c r="Y319" s="235">
        <v>263</v>
      </c>
      <c r="Z319" s="235"/>
      <c r="AA319" s="235"/>
      <c r="AB319" s="235"/>
      <c r="AC319" s="235"/>
      <c r="AD319" s="235"/>
      <c r="AE319" s="235"/>
      <c r="AF319" s="235"/>
      <c r="AG319" s="235"/>
      <c r="AH319" s="233">
        <v>5.2390438247012002E-3</v>
      </c>
      <c r="AI319" s="233"/>
      <c r="AJ319" s="233"/>
      <c r="AK319" s="233"/>
      <c r="AL319" s="233"/>
      <c r="AM319" s="233"/>
      <c r="AN319" s="233"/>
      <c r="AO319" s="233"/>
      <c r="AP319" s="233"/>
    </row>
    <row r="320" spans="2:44" s="180" customFormat="1" ht="8.5500000000000007" customHeight="1" x14ac:dyDescent="0.15">
      <c r="B320" s="231" t="s">
        <v>1663</v>
      </c>
      <c r="C320" s="231"/>
      <c r="D320" s="261">
        <v>23525750.949999999</v>
      </c>
      <c r="E320" s="261"/>
      <c r="F320" s="261"/>
      <c r="G320" s="261"/>
      <c r="H320" s="261"/>
      <c r="I320" s="261"/>
      <c r="J320" s="261"/>
      <c r="K320" s="261"/>
      <c r="L320" s="261"/>
      <c r="M320" s="261"/>
      <c r="N320" s="261"/>
      <c r="O320" s="233">
        <v>6.5231685298225203E-3</v>
      </c>
      <c r="P320" s="233"/>
      <c r="Q320" s="233"/>
      <c r="R320" s="233"/>
      <c r="S320" s="233"/>
      <c r="T320" s="233"/>
      <c r="U320" s="233"/>
      <c r="V320" s="233"/>
      <c r="W320" s="233"/>
      <c r="X320" s="233"/>
      <c r="Y320" s="235">
        <v>152</v>
      </c>
      <c r="Z320" s="235"/>
      <c r="AA320" s="235"/>
      <c r="AB320" s="235"/>
      <c r="AC320" s="235"/>
      <c r="AD320" s="235"/>
      <c r="AE320" s="235"/>
      <c r="AF320" s="235"/>
      <c r="AG320" s="235"/>
      <c r="AH320" s="233">
        <v>3.0278884462151402E-3</v>
      </c>
      <c r="AI320" s="233"/>
      <c r="AJ320" s="233"/>
      <c r="AK320" s="233"/>
      <c r="AL320" s="233"/>
      <c r="AM320" s="233"/>
      <c r="AN320" s="233"/>
      <c r="AO320" s="233"/>
      <c r="AP320" s="233"/>
    </row>
    <row r="321" spans="2:44" s="180" customFormat="1" ht="8.5500000000000007" customHeight="1" x14ac:dyDescent="0.15">
      <c r="B321" s="231" t="s">
        <v>1662</v>
      </c>
      <c r="C321" s="231"/>
      <c r="D321" s="261">
        <v>29000763.199999999</v>
      </c>
      <c r="E321" s="261"/>
      <c r="F321" s="261"/>
      <c r="G321" s="261"/>
      <c r="H321" s="261"/>
      <c r="I321" s="261"/>
      <c r="J321" s="261"/>
      <c r="K321" s="261"/>
      <c r="L321" s="261"/>
      <c r="M321" s="261"/>
      <c r="N321" s="261"/>
      <c r="O321" s="233">
        <v>8.0412678961508301E-3</v>
      </c>
      <c r="P321" s="233"/>
      <c r="Q321" s="233"/>
      <c r="R321" s="233"/>
      <c r="S321" s="233"/>
      <c r="T321" s="233"/>
      <c r="U321" s="233"/>
      <c r="V321" s="233"/>
      <c r="W321" s="233"/>
      <c r="X321" s="233"/>
      <c r="Y321" s="235">
        <v>306</v>
      </c>
      <c r="Z321" s="235"/>
      <c r="AA321" s="235"/>
      <c r="AB321" s="235"/>
      <c r="AC321" s="235"/>
      <c r="AD321" s="235"/>
      <c r="AE321" s="235"/>
      <c r="AF321" s="235"/>
      <c r="AG321" s="235"/>
      <c r="AH321" s="233">
        <v>6.09561752988048E-3</v>
      </c>
      <c r="AI321" s="233"/>
      <c r="AJ321" s="233"/>
      <c r="AK321" s="233"/>
      <c r="AL321" s="233"/>
      <c r="AM321" s="233"/>
      <c r="AN321" s="233"/>
      <c r="AO321" s="233"/>
      <c r="AP321" s="233"/>
    </row>
    <row r="322" spans="2:44" s="180" customFormat="1" ht="8.5500000000000007" customHeight="1" x14ac:dyDescent="0.15">
      <c r="B322" s="231" t="s">
        <v>1661</v>
      </c>
      <c r="C322" s="231"/>
      <c r="D322" s="261">
        <v>452374.26</v>
      </c>
      <c r="E322" s="261"/>
      <c r="F322" s="261"/>
      <c r="G322" s="261"/>
      <c r="H322" s="261"/>
      <c r="I322" s="261"/>
      <c r="J322" s="261"/>
      <c r="K322" s="261"/>
      <c r="L322" s="261"/>
      <c r="M322" s="261"/>
      <c r="N322" s="261"/>
      <c r="O322" s="233">
        <v>1.2543334080197501E-4</v>
      </c>
      <c r="P322" s="233"/>
      <c r="Q322" s="233"/>
      <c r="R322" s="233"/>
      <c r="S322" s="233"/>
      <c r="T322" s="233"/>
      <c r="U322" s="233"/>
      <c r="V322" s="233"/>
      <c r="W322" s="233"/>
      <c r="X322" s="233"/>
      <c r="Y322" s="235">
        <v>3</v>
      </c>
      <c r="Z322" s="235"/>
      <c r="AA322" s="235"/>
      <c r="AB322" s="235"/>
      <c r="AC322" s="235"/>
      <c r="AD322" s="235"/>
      <c r="AE322" s="235"/>
      <c r="AF322" s="235"/>
      <c r="AG322" s="235"/>
      <c r="AH322" s="233">
        <v>5.97609561752988E-5</v>
      </c>
      <c r="AI322" s="233"/>
      <c r="AJ322" s="233"/>
      <c r="AK322" s="233"/>
      <c r="AL322" s="233"/>
      <c r="AM322" s="233"/>
      <c r="AN322" s="233"/>
      <c r="AO322" s="233"/>
      <c r="AP322" s="233"/>
    </row>
    <row r="323" spans="2:44" s="180" customFormat="1" ht="8.5500000000000007" customHeight="1" x14ac:dyDescent="0.15">
      <c r="B323" s="231" t="s">
        <v>1660</v>
      </c>
      <c r="C323" s="231"/>
      <c r="D323" s="261">
        <v>8157619.2000000002</v>
      </c>
      <c r="E323" s="261"/>
      <c r="F323" s="261"/>
      <c r="G323" s="261"/>
      <c r="H323" s="261"/>
      <c r="I323" s="261"/>
      <c r="J323" s="261"/>
      <c r="K323" s="261"/>
      <c r="L323" s="261"/>
      <c r="M323" s="261"/>
      <c r="N323" s="261"/>
      <c r="O323" s="233">
        <v>2.2619267268795102E-3</v>
      </c>
      <c r="P323" s="233"/>
      <c r="Q323" s="233"/>
      <c r="R323" s="233"/>
      <c r="S323" s="233"/>
      <c r="T323" s="233"/>
      <c r="U323" s="233"/>
      <c r="V323" s="233"/>
      <c r="W323" s="233"/>
      <c r="X323" s="233"/>
      <c r="Y323" s="235">
        <v>65</v>
      </c>
      <c r="Z323" s="235"/>
      <c r="AA323" s="235"/>
      <c r="AB323" s="235"/>
      <c r="AC323" s="235"/>
      <c r="AD323" s="235"/>
      <c r="AE323" s="235"/>
      <c r="AF323" s="235"/>
      <c r="AG323" s="235"/>
      <c r="AH323" s="233">
        <v>1.29482071713147E-3</v>
      </c>
      <c r="AI323" s="233"/>
      <c r="AJ323" s="233"/>
      <c r="AK323" s="233"/>
      <c r="AL323" s="233"/>
      <c r="AM323" s="233"/>
      <c r="AN323" s="233"/>
      <c r="AO323" s="233"/>
      <c r="AP323" s="233"/>
    </row>
    <row r="324" spans="2:44" s="180" customFormat="1" ht="7.65" customHeight="1" x14ac:dyDescent="0.15">
      <c r="B324" s="263"/>
      <c r="C324" s="263"/>
      <c r="D324" s="259">
        <v>3606491361.1300001</v>
      </c>
      <c r="E324" s="259"/>
      <c r="F324" s="259"/>
      <c r="G324" s="259"/>
      <c r="H324" s="259"/>
      <c r="I324" s="259"/>
      <c r="J324" s="259"/>
      <c r="K324" s="259"/>
      <c r="L324" s="259"/>
      <c r="M324" s="259"/>
      <c r="N324" s="259"/>
      <c r="O324" s="257">
        <v>1</v>
      </c>
      <c r="P324" s="257"/>
      <c r="Q324" s="257"/>
      <c r="R324" s="257"/>
      <c r="S324" s="257"/>
      <c r="T324" s="257"/>
      <c r="U324" s="257"/>
      <c r="V324" s="257"/>
      <c r="W324" s="257"/>
      <c r="X324" s="257"/>
      <c r="Y324" s="258">
        <v>50200</v>
      </c>
      <c r="Z324" s="258"/>
      <c r="AA324" s="258"/>
      <c r="AB324" s="258"/>
      <c r="AC324" s="258"/>
      <c r="AD324" s="258"/>
      <c r="AE324" s="258"/>
      <c r="AF324" s="258"/>
      <c r="AG324" s="258"/>
      <c r="AH324" s="257">
        <v>1</v>
      </c>
      <c r="AI324" s="257"/>
      <c r="AJ324" s="257"/>
      <c r="AK324" s="257"/>
      <c r="AL324" s="257"/>
      <c r="AM324" s="257"/>
      <c r="AN324" s="257"/>
      <c r="AO324" s="257"/>
      <c r="AP324" s="257"/>
    </row>
    <row r="325" spans="2:44" s="180" customFormat="1" ht="9.3000000000000007" customHeight="1" x14ac:dyDescent="0.15"/>
    <row r="326" spans="2:44" s="180" customFormat="1" ht="15.3" customHeight="1" x14ac:dyDescent="0.15">
      <c r="B326" s="216" t="s">
        <v>1659</v>
      </c>
      <c r="C326" s="216"/>
      <c r="D326" s="216"/>
      <c r="E326" s="216"/>
      <c r="F326" s="216"/>
      <c r="G326" s="216"/>
      <c r="H326" s="216"/>
      <c r="I326" s="216"/>
      <c r="J326" s="216"/>
      <c r="K326" s="216"/>
      <c r="L326" s="216"/>
      <c r="M326" s="216"/>
      <c r="N326" s="216"/>
      <c r="O326" s="216"/>
      <c r="P326" s="216"/>
      <c r="Q326" s="216"/>
      <c r="R326" s="216"/>
      <c r="S326" s="216"/>
      <c r="T326" s="216"/>
      <c r="U326" s="216"/>
      <c r="V326" s="216"/>
      <c r="W326" s="216"/>
      <c r="X326" s="216"/>
      <c r="Y326" s="216"/>
      <c r="Z326" s="216"/>
      <c r="AA326" s="216"/>
      <c r="AB326" s="216"/>
      <c r="AC326" s="216"/>
      <c r="AD326" s="216"/>
      <c r="AE326" s="216"/>
      <c r="AF326" s="216"/>
      <c r="AG326" s="216"/>
      <c r="AH326" s="216"/>
      <c r="AI326" s="216"/>
      <c r="AJ326" s="216"/>
      <c r="AK326" s="216"/>
      <c r="AL326" s="216"/>
      <c r="AM326" s="216"/>
      <c r="AN326" s="216"/>
      <c r="AO326" s="216"/>
      <c r="AP326" s="216"/>
      <c r="AQ326" s="216"/>
      <c r="AR326" s="216"/>
    </row>
    <row r="327" spans="2:44" s="180" customFormat="1" ht="7.2" customHeight="1" x14ac:dyDescent="0.15"/>
    <row r="328" spans="2:44" s="180" customFormat="1" ht="9.75" customHeight="1" x14ac:dyDescent="0.15">
      <c r="B328" s="212"/>
      <c r="C328" s="212"/>
      <c r="D328" s="212"/>
      <c r="E328" s="212" t="s">
        <v>1655</v>
      </c>
      <c r="F328" s="212"/>
      <c r="G328" s="212"/>
      <c r="H328" s="212"/>
      <c r="I328" s="212"/>
      <c r="J328" s="212"/>
      <c r="K328" s="212"/>
      <c r="L328" s="212"/>
      <c r="M328" s="212"/>
      <c r="N328" s="212"/>
      <c r="O328" s="212"/>
      <c r="P328" s="212" t="s">
        <v>1653</v>
      </c>
      <c r="Q328" s="212"/>
      <c r="R328" s="212"/>
      <c r="S328" s="212"/>
      <c r="T328" s="212"/>
      <c r="U328" s="212"/>
      <c r="V328" s="212"/>
      <c r="W328" s="212"/>
      <c r="X328" s="212"/>
      <c r="Y328" s="212"/>
      <c r="Z328" s="212" t="s">
        <v>1658</v>
      </c>
      <c r="AA328" s="212"/>
      <c r="AB328" s="212"/>
      <c r="AC328" s="212"/>
      <c r="AD328" s="212"/>
      <c r="AE328" s="212"/>
      <c r="AF328" s="212"/>
      <c r="AG328" s="212"/>
      <c r="AH328" s="212"/>
      <c r="AI328" s="212" t="s">
        <v>1653</v>
      </c>
      <c r="AJ328" s="212"/>
      <c r="AK328" s="212"/>
      <c r="AL328" s="212"/>
      <c r="AM328" s="212"/>
      <c r="AN328" s="212"/>
      <c r="AO328" s="212"/>
      <c r="AP328" s="212"/>
      <c r="AQ328" s="212"/>
    </row>
    <row r="329" spans="2:44" s="180" customFormat="1" ht="9.75" customHeight="1" x14ac:dyDescent="0.15">
      <c r="B329" s="231" t="s">
        <v>1657</v>
      </c>
      <c r="C329" s="231"/>
      <c r="D329" s="231"/>
      <c r="E329" s="261">
        <v>9709116073.3199596</v>
      </c>
      <c r="F329" s="261"/>
      <c r="G329" s="261"/>
      <c r="H329" s="261"/>
      <c r="I329" s="261"/>
      <c r="J329" s="261"/>
      <c r="K329" s="261"/>
      <c r="L329" s="261"/>
      <c r="M329" s="261"/>
      <c r="N329" s="261"/>
      <c r="O329" s="261"/>
      <c r="P329" s="233">
        <v>0.81754544835841203</v>
      </c>
      <c r="Q329" s="233"/>
      <c r="R329" s="233"/>
      <c r="S329" s="233"/>
      <c r="T329" s="233"/>
      <c r="U329" s="233"/>
      <c r="V329" s="233"/>
      <c r="W329" s="233"/>
      <c r="X329" s="233"/>
      <c r="Y329" s="233"/>
      <c r="Z329" s="235">
        <v>25596</v>
      </c>
      <c r="AA329" s="235"/>
      <c r="AB329" s="235"/>
      <c r="AC329" s="235"/>
      <c r="AD329" s="235"/>
      <c r="AE329" s="235"/>
      <c r="AF329" s="235"/>
      <c r="AG329" s="235"/>
      <c r="AH329" s="235"/>
      <c r="AI329" s="233">
        <v>0.80450088006034703</v>
      </c>
      <c r="AJ329" s="233"/>
      <c r="AK329" s="233"/>
      <c r="AL329" s="233"/>
      <c r="AM329" s="233"/>
      <c r="AN329" s="233"/>
      <c r="AO329" s="233"/>
      <c r="AP329" s="233"/>
      <c r="AQ329" s="233"/>
    </row>
    <row r="330" spans="2:44" s="180" customFormat="1" ht="9.75" customHeight="1" x14ac:dyDescent="0.15">
      <c r="B330" s="231" t="s">
        <v>1649</v>
      </c>
      <c r="C330" s="231"/>
      <c r="D330" s="231"/>
      <c r="E330" s="261">
        <v>2166818277.2600002</v>
      </c>
      <c r="F330" s="261"/>
      <c r="G330" s="261"/>
      <c r="H330" s="261"/>
      <c r="I330" s="261"/>
      <c r="J330" s="261"/>
      <c r="K330" s="261"/>
      <c r="L330" s="261"/>
      <c r="M330" s="261"/>
      <c r="N330" s="261"/>
      <c r="O330" s="261"/>
      <c r="P330" s="233">
        <v>0.182454551641588</v>
      </c>
      <c r="Q330" s="233"/>
      <c r="R330" s="233"/>
      <c r="S330" s="233"/>
      <c r="T330" s="233"/>
      <c r="U330" s="233"/>
      <c r="V330" s="233"/>
      <c r="W330" s="233"/>
      <c r="X330" s="233"/>
      <c r="Y330" s="233"/>
      <c r="Z330" s="235">
        <v>6220</v>
      </c>
      <c r="AA330" s="235"/>
      <c r="AB330" s="235"/>
      <c r="AC330" s="235"/>
      <c r="AD330" s="235"/>
      <c r="AE330" s="235"/>
      <c r="AF330" s="235"/>
      <c r="AG330" s="235"/>
      <c r="AH330" s="235"/>
      <c r="AI330" s="233">
        <v>0.19549911993965299</v>
      </c>
      <c r="AJ330" s="233"/>
      <c r="AK330" s="233"/>
      <c r="AL330" s="233"/>
      <c r="AM330" s="233"/>
      <c r="AN330" s="233"/>
      <c r="AO330" s="233"/>
      <c r="AP330" s="233"/>
      <c r="AQ330" s="233"/>
    </row>
    <row r="331" spans="2:44" s="180" customFormat="1" ht="7.65" customHeight="1" x14ac:dyDescent="0.15">
      <c r="B331" s="263"/>
      <c r="C331" s="263"/>
      <c r="D331" s="263"/>
      <c r="E331" s="259">
        <v>11875934350.58</v>
      </c>
      <c r="F331" s="259"/>
      <c r="G331" s="259"/>
      <c r="H331" s="259"/>
      <c r="I331" s="259"/>
      <c r="J331" s="259"/>
      <c r="K331" s="259"/>
      <c r="L331" s="259"/>
      <c r="M331" s="259"/>
      <c r="N331" s="259"/>
      <c r="O331" s="259"/>
      <c r="P331" s="257">
        <v>1</v>
      </c>
      <c r="Q331" s="257"/>
      <c r="R331" s="257"/>
      <c r="S331" s="257"/>
      <c r="T331" s="257"/>
      <c r="U331" s="257"/>
      <c r="V331" s="257"/>
      <c r="W331" s="257"/>
      <c r="X331" s="257"/>
      <c r="Y331" s="257"/>
      <c r="Z331" s="258">
        <v>31816</v>
      </c>
      <c r="AA331" s="258"/>
      <c r="AB331" s="258"/>
      <c r="AC331" s="258"/>
      <c r="AD331" s="258"/>
      <c r="AE331" s="258"/>
      <c r="AF331" s="258"/>
      <c r="AG331" s="258"/>
      <c r="AH331" s="258"/>
      <c r="AI331" s="257">
        <v>1</v>
      </c>
      <c r="AJ331" s="257"/>
      <c r="AK331" s="257"/>
      <c r="AL331" s="257"/>
      <c r="AM331" s="257"/>
      <c r="AN331" s="257"/>
      <c r="AO331" s="257"/>
      <c r="AP331" s="257"/>
      <c r="AQ331" s="257"/>
    </row>
    <row r="332" spans="2:44" s="180" customFormat="1" ht="7.2" customHeight="1" x14ac:dyDescent="0.15"/>
    <row r="333" spans="2:44" s="180" customFormat="1" ht="15.3" customHeight="1" x14ac:dyDescent="0.15">
      <c r="B333" s="216" t="s">
        <v>1656</v>
      </c>
      <c r="C333" s="216"/>
      <c r="D333" s="216"/>
      <c r="E333" s="216"/>
      <c r="F333" s="216"/>
      <c r="G333" s="216"/>
      <c r="H333" s="216"/>
      <c r="I333" s="216"/>
      <c r="J333" s="216"/>
      <c r="K333" s="216"/>
      <c r="L333" s="216"/>
      <c r="M333" s="216"/>
      <c r="N333" s="216"/>
      <c r="O333" s="216"/>
      <c r="P333" s="216"/>
      <c r="Q333" s="216"/>
      <c r="R333" s="216"/>
      <c r="S333" s="216"/>
      <c r="T333" s="216"/>
      <c r="U333" s="216"/>
      <c r="V333" s="216"/>
      <c r="W333" s="216"/>
      <c r="X333" s="216"/>
      <c r="Y333" s="216"/>
      <c r="Z333" s="216"/>
      <c r="AA333" s="216"/>
      <c r="AB333" s="216"/>
      <c r="AC333" s="216"/>
      <c r="AD333" s="216"/>
      <c r="AE333" s="216"/>
      <c r="AF333" s="216"/>
      <c r="AG333" s="216"/>
      <c r="AH333" s="216"/>
      <c r="AI333" s="216"/>
      <c r="AJ333" s="216"/>
      <c r="AK333" s="216"/>
      <c r="AL333" s="216"/>
      <c r="AM333" s="216"/>
      <c r="AN333" s="216"/>
      <c r="AO333" s="216"/>
      <c r="AP333" s="216"/>
      <c r="AQ333" s="216"/>
      <c r="AR333" s="216"/>
    </row>
    <row r="334" spans="2:44" s="180" customFormat="1" ht="7.2" customHeight="1" x14ac:dyDescent="0.15"/>
    <row r="335" spans="2:44" s="180" customFormat="1" ht="11.85" customHeight="1" x14ac:dyDescent="0.15">
      <c r="B335" s="260"/>
      <c r="C335" s="260"/>
      <c r="D335" s="260"/>
      <c r="E335" s="212" t="s">
        <v>1655</v>
      </c>
      <c r="F335" s="212"/>
      <c r="G335" s="212"/>
      <c r="H335" s="212"/>
      <c r="I335" s="212"/>
      <c r="J335" s="212"/>
      <c r="K335" s="212"/>
      <c r="L335" s="212"/>
      <c r="M335" s="212"/>
      <c r="N335" s="212"/>
      <c r="O335" s="212"/>
      <c r="P335" s="212" t="s">
        <v>1653</v>
      </c>
      <c r="Q335" s="212"/>
      <c r="R335" s="212"/>
      <c r="S335" s="212"/>
      <c r="T335" s="212"/>
      <c r="U335" s="212"/>
      <c r="V335" s="212"/>
      <c r="W335" s="212"/>
      <c r="X335" s="212"/>
      <c r="Y335" s="212"/>
      <c r="Z335" s="212" t="s">
        <v>1654</v>
      </c>
      <c r="AA335" s="212"/>
      <c r="AB335" s="212"/>
      <c r="AC335" s="212"/>
      <c r="AD335" s="212"/>
      <c r="AE335" s="212"/>
      <c r="AF335" s="212"/>
      <c r="AG335" s="212"/>
      <c r="AH335" s="212"/>
      <c r="AI335" s="212" t="s">
        <v>1653</v>
      </c>
      <c r="AJ335" s="212"/>
      <c r="AK335" s="212"/>
      <c r="AL335" s="212"/>
      <c r="AM335" s="212"/>
      <c r="AN335" s="212"/>
      <c r="AO335" s="212"/>
      <c r="AP335" s="212"/>
      <c r="AQ335" s="212"/>
    </row>
    <row r="336" spans="2:44" s="180" customFormat="1" ht="9.75" customHeight="1" x14ac:dyDescent="0.15">
      <c r="B336" s="262" t="s">
        <v>1652</v>
      </c>
      <c r="C336" s="262"/>
      <c r="D336" s="262"/>
      <c r="E336" s="261">
        <v>3267754551.2000198</v>
      </c>
      <c r="F336" s="261"/>
      <c r="G336" s="261"/>
      <c r="H336" s="261"/>
      <c r="I336" s="261"/>
      <c r="J336" s="261"/>
      <c r="K336" s="261"/>
      <c r="L336" s="261"/>
      <c r="M336" s="261"/>
      <c r="N336" s="261"/>
      <c r="O336" s="261"/>
      <c r="P336" s="233">
        <v>0.90607580165563895</v>
      </c>
      <c r="Q336" s="233"/>
      <c r="R336" s="233"/>
      <c r="S336" s="233"/>
      <c r="T336" s="233"/>
      <c r="U336" s="233"/>
      <c r="V336" s="233"/>
      <c r="W336" s="233"/>
      <c r="X336" s="233"/>
      <c r="Y336" s="233"/>
      <c r="Z336" s="235">
        <v>46377</v>
      </c>
      <c r="AA336" s="235"/>
      <c r="AB336" s="235"/>
      <c r="AC336" s="235"/>
      <c r="AD336" s="235"/>
      <c r="AE336" s="235"/>
      <c r="AF336" s="235"/>
      <c r="AG336" s="235"/>
      <c r="AH336" s="235"/>
      <c r="AI336" s="233">
        <v>0.92384462151394398</v>
      </c>
      <c r="AJ336" s="233"/>
      <c r="AK336" s="233"/>
      <c r="AL336" s="233"/>
      <c r="AM336" s="233"/>
      <c r="AN336" s="233"/>
      <c r="AO336" s="233"/>
      <c r="AP336" s="233"/>
      <c r="AQ336" s="233"/>
    </row>
    <row r="337" spans="2:43" s="180" customFormat="1" ht="9.75" customHeight="1" x14ac:dyDescent="0.15">
      <c r="B337" s="262" t="s">
        <v>1651</v>
      </c>
      <c r="C337" s="262"/>
      <c r="D337" s="262"/>
      <c r="E337" s="261">
        <v>338038035.06</v>
      </c>
      <c r="F337" s="261"/>
      <c r="G337" s="261"/>
      <c r="H337" s="261"/>
      <c r="I337" s="261"/>
      <c r="J337" s="261"/>
      <c r="K337" s="261"/>
      <c r="L337" s="261"/>
      <c r="M337" s="261"/>
      <c r="N337" s="261"/>
      <c r="O337" s="261"/>
      <c r="P337" s="233">
        <v>9.3730443583838904E-2</v>
      </c>
      <c r="Q337" s="233"/>
      <c r="R337" s="233"/>
      <c r="S337" s="233"/>
      <c r="T337" s="233"/>
      <c r="U337" s="233"/>
      <c r="V337" s="233"/>
      <c r="W337" s="233"/>
      <c r="X337" s="233"/>
      <c r="Y337" s="233"/>
      <c r="Z337" s="235">
        <v>3691</v>
      </c>
      <c r="AA337" s="235"/>
      <c r="AB337" s="235"/>
      <c r="AC337" s="235"/>
      <c r="AD337" s="235"/>
      <c r="AE337" s="235"/>
      <c r="AF337" s="235"/>
      <c r="AG337" s="235"/>
      <c r="AH337" s="235"/>
      <c r="AI337" s="233">
        <v>7.3525896414342595E-2</v>
      </c>
      <c r="AJ337" s="233"/>
      <c r="AK337" s="233"/>
      <c r="AL337" s="233"/>
      <c r="AM337" s="233"/>
      <c r="AN337" s="233"/>
      <c r="AO337" s="233"/>
      <c r="AP337" s="233"/>
      <c r="AQ337" s="233"/>
    </row>
    <row r="338" spans="2:43" s="180" customFormat="1" ht="9.75" customHeight="1" x14ac:dyDescent="0.15">
      <c r="B338" s="262" t="s">
        <v>1650</v>
      </c>
      <c r="C338" s="262"/>
      <c r="D338" s="262"/>
      <c r="E338" s="261">
        <v>698774.87</v>
      </c>
      <c r="F338" s="261"/>
      <c r="G338" s="261"/>
      <c r="H338" s="261"/>
      <c r="I338" s="261"/>
      <c r="J338" s="261"/>
      <c r="K338" s="261"/>
      <c r="L338" s="261"/>
      <c r="M338" s="261"/>
      <c r="N338" s="261"/>
      <c r="O338" s="261"/>
      <c r="P338" s="233">
        <v>1.9375476052188701E-4</v>
      </c>
      <c r="Q338" s="233"/>
      <c r="R338" s="233"/>
      <c r="S338" s="233"/>
      <c r="T338" s="233"/>
      <c r="U338" s="233"/>
      <c r="V338" s="233"/>
      <c r="W338" s="233"/>
      <c r="X338" s="233"/>
      <c r="Y338" s="233"/>
      <c r="Z338" s="235">
        <v>10</v>
      </c>
      <c r="AA338" s="235"/>
      <c r="AB338" s="235"/>
      <c r="AC338" s="235"/>
      <c r="AD338" s="235"/>
      <c r="AE338" s="235"/>
      <c r="AF338" s="235"/>
      <c r="AG338" s="235"/>
      <c r="AH338" s="235"/>
      <c r="AI338" s="233">
        <v>1.99203187250996E-4</v>
      </c>
      <c r="AJ338" s="233"/>
      <c r="AK338" s="233"/>
      <c r="AL338" s="233"/>
      <c r="AM338" s="233"/>
      <c r="AN338" s="233"/>
      <c r="AO338" s="233"/>
      <c r="AP338" s="233"/>
      <c r="AQ338" s="233"/>
    </row>
    <row r="339" spans="2:43" s="180" customFormat="1" ht="9.75" customHeight="1" x14ac:dyDescent="0.15">
      <c r="B339" s="262" t="s">
        <v>1649</v>
      </c>
      <c r="C339" s="262"/>
      <c r="D339" s="262"/>
      <c r="E339" s="261">
        <v>0</v>
      </c>
      <c r="F339" s="261"/>
      <c r="G339" s="261"/>
      <c r="H339" s="261"/>
      <c r="I339" s="261"/>
      <c r="J339" s="261"/>
      <c r="K339" s="261"/>
      <c r="L339" s="261"/>
      <c r="M339" s="261"/>
      <c r="N339" s="261"/>
      <c r="O339" s="261"/>
      <c r="P339" s="233">
        <v>0</v>
      </c>
      <c r="Q339" s="233"/>
      <c r="R339" s="233"/>
      <c r="S339" s="233"/>
      <c r="T339" s="233"/>
      <c r="U339" s="233"/>
      <c r="V339" s="233"/>
      <c r="W339" s="233"/>
      <c r="X339" s="233"/>
      <c r="Y339" s="233"/>
      <c r="Z339" s="235">
        <v>122</v>
      </c>
      <c r="AA339" s="235"/>
      <c r="AB339" s="235"/>
      <c r="AC339" s="235"/>
      <c r="AD339" s="235"/>
      <c r="AE339" s="235"/>
      <c r="AF339" s="235"/>
      <c r="AG339" s="235"/>
      <c r="AH339" s="235"/>
      <c r="AI339" s="233">
        <v>2.4302788844621499E-3</v>
      </c>
      <c r="AJ339" s="233"/>
      <c r="AK339" s="233"/>
      <c r="AL339" s="233"/>
      <c r="AM339" s="233"/>
      <c r="AN339" s="233"/>
      <c r="AO339" s="233"/>
      <c r="AP339" s="233"/>
      <c r="AQ339" s="233"/>
    </row>
    <row r="340" spans="2:43" s="180" customFormat="1" ht="10.65" customHeight="1" x14ac:dyDescent="0.15">
      <c r="B340" s="260"/>
      <c r="C340" s="260"/>
      <c r="D340" s="260"/>
      <c r="E340" s="259">
        <v>3606491361.1300201</v>
      </c>
      <c r="F340" s="259"/>
      <c r="G340" s="259"/>
      <c r="H340" s="259"/>
      <c r="I340" s="259"/>
      <c r="J340" s="259"/>
      <c r="K340" s="259"/>
      <c r="L340" s="259"/>
      <c r="M340" s="259"/>
      <c r="N340" s="259"/>
      <c r="O340" s="259"/>
      <c r="P340" s="257">
        <v>1</v>
      </c>
      <c r="Q340" s="257"/>
      <c r="R340" s="257"/>
      <c r="S340" s="257"/>
      <c r="T340" s="257"/>
      <c r="U340" s="257"/>
      <c r="V340" s="257"/>
      <c r="W340" s="257"/>
      <c r="X340" s="257"/>
      <c r="Y340" s="257"/>
      <c r="Z340" s="258">
        <v>50200</v>
      </c>
      <c r="AA340" s="258"/>
      <c r="AB340" s="258"/>
      <c r="AC340" s="258"/>
      <c r="AD340" s="258"/>
      <c r="AE340" s="258"/>
      <c r="AF340" s="258"/>
      <c r="AG340" s="258"/>
      <c r="AH340" s="258"/>
      <c r="AI340" s="257">
        <v>1</v>
      </c>
      <c r="AJ340" s="257"/>
      <c r="AK340" s="257"/>
      <c r="AL340" s="257"/>
      <c r="AM340" s="257"/>
      <c r="AN340" s="257"/>
      <c r="AO340" s="257"/>
      <c r="AP340" s="257"/>
      <c r="AQ340" s="257"/>
    </row>
    <row r="341" spans="2:43" s="180" customFormat="1" ht="22.95" customHeight="1" x14ac:dyDescent="0.15"/>
  </sheetData>
  <mergeCells count="1364">
    <mergeCell ref="AB214:AJ214"/>
    <mergeCell ref="AB215:AJ215"/>
    <mergeCell ref="AB216:AJ216"/>
    <mergeCell ref="AB217:AJ217"/>
    <mergeCell ref="AB218:AJ218"/>
    <mergeCell ref="R217:AA217"/>
    <mergeCell ref="R218:AA218"/>
    <mergeCell ref="AB208:AJ208"/>
    <mergeCell ref="AB209:AJ209"/>
    <mergeCell ref="AB210:AJ210"/>
    <mergeCell ref="AB211:AJ211"/>
    <mergeCell ref="AB212:AJ212"/>
    <mergeCell ref="AB213:AJ213"/>
    <mergeCell ref="AA222:AI222"/>
    <mergeCell ref="AA223:AI223"/>
    <mergeCell ref="AA224:AI224"/>
    <mergeCell ref="AB201:AJ201"/>
    <mergeCell ref="AB202:AJ202"/>
    <mergeCell ref="AB203:AJ203"/>
    <mergeCell ref="AB204:AJ204"/>
    <mergeCell ref="AB205:AJ205"/>
    <mergeCell ref="AB206:AJ206"/>
    <mergeCell ref="AB207:AJ207"/>
    <mergeCell ref="B195:G195"/>
    <mergeCell ref="B196:G196"/>
    <mergeCell ref="B197:G197"/>
    <mergeCell ref="S193:AB193"/>
    <mergeCell ref="S194:AB194"/>
    <mergeCell ref="S195:AB195"/>
    <mergeCell ref="S196:AB196"/>
    <mergeCell ref="AD184:AL184"/>
    <mergeCell ref="AD185:AL185"/>
    <mergeCell ref="AD186:AL186"/>
    <mergeCell ref="AD187:AL187"/>
    <mergeCell ref="AD188:AL188"/>
    <mergeCell ref="AD189:AL189"/>
    <mergeCell ref="AC195:AJ195"/>
    <mergeCell ref="AC196:AJ196"/>
    <mergeCell ref="AC197:AJ197"/>
    <mergeCell ref="AD173:AL173"/>
    <mergeCell ref="AD174:AL174"/>
    <mergeCell ref="AD175:AL175"/>
    <mergeCell ref="AD176:AL176"/>
    <mergeCell ref="AD177:AL177"/>
    <mergeCell ref="AD178:AL178"/>
    <mergeCell ref="AD179:AL179"/>
    <mergeCell ref="AE146:AH146"/>
    <mergeCell ref="AE147:AH147"/>
    <mergeCell ref="AE148:AH148"/>
    <mergeCell ref="AE149:AH149"/>
    <mergeCell ref="AC193:AJ193"/>
    <mergeCell ref="AC194:AJ194"/>
    <mergeCell ref="AD180:AL180"/>
    <mergeCell ref="AD181:AL181"/>
    <mergeCell ref="AD182:AL182"/>
    <mergeCell ref="AD183:AL183"/>
    <mergeCell ref="AE169:AI169"/>
    <mergeCell ref="AE133:AH133"/>
    <mergeCell ref="AE134:AH134"/>
    <mergeCell ref="AE135:AH135"/>
    <mergeCell ref="AE136:AH136"/>
    <mergeCell ref="AE137:AH137"/>
    <mergeCell ref="AE138:AH138"/>
    <mergeCell ref="AE139:AH139"/>
    <mergeCell ref="AE140:AH140"/>
    <mergeCell ref="AE141:AH141"/>
    <mergeCell ref="AE163:AI163"/>
    <mergeCell ref="AE164:AI164"/>
    <mergeCell ref="AE165:AI165"/>
    <mergeCell ref="AE166:AI166"/>
    <mergeCell ref="AE167:AI167"/>
    <mergeCell ref="AE168:AI168"/>
    <mergeCell ref="AE154:AH154"/>
    <mergeCell ref="AE155:AH155"/>
    <mergeCell ref="AE156:AH156"/>
    <mergeCell ref="AE157:AH157"/>
    <mergeCell ref="AE158:AH158"/>
    <mergeCell ref="AE159:AH159"/>
    <mergeCell ref="AF115:AJ115"/>
    <mergeCell ref="AF116:AJ116"/>
    <mergeCell ref="AE150:AH150"/>
    <mergeCell ref="AE151:AH151"/>
    <mergeCell ref="AE152:AH152"/>
    <mergeCell ref="AE153:AH153"/>
    <mergeCell ref="AE142:AH142"/>
    <mergeCell ref="AE143:AH143"/>
    <mergeCell ref="AE144:AH144"/>
    <mergeCell ref="AE145:AH145"/>
    <mergeCell ref="AF109:AJ109"/>
    <mergeCell ref="AF110:AJ110"/>
    <mergeCell ref="AF111:AJ111"/>
    <mergeCell ref="AF112:AJ112"/>
    <mergeCell ref="AF113:AJ113"/>
    <mergeCell ref="AF114:AJ114"/>
    <mergeCell ref="AF34:AM34"/>
    <mergeCell ref="AF100:AJ100"/>
    <mergeCell ref="AF101:AJ101"/>
    <mergeCell ref="AF102:AJ102"/>
    <mergeCell ref="AF103:AJ103"/>
    <mergeCell ref="AF104:AJ104"/>
    <mergeCell ref="AF25:AN25"/>
    <mergeCell ref="AF26:AN26"/>
    <mergeCell ref="AF30:AM30"/>
    <mergeCell ref="AF31:AM31"/>
    <mergeCell ref="AF32:AM32"/>
    <mergeCell ref="AF33:AM33"/>
    <mergeCell ref="AF19:AN19"/>
    <mergeCell ref="AF20:AN20"/>
    <mergeCell ref="AF21:AN21"/>
    <mergeCell ref="AF22:AN22"/>
    <mergeCell ref="AF23:AN23"/>
    <mergeCell ref="AF24:AN24"/>
    <mergeCell ref="AF13:AN13"/>
    <mergeCell ref="AF14:AN14"/>
    <mergeCell ref="AF15:AN15"/>
    <mergeCell ref="AF16:AN16"/>
    <mergeCell ref="AF17:AN17"/>
    <mergeCell ref="AF18:AN18"/>
    <mergeCell ref="AF124:AJ124"/>
    <mergeCell ref="AF125:AJ125"/>
    <mergeCell ref="AF126:AJ126"/>
    <mergeCell ref="AF127:AJ127"/>
    <mergeCell ref="AF128:AJ128"/>
    <mergeCell ref="AF129:AJ129"/>
    <mergeCell ref="AF118:AJ118"/>
    <mergeCell ref="AF119:AJ119"/>
    <mergeCell ref="AF120:AJ120"/>
    <mergeCell ref="AF121:AJ121"/>
    <mergeCell ref="AF122:AJ122"/>
    <mergeCell ref="AF123:AJ123"/>
    <mergeCell ref="AF47:AM47"/>
    <mergeCell ref="AF48:AM48"/>
    <mergeCell ref="AF49:AM49"/>
    <mergeCell ref="AF50:AM50"/>
    <mergeCell ref="AF51:AM51"/>
    <mergeCell ref="AF117:AJ117"/>
    <mergeCell ref="AF105:AJ105"/>
    <mergeCell ref="AF106:AJ106"/>
    <mergeCell ref="AF107:AJ107"/>
    <mergeCell ref="AF108:AJ108"/>
    <mergeCell ref="AF41:AM41"/>
    <mergeCell ref="AF42:AM42"/>
    <mergeCell ref="AF43:AM43"/>
    <mergeCell ref="AF44:AM44"/>
    <mergeCell ref="AF45:AM45"/>
    <mergeCell ref="AF46:AM46"/>
    <mergeCell ref="AF68:AJ68"/>
    <mergeCell ref="AF69:AJ69"/>
    <mergeCell ref="AF70:AJ70"/>
    <mergeCell ref="AF71:AJ71"/>
    <mergeCell ref="AF35:AM35"/>
    <mergeCell ref="AF36:AM36"/>
    <mergeCell ref="AF37:AM37"/>
    <mergeCell ref="AF38:AM38"/>
    <mergeCell ref="AF39:AM39"/>
    <mergeCell ref="AF40:AM40"/>
    <mergeCell ref="AF62:AJ62"/>
    <mergeCell ref="AF63:AJ63"/>
    <mergeCell ref="AF64:AJ64"/>
    <mergeCell ref="AF65:AJ65"/>
    <mergeCell ref="AF66:AJ66"/>
    <mergeCell ref="AF67:AJ67"/>
    <mergeCell ref="AF85:AJ85"/>
    <mergeCell ref="AF86:AJ86"/>
    <mergeCell ref="AF87:AJ87"/>
    <mergeCell ref="AF88:AJ88"/>
    <mergeCell ref="AF52:AM52"/>
    <mergeCell ref="AF53:AM53"/>
    <mergeCell ref="AF54:AM54"/>
    <mergeCell ref="AF55:AM55"/>
    <mergeCell ref="AF59:AJ59"/>
    <mergeCell ref="AF60:AJ60"/>
    <mergeCell ref="AF79:AJ79"/>
    <mergeCell ref="AF80:AJ80"/>
    <mergeCell ref="AF81:AJ81"/>
    <mergeCell ref="AF82:AJ82"/>
    <mergeCell ref="AF83:AJ83"/>
    <mergeCell ref="AF84:AJ84"/>
    <mergeCell ref="AK112:AO112"/>
    <mergeCell ref="AK113:AO113"/>
    <mergeCell ref="AK114:AO114"/>
    <mergeCell ref="AF72:AJ72"/>
    <mergeCell ref="AF73:AJ73"/>
    <mergeCell ref="AF74:AJ74"/>
    <mergeCell ref="AF75:AJ75"/>
    <mergeCell ref="AF76:AJ76"/>
    <mergeCell ref="AF77:AJ77"/>
    <mergeCell ref="AF78:AJ78"/>
    <mergeCell ref="AG243:AO243"/>
    <mergeCell ref="AG244:AO244"/>
    <mergeCell ref="AK100:AO100"/>
    <mergeCell ref="AK101:AO101"/>
    <mergeCell ref="AK102:AO102"/>
    <mergeCell ref="AK103:AO103"/>
    <mergeCell ref="AK104:AO104"/>
    <mergeCell ref="AK105:AO105"/>
    <mergeCell ref="AK106:AO106"/>
    <mergeCell ref="AK107:AO107"/>
    <mergeCell ref="AG237:AO237"/>
    <mergeCell ref="AG238:AO238"/>
    <mergeCell ref="AG239:AO239"/>
    <mergeCell ref="AG240:AO240"/>
    <mergeCell ref="AG241:AO241"/>
    <mergeCell ref="AG242:AO242"/>
    <mergeCell ref="AG264:AO264"/>
    <mergeCell ref="AF89:AJ89"/>
    <mergeCell ref="AF90:AJ90"/>
    <mergeCell ref="AF91:AJ91"/>
    <mergeCell ref="AF95:AJ95"/>
    <mergeCell ref="AF96:AJ96"/>
    <mergeCell ref="AF97:AJ97"/>
    <mergeCell ref="AF98:AJ98"/>
    <mergeCell ref="AF99:AJ99"/>
    <mergeCell ref="AG236:AO236"/>
    <mergeCell ref="AG258:AO258"/>
    <mergeCell ref="AG259:AO259"/>
    <mergeCell ref="AG260:AO260"/>
    <mergeCell ref="AG261:AO261"/>
    <mergeCell ref="AG262:AO262"/>
    <mergeCell ref="AG263:AO263"/>
    <mergeCell ref="AG249:AO249"/>
    <mergeCell ref="AG250:AO250"/>
    <mergeCell ref="AG254:AO254"/>
    <mergeCell ref="AG255:AO255"/>
    <mergeCell ref="AG256:AO256"/>
    <mergeCell ref="AG257:AO257"/>
    <mergeCell ref="B277:C277"/>
    <mergeCell ref="B278:C278"/>
    <mergeCell ref="B279:C279"/>
    <mergeCell ref="C236:M236"/>
    <mergeCell ref="C237:M237"/>
    <mergeCell ref="C238:M238"/>
    <mergeCell ref="C239:M239"/>
    <mergeCell ref="C240:M240"/>
    <mergeCell ref="AH277:AO277"/>
    <mergeCell ref="AH278:AO278"/>
    <mergeCell ref="AH279:AO279"/>
    <mergeCell ref="B252:AR252"/>
    <mergeCell ref="B270:AR270"/>
    <mergeCell ref="B272:C272"/>
    <mergeCell ref="B273:C273"/>
    <mergeCell ref="B274:C274"/>
    <mergeCell ref="B275:C275"/>
    <mergeCell ref="B276:C276"/>
    <mergeCell ref="AH228:AO228"/>
    <mergeCell ref="AH229:AO229"/>
    <mergeCell ref="AH230:AO230"/>
    <mergeCell ref="AH231:AO231"/>
    <mergeCell ref="AH232:AO232"/>
    <mergeCell ref="AH272:AO272"/>
    <mergeCell ref="AG245:AO245"/>
    <mergeCell ref="AG246:AO246"/>
    <mergeCell ref="AG247:AO247"/>
    <mergeCell ref="AG248:AO248"/>
    <mergeCell ref="AH298:AO298"/>
    <mergeCell ref="AH299:AO299"/>
    <mergeCell ref="AG265:AO265"/>
    <mergeCell ref="AG266:AO266"/>
    <mergeCell ref="AG267:AO267"/>
    <mergeCell ref="AG268:AO268"/>
    <mergeCell ref="AH273:AO273"/>
    <mergeCell ref="AH274:AO274"/>
    <mergeCell ref="AH275:AO275"/>
    <mergeCell ref="AH276:AO276"/>
    <mergeCell ref="AH292:AO292"/>
    <mergeCell ref="AH293:AO293"/>
    <mergeCell ref="AH294:AO294"/>
    <mergeCell ref="AH295:AO295"/>
    <mergeCell ref="AH296:AO296"/>
    <mergeCell ref="AH297:AO297"/>
    <mergeCell ref="AH319:AP319"/>
    <mergeCell ref="AH280:AO280"/>
    <mergeCell ref="AH281:AO281"/>
    <mergeCell ref="AH282:AO282"/>
    <mergeCell ref="AH283:AO283"/>
    <mergeCell ref="AH284:AO284"/>
    <mergeCell ref="AH285:AO285"/>
    <mergeCell ref="AH286:AO286"/>
    <mergeCell ref="AH287:AO287"/>
    <mergeCell ref="AH291:AO291"/>
    <mergeCell ref="AH310:AO310"/>
    <mergeCell ref="AH314:AP314"/>
    <mergeCell ref="AH315:AP315"/>
    <mergeCell ref="AH316:AP316"/>
    <mergeCell ref="AH317:AP317"/>
    <mergeCell ref="AH318:AP318"/>
    <mergeCell ref="AH304:AO304"/>
    <mergeCell ref="AH305:AO305"/>
    <mergeCell ref="AH306:AO306"/>
    <mergeCell ref="AH307:AO307"/>
    <mergeCell ref="AH308:AO308"/>
    <mergeCell ref="AH309:AO309"/>
    <mergeCell ref="AI154:AP154"/>
    <mergeCell ref="AI155:AP155"/>
    <mergeCell ref="AI156:AP156"/>
    <mergeCell ref="AI157:AP157"/>
    <mergeCell ref="AI158:AP158"/>
    <mergeCell ref="AI159:AP159"/>
    <mergeCell ref="AI148:AP148"/>
    <mergeCell ref="AI149:AP149"/>
    <mergeCell ref="AI150:AP150"/>
    <mergeCell ref="AI151:AP151"/>
    <mergeCell ref="AI152:AP152"/>
    <mergeCell ref="AI153:AP153"/>
    <mergeCell ref="AI142:AP142"/>
    <mergeCell ref="AI143:AP143"/>
    <mergeCell ref="AI144:AP144"/>
    <mergeCell ref="AI145:AP145"/>
    <mergeCell ref="AI146:AP146"/>
    <mergeCell ref="AI147:AP147"/>
    <mergeCell ref="AH324:AP324"/>
    <mergeCell ref="AI133:AP133"/>
    <mergeCell ref="AI134:AP134"/>
    <mergeCell ref="AI135:AP135"/>
    <mergeCell ref="AI136:AP136"/>
    <mergeCell ref="AI137:AP137"/>
    <mergeCell ref="AI138:AP138"/>
    <mergeCell ref="AI139:AP139"/>
    <mergeCell ref="AI140:AP140"/>
    <mergeCell ref="AI141:AP141"/>
    <mergeCell ref="AK207:AP207"/>
    <mergeCell ref="AK208:AP208"/>
    <mergeCell ref="AK209:AP209"/>
    <mergeCell ref="AH320:AP320"/>
    <mergeCell ref="AH321:AP321"/>
    <mergeCell ref="AH322:AP322"/>
    <mergeCell ref="AH300:AO300"/>
    <mergeCell ref="AH301:AO301"/>
    <mergeCell ref="AH302:AO302"/>
    <mergeCell ref="AH303:AO303"/>
    <mergeCell ref="AJ168:AP168"/>
    <mergeCell ref="AJ169:AP169"/>
    <mergeCell ref="AJ222:AP222"/>
    <mergeCell ref="AJ223:AP223"/>
    <mergeCell ref="AJ224:AP224"/>
    <mergeCell ref="AK195:AP195"/>
    <mergeCell ref="AK196:AP196"/>
    <mergeCell ref="AK197:AP197"/>
    <mergeCell ref="AK201:AP201"/>
    <mergeCell ref="AK202:AP202"/>
    <mergeCell ref="AI336:AQ336"/>
    <mergeCell ref="AI337:AQ337"/>
    <mergeCell ref="AI338:AQ338"/>
    <mergeCell ref="AI339:AQ339"/>
    <mergeCell ref="AI340:AQ340"/>
    <mergeCell ref="AJ163:AP163"/>
    <mergeCell ref="AJ164:AP164"/>
    <mergeCell ref="AJ165:AP165"/>
    <mergeCell ref="AJ166:AP166"/>
    <mergeCell ref="AJ167:AP167"/>
    <mergeCell ref="AM189:AP189"/>
    <mergeCell ref="AI328:AQ328"/>
    <mergeCell ref="AI329:AQ329"/>
    <mergeCell ref="AI330:AQ330"/>
    <mergeCell ref="AI331:AQ331"/>
    <mergeCell ref="AI335:AQ335"/>
    <mergeCell ref="AK203:AP203"/>
    <mergeCell ref="AK204:AP204"/>
    <mergeCell ref="AK205:AP205"/>
    <mergeCell ref="AK206:AP206"/>
    <mergeCell ref="AM183:AP183"/>
    <mergeCell ref="AM184:AP184"/>
    <mergeCell ref="AM185:AP185"/>
    <mergeCell ref="AM186:AP186"/>
    <mergeCell ref="AM187:AP187"/>
    <mergeCell ref="AM188:AP188"/>
    <mergeCell ref="AK193:AP193"/>
    <mergeCell ref="AK194:AP194"/>
    <mergeCell ref="AM175:AP175"/>
    <mergeCell ref="AM176:AP176"/>
    <mergeCell ref="AM177:AP177"/>
    <mergeCell ref="AM178:AP178"/>
    <mergeCell ref="AM179:AP179"/>
    <mergeCell ref="AM180:AP180"/>
    <mergeCell ref="AM181:AP181"/>
    <mergeCell ref="AM182:AP182"/>
    <mergeCell ref="AK124:AO124"/>
    <mergeCell ref="AK125:AO125"/>
    <mergeCell ref="AK126:AO126"/>
    <mergeCell ref="AK127:AO127"/>
    <mergeCell ref="AK128:AO128"/>
    <mergeCell ref="AK129:AO129"/>
    <mergeCell ref="AK81:AQ81"/>
    <mergeCell ref="AK115:AO115"/>
    <mergeCell ref="AK116:AO116"/>
    <mergeCell ref="AK117:AO117"/>
    <mergeCell ref="AK118:AO118"/>
    <mergeCell ref="AK119:AO119"/>
    <mergeCell ref="AK108:AO108"/>
    <mergeCell ref="AK109:AO109"/>
    <mergeCell ref="AK110:AO110"/>
    <mergeCell ref="AK111:AO111"/>
    <mergeCell ref="AK75:AQ75"/>
    <mergeCell ref="AK76:AQ76"/>
    <mergeCell ref="AK77:AQ77"/>
    <mergeCell ref="AK78:AQ78"/>
    <mergeCell ref="AK79:AQ79"/>
    <mergeCell ref="AK80:AQ80"/>
    <mergeCell ref="AK69:AQ69"/>
    <mergeCell ref="AK70:AQ70"/>
    <mergeCell ref="AK71:AQ71"/>
    <mergeCell ref="AK72:AQ72"/>
    <mergeCell ref="AK73:AQ73"/>
    <mergeCell ref="AK74:AQ74"/>
    <mergeCell ref="AK63:AQ63"/>
    <mergeCell ref="AK64:AQ64"/>
    <mergeCell ref="AK65:AQ65"/>
    <mergeCell ref="AK66:AQ66"/>
    <mergeCell ref="AK67:AQ67"/>
    <mergeCell ref="AK68:AQ68"/>
    <mergeCell ref="AK213:AP213"/>
    <mergeCell ref="AK214:AP214"/>
    <mergeCell ref="AK215:AP215"/>
    <mergeCell ref="AK216:AP216"/>
    <mergeCell ref="AK217:AP217"/>
    <mergeCell ref="AK218:AP218"/>
    <mergeCell ref="AK99:AO99"/>
    <mergeCell ref="AM173:AP173"/>
    <mergeCell ref="AM174:AP174"/>
    <mergeCell ref="AK210:AP210"/>
    <mergeCell ref="AK211:AP211"/>
    <mergeCell ref="AK212:AP212"/>
    <mergeCell ref="AK120:AO120"/>
    <mergeCell ref="AK121:AO121"/>
    <mergeCell ref="AK122:AO122"/>
    <mergeCell ref="AK123:AO123"/>
    <mergeCell ref="AK90:AQ90"/>
    <mergeCell ref="AK91:AQ91"/>
    <mergeCell ref="AK95:AO95"/>
    <mergeCell ref="AK96:AO96"/>
    <mergeCell ref="AK97:AO97"/>
    <mergeCell ref="AK98:AO98"/>
    <mergeCell ref="AK84:AQ84"/>
    <mergeCell ref="AK85:AQ85"/>
    <mergeCell ref="AK86:AQ86"/>
    <mergeCell ref="AK87:AQ87"/>
    <mergeCell ref="AK88:AQ88"/>
    <mergeCell ref="AK89:AQ89"/>
    <mergeCell ref="AN43:AO43"/>
    <mergeCell ref="AN44:AO44"/>
    <mergeCell ref="AN45:AO45"/>
    <mergeCell ref="AN46:AO46"/>
    <mergeCell ref="AK82:AQ82"/>
    <mergeCell ref="AK83:AQ83"/>
    <mergeCell ref="AK59:AQ59"/>
    <mergeCell ref="AK60:AQ60"/>
    <mergeCell ref="AK61:AQ61"/>
    <mergeCell ref="AK62:AQ62"/>
    <mergeCell ref="AN37:AO37"/>
    <mergeCell ref="AN38:AO38"/>
    <mergeCell ref="AN39:AO39"/>
    <mergeCell ref="AN40:AO40"/>
    <mergeCell ref="AN41:AO41"/>
    <mergeCell ref="AN42:AO42"/>
    <mergeCell ref="L90:U90"/>
    <mergeCell ref="L91:U91"/>
    <mergeCell ref="M2:AR2"/>
    <mergeCell ref="AN30:AO30"/>
    <mergeCell ref="AN31:AO31"/>
    <mergeCell ref="AN32:AO32"/>
    <mergeCell ref="AN33:AO33"/>
    <mergeCell ref="AN34:AO34"/>
    <mergeCell ref="AN35:AO35"/>
    <mergeCell ref="AN36:AO36"/>
    <mergeCell ref="B105:J105"/>
    <mergeCell ref="B106:J106"/>
    <mergeCell ref="B5:AR5"/>
    <mergeCell ref="B7:K9"/>
    <mergeCell ref="L80:U80"/>
    <mergeCell ref="L81:U81"/>
    <mergeCell ref="L82:U82"/>
    <mergeCell ref="L83:U83"/>
    <mergeCell ref="L84:U84"/>
    <mergeCell ref="L85:U85"/>
    <mergeCell ref="B1:L3"/>
    <mergeCell ref="B100:J100"/>
    <mergeCell ref="B101:J101"/>
    <mergeCell ref="B102:J102"/>
    <mergeCell ref="B103:J103"/>
    <mergeCell ref="B104:J104"/>
    <mergeCell ref="L86:U86"/>
    <mergeCell ref="L87:U87"/>
    <mergeCell ref="L88:U88"/>
    <mergeCell ref="L89:U89"/>
    <mergeCell ref="L77:U77"/>
    <mergeCell ref="L78:U78"/>
    <mergeCell ref="L79:U79"/>
    <mergeCell ref="AN47:AO47"/>
    <mergeCell ref="AN48:AO48"/>
    <mergeCell ref="AN49:AO49"/>
    <mergeCell ref="AN50:AO50"/>
    <mergeCell ref="AN51:AO51"/>
    <mergeCell ref="AN52:AO52"/>
    <mergeCell ref="AN53:AO53"/>
    <mergeCell ref="B121:J121"/>
    <mergeCell ref="B122:J122"/>
    <mergeCell ref="L65:U65"/>
    <mergeCell ref="L66:U66"/>
    <mergeCell ref="L67:U67"/>
    <mergeCell ref="L68:U68"/>
    <mergeCell ref="L69:U69"/>
    <mergeCell ref="L70:U70"/>
    <mergeCell ref="L71:U71"/>
    <mergeCell ref="L72:U72"/>
    <mergeCell ref="B115:J115"/>
    <mergeCell ref="B116:J116"/>
    <mergeCell ref="B117:J117"/>
    <mergeCell ref="B118:J118"/>
    <mergeCell ref="B119:J119"/>
    <mergeCell ref="B120:J120"/>
    <mergeCell ref="B11:AR11"/>
    <mergeCell ref="B110:J110"/>
    <mergeCell ref="B111:J111"/>
    <mergeCell ref="B112:J112"/>
    <mergeCell ref="B113:J113"/>
    <mergeCell ref="B114:J114"/>
    <mergeCell ref="L73:U73"/>
    <mergeCell ref="L74:U74"/>
    <mergeCell ref="L75:U75"/>
    <mergeCell ref="L76:U76"/>
    <mergeCell ref="K14:U14"/>
    <mergeCell ref="L60:U60"/>
    <mergeCell ref="L61:U61"/>
    <mergeCell ref="L62:U62"/>
    <mergeCell ref="L63:U63"/>
    <mergeCell ref="L64:U64"/>
    <mergeCell ref="K134:S134"/>
    <mergeCell ref="K135:S135"/>
    <mergeCell ref="K136:S136"/>
    <mergeCell ref="K137:S137"/>
    <mergeCell ref="K138:S138"/>
    <mergeCell ref="K139:S139"/>
    <mergeCell ref="B13:J13"/>
    <mergeCell ref="B131:AR131"/>
    <mergeCell ref="B133:J133"/>
    <mergeCell ref="B134:J134"/>
    <mergeCell ref="B135:J135"/>
    <mergeCell ref="B136:J136"/>
    <mergeCell ref="B14:J14"/>
    <mergeCell ref="K129:U129"/>
    <mergeCell ref="K13:U13"/>
    <mergeCell ref="K133:S133"/>
    <mergeCell ref="B155:J155"/>
    <mergeCell ref="B123:J123"/>
    <mergeCell ref="B124:J124"/>
    <mergeCell ref="B125:J125"/>
    <mergeCell ref="B126:J126"/>
    <mergeCell ref="B127:J127"/>
    <mergeCell ref="B128:J128"/>
    <mergeCell ref="B129:J129"/>
    <mergeCell ref="B137:J137"/>
    <mergeCell ref="B138:J138"/>
    <mergeCell ref="B15:J15"/>
    <mergeCell ref="B150:J150"/>
    <mergeCell ref="B151:J151"/>
    <mergeCell ref="B152:J152"/>
    <mergeCell ref="B153:J153"/>
    <mergeCell ref="B154:J154"/>
    <mergeCell ref="B139:J139"/>
    <mergeCell ref="B107:J107"/>
    <mergeCell ref="B108:J108"/>
    <mergeCell ref="B109:J109"/>
    <mergeCell ref="B144:J144"/>
    <mergeCell ref="B145:J145"/>
    <mergeCell ref="B146:J146"/>
    <mergeCell ref="B147:J147"/>
    <mergeCell ref="B148:J148"/>
    <mergeCell ref="B149:J149"/>
    <mergeCell ref="B171:AR171"/>
    <mergeCell ref="B173:H173"/>
    <mergeCell ref="B174:H174"/>
    <mergeCell ref="K114:U114"/>
    <mergeCell ref="K115:U115"/>
    <mergeCell ref="K116:U116"/>
    <mergeCell ref="K117:U117"/>
    <mergeCell ref="K118:U118"/>
    <mergeCell ref="K119:U119"/>
    <mergeCell ref="K120:U120"/>
    <mergeCell ref="B165:I165"/>
    <mergeCell ref="B166:I166"/>
    <mergeCell ref="B167:I167"/>
    <mergeCell ref="B168:I168"/>
    <mergeCell ref="B169:I169"/>
    <mergeCell ref="B17:J17"/>
    <mergeCell ref="B140:J140"/>
    <mergeCell ref="B141:J141"/>
    <mergeCell ref="B142:J142"/>
    <mergeCell ref="B143:J143"/>
    <mergeCell ref="B158:J158"/>
    <mergeCell ref="B159:J159"/>
    <mergeCell ref="B16:J16"/>
    <mergeCell ref="B161:AR161"/>
    <mergeCell ref="B163:I163"/>
    <mergeCell ref="B164:I164"/>
    <mergeCell ref="K121:U121"/>
    <mergeCell ref="K122:U122"/>
    <mergeCell ref="K123:U123"/>
    <mergeCell ref="K124:U124"/>
    <mergeCell ref="K110:U110"/>
    <mergeCell ref="K111:U111"/>
    <mergeCell ref="K112:U112"/>
    <mergeCell ref="K113:U113"/>
    <mergeCell ref="B156:J156"/>
    <mergeCell ref="B157:J157"/>
    <mergeCell ref="K125:U125"/>
    <mergeCell ref="K126:U126"/>
    <mergeCell ref="K127:U127"/>
    <mergeCell ref="K128:U128"/>
    <mergeCell ref="K104:U104"/>
    <mergeCell ref="K105:U105"/>
    <mergeCell ref="K106:U106"/>
    <mergeCell ref="K107:U107"/>
    <mergeCell ref="K108:U108"/>
    <mergeCell ref="K109:U109"/>
    <mergeCell ref="B18:J18"/>
    <mergeCell ref="B180:H180"/>
    <mergeCell ref="B181:H181"/>
    <mergeCell ref="B182:H182"/>
    <mergeCell ref="B183:H183"/>
    <mergeCell ref="B184:H184"/>
    <mergeCell ref="B19:J19"/>
    <mergeCell ref="J169:T169"/>
    <mergeCell ref="K100:U100"/>
    <mergeCell ref="K101:U101"/>
    <mergeCell ref="G212:Q212"/>
    <mergeCell ref="G213:Q213"/>
    <mergeCell ref="G214:Q214"/>
    <mergeCell ref="J163:T163"/>
    <mergeCell ref="J164:T164"/>
    <mergeCell ref="J165:T165"/>
    <mergeCell ref="J166:T166"/>
    <mergeCell ref="J167:T167"/>
    <mergeCell ref="J168:T168"/>
    <mergeCell ref="B175:H175"/>
    <mergeCell ref="B211:F211"/>
    <mergeCell ref="B212:F212"/>
    <mergeCell ref="B213:F213"/>
    <mergeCell ref="B214:F214"/>
    <mergeCell ref="G206:Q206"/>
    <mergeCell ref="G207:Q207"/>
    <mergeCell ref="G208:Q208"/>
    <mergeCell ref="G209:Q209"/>
    <mergeCell ref="G210:Q210"/>
    <mergeCell ref="G211:Q211"/>
    <mergeCell ref="B206:F206"/>
    <mergeCell ref="B207:F207"/>
    <mergeCell ref="B208:F208"/>
    <mergeCell ref="B209:F209"/>
    <mergeCell ref="B21:J21"/>
    <mergeCell ref="B210:F210"/>
    <mergeCell ref="B176:H176"/>
    <mergeCell ref="B177:H177"/>
    <mergeCell ref="B178:H178"/>
    <mergeCell ref="B179:H179"/>
    <mergeCell ref="B20:J20"/>
    <mergeCell ref="B201:F201"/>
    <mergeCell ref="B202:F202"/>
    <mergeCell ref="B203:F203"/>
    <mergeCell ref="B204:F204"/>
    <mergeCell ref="B205:F205"/>
    <mergeCell ref="B185:H185"/>
    <mergeCell ref="B186:H186"/>
    <mergeCell ref="B187:H187"/>
    <mergeCell ref="B188:H188"/>
    <mergeCell ref="B98:J98"/>
    <mergeCell ref="B99:J99"/>
    <mergeCell ref="G201:Q201"/>
    <mergeCell ref="G202:Q202"/>
    <mergeCell ref="G203:Q203"/>
    <mergeCell ref="G204:Q204"/>
    <mergeCell ref="B199:AR199"/>
    <mergeCell ref="B189:H189"/>
    <mergeCell ref="K102:U102"/>
    <mergeCell ref="K103:U103"/>
    <mergeCell ref="B229:C229"/>
    <mergeCell ref="B23:J23"/>
    <mergeCell ref="B230:C230"/>
    <mergeCell ref="B231:C231"/>
    <mergeCell ref="B232:C232"/>
    <mergeCell ref="B234:AR234"/>
    <mergeCell ref="B24:J24"/>
    <mergeCell ref="B25:J25"/>
    <mergeCell ref="B26:J26"/>
    <mergeCell ref="B28:AR28"/>
    <mergeCell ref="B22:J22"/>
    <mergeCell ref="B220:AR220"/>
    <mergeCell ref="B222:E222"/>
    <mergeCell ref="B223:E223"/>
    <mergeCell ref="B224:E224"/>
    <mergeCell ref="B226:AR226"/>
    <mergeCell ref="B93:AR93"/>
    <mergeCell ref="B95:J95"/>
    <mergeCell ref="B96:J96"/>
    <mergeCell ref="B97:J97"/>
    <mergeCell ref="Y294:AG294"/>
    <mergeCell ref="Y295:AG295"/>
    <mergeCell ref="Y296:AG296"/>
    <mergeCell ref="Y297:AG297"/>
    <mergeCell ref="Y298:AG298"/>
    <mergeCell ref="B215:F215"/>
    <mergeCell ref="B216:F216"/>
    <mergeCell ref="B217:F217"/>
    <mergeCell ref="B218:F218"/>
    <mergeCell ref="B228:C228"/>
    <mergeCell ref="B297:C297"/>
    <mergeCell ref="B298:C298"/>
    <mergeCell ref="D296:N296"/>
    <mergeCell ref="D297:N297"/>
    <mergeCell ref="D298:N298"/>
    <mergeCell ref="O296:X296"/>
    <mergeCell ref="O297:X297"/>
    <mergeCell ref="O298:X298"/>
    <mergeCell ref="B291:C291"/>
    <mergeCell ref="B292:C292"/>
    <mergeCell ref="B293:C293"/>
    <mergeCell ref="B294:C294"/>
    <mergeCell ref="B295:C295"/>
    <mergeCell ref="B296:C296"/>
    <mergeCell ref="B283:C283"/>
    <mergeCell ref="B284:C284"/>
    <mergeCell ref="B285:C285"/>
    <mergeCell ref="B286:C286"/>
    <mergeCell ref="B287:C287"/>
    <mergeCell ref="B289:AR289"/>
    <mergeCell ref="B310:C310"/>
    <mergeCell ref="B312:AR312"/>
    <mergeCell ref="B314:C314"/>
    <mergeCell ref="B315:C315"/>
    <mergeCell ref="B77:K77"/>
    <mergeCell ref="B78:K78"/>
    <mergeCell ref="B79:K79"/>
    <mergeCell ref="B80:K80"/>
    <mergeCell ref="B81:K81"/>
    <mergeCell ref="B82:K82"/>
    <mergeCell ref="B305:C305"/>
    <mergeCell ref="B306:C306"/>
    <mergeCell ref="B307:C307"/>
    <mergeCell ref="B308:C308"/>
    <mergeCell ref="B309:C309"/>
    <mergeCell ref="B31:J31"/>
    <mergeCell ref="B83:K83"/>
    <mergeCell ref="B84:K84"/>
    <mergeCell ref="B85:K85"/>
    <mergeCell ref="B86:K86"/>
    <mergeCell ref="B30:J30"/>
    <mergeCell ref="B300:C300"/>
    <mergeCell ref="B301:C301"/>
    <mergeCell ref="B302:C302"/>
    <mergeCell ref="B303:C303"/>
    <mergeCell ref="B304:C304"/>
    <mergeCell ref="B87:K87"/>
    <mergeCell ref="B88:K88"/>
    <mergeCell ref="B89:K89"/>
    <mergeCell ref="B90:K90"/>
    <mergeCell ref="B72:K72"/>
    <mergeCell ref="B73:K73"/>
    <mergeCell ref="B74:K74"/>
    <mergeCell ref="B75:K75"/>
    <mergeCell ref="B76:K76"/>
    <mergeCell ref="B299:C299"/>
    <mergeCell ref="B91:K91"/>
    <mergeCell ref="B280:C280"/>
    <mergeCell ref="B281:C281"/>
    <mergeCell ref="B282:C282"/>
    <mergeCell ref="B330:D330"/>
    <mergeCell ref="B331:D331"/>
    <mergeCell ref="B333:AR333"/>
    <mergeCell ref="B62:K62"/>
    <mergeCell ref="B63:K63"/>
    <mergeCell ref="B64:K64"/>
    <mergeCell ref="B65:K65"/>
    <mergeCell ref="B66:K66"/>
    <mergeCell ref="B67:K67"/>
    <mergeCell ref="B68:K68"/>
    <mergeCell ref="B32:J32"/>
    <mergeCell ref="B320:C320"/>
    <mergeCell ref="B321:C321"/>
    <mergeCell ref="B322:C322"/>
    <mergeCell ref="B323:C323"/>
    <mergeCell ref="B324:C324"/>
    <mergeCell ref="B33:J33"/>
    <mergeCell ref="B69:K69"/>
    <mergeCell ref="B70:K70"/>
    <mergeCell ref="B71:K71"/>
    <mergeCell ref="B54:J54"/>
    <mergeCell ref="B55:J55"/>
    <mergeCell ref="B57:AR57"/>
    <mergeCell ref="B59:K59"/>
    <mergeCell ref="B60:K60"/>
    <mergeCell ref="B61:K61"/>
    <mergeCell ref="AN54:AO54"/>
    <mergeCell ref="AN55:AO55"/>
    <mergeCell ref="AF61:AJ61"/>
    <mergeCell ref="B48:J48"/>
    <mergeCell ref="B49:J49"/>
    <mergeCell ref="B50:J50"/>
    <mergeCell ref="B51:J51"/>
    <mergeCell ref="B52:J52"/>
    <mergeCell ref="B53:J53"/>
    <mergeCell ref="B42:J42"/>
    <mergeCell ref="B43:J43"/>
    <mergeCell ref="B44:J44"/>
    <mergeCell ref="B45:J45"/>
    <mergeCell ref="B46:J46"/>
    <mergeCell ref="B47:J47"/>
    <mergeCell ref="B339:D339"/>
    <mergeCell ref="B34:J34"/>
    <mergeCell ref="B340:D340"/>
    <mergeCell ref="B35:J35"/>
    <mergeCell ref="B36:J36"/>
    <mergeCell ref="B37:J37"/>
    <mergeCell ref="B38:J38"/>
    <mergeCell ref="B39:J39"/>
    <mergeCell ref="B40:J40"/>
    <mergeCell ref="B41:J41"/>
    <mergeCell ref="C259:M259"/>
    <mergeCell ref="C260:M260"/>
    <mergeCell ref="B335:D335"/>
    <mergeCell ref="B336:D336"/>
    <mergeCell ref="B337:D337"/>
    <mergeCell ref="B338:D338"/>
    <mergeCell ref="B316:C316"/>
    <mergeCell ref="B317:C317"/>
    <mergeCell ref="B318:C318"/>
    <mergeCell ref="B319:C319"/>
    <mergeCell ref="C250:M250"/>
    <mergeCell ref="C254:M254"/>
    <mergeCell ref="C255:M255"/>
    <mergeCell ref="C256:M256"/>
    <mergeCell ref="C257:M257"/>
    <mergeCell ref="C258:M258"/>
    <mergeCell ref="X267:AF267"/>
    <mergeCell ref="X268:AF268"/>
    <mergeCell ref="Y272:AG272"/>
    <mergeCell ref="Y273:AG273"/>
    <mergeCell ref="C241:M241"/>
    <mergeCell ref="C242:M242"/>
    <mergeCell ref="C243:M243"/>
    <mergeCell ref="C244:M244"/>
    <mergeCell ref="C245:M245"/>
    <mergeCell ref="C246:M246"/>
    <mergeCell ref="X261:AF261"/>
    <mergeCell ref="X262:AF262"/>
    <mergeCell ref="X263:AF263"/>
    <mergeCell ref="X264:AF264"/>
    <mergeCell ref="X265:AF265"/>
    <mergeCell ref="X266:AF266"/>
    <mergeCell ref="D272:N272"/>
    <mergeCell ref="D273:N273"/>
    <mergeCell ref="D274:N274"/>
    <mergeCell ref="D275:N275"/>
    <mergeCell ref="N268:W268"/>
    <mergeCell ref="O272:X272"/>
    <mergeCell ref="O273:X273"/>
    <mergeCell ref="O274:X274"/>
    <mergeCell ref="O275:X275"/>
    <mergeCell ref="C267:M267"/>
    <mergeCell ref="C268:M268"/>
    <mergeCell ref="D228:N228"/>
    <mergeCell ref="D229:N229"/>
    <mergeCell ref="D230:N230"/>
    <mergeCell ref="D231:N231"/>
    <mergeCell ref="D232:N232"/>
    <mergeCell ref="C247:M247"/>
    <mergeCell ref="C248:M248"/>
    <mergeCell ref="C249:M249"/>
    <mergeCell ref="C261:M261"/>
    <mergeCell ref="C262:M262"/>
    <mergeCell ref="C263:M263"/>
    <mergeCell ref="C264:M264"/>
    <mergeCell ref="C265:M265"/>
    <mergeCell ref="C266:M266"/>
    <mergeCell ref="D287:N287"/>
    <mergeCell ref="D291:N291"/>
    <mergeCell ref="D292:N292"/>
    <mergeCell ref="D293:N293"/>
    <mergeCell ref="D294:N294"/>
    <mergeCell ref="D295:N295"/>
    <mergeCell ref="D281:N281"/>
    <mergeCell ref="D282:N282"/>
    <mergeCell ref="D283:N283"/>
    <mergeCell ref="D284:N284"/>
    <mergeCell ref="D285:N285"/>
    <mergeCell ref="D286:N286"/>
    <mergeCell ref="D314:N314"/>
    <mergeCell ref="D315:N315"/>
    <mergeCell ref="D316:N316"/>
    <mergeCell ref="D317:N317"/>
    <mergeCell ref="D318:N318"/>
    <mergeCell ref="D276:N276"/>
    <mergeCell ref="D277:N277"/>
    <mergeCell ref="D278:N278"/>
    <mergeCell ref="D279:N279"/>
    <mergeCell ref="D280:N280"/>
    <mergeCell ref="D305:N305"/>
    <mergeCell ref="D306:N306"/>
    <mergeCell ref="D307:N307"/>
    <mergeCell ref="D308:N308"/>
    <mergeCell ref="D309:N309"/>
    <mergeCell ref="D310:N310"/>
    <mergeCell ref="D299:N299"/>
    <mergeCell ref="D300:N300"/>
    <mergeCell ref="D301:N301"/>
    <mergeCell ref="D302:N302"/>
    <mergeCell ref="D303:N303"/>
    <mergeCell ref="D304:N304"/>
    <mergeCell ref="N262:W262"/>
    <mergeCell ref="N263:W263"/>
    <mergeCell ref="N264:W264"/>
    <mergeCell ref="N265:W265"/>
    <mergeCell ref="N266:W266"/>
    <mergeCell ref="N267:W267"/>
    <mergeCell ref="N256:W256"/>
    <mergeCell ref="N257:W257"/>
    <mergeCell ref="N258:W258"/>
    <mergeCell ref="N259:W259"/>
    <mergeCell ref="N260:W260"/>
    <mergeCell ref="N261:W261"/>
    <mergeCell ref="E335:O335"/>
    <mergeCell ref="E336:O336"/>
    <mergeCell ref="E337:O337"/>
    <mergeCell ref="E338:O338"/>
    <mergeCell ref="E339:O339"/>
    <mergeCell ref="E340:O340"/>
    <mergeCell ref="D321:N321"/>
    <mergeCell ref="D322:N322"/>
    <mergeCell ref="D323:N323"/>
    <mergeCell ref="D324:N324"/>
    <mergeCell ref="E328:O328"/>
    <mergeCell ref="E329:O329"/>
    <mergeCell ref="B326:AR326"/>
    <mergeCell ref="B328:D328"/>
    <mergeCell ref="B329:D329"/>
    <mergeCell ref="AH323:AP323"/>
    <mergeCell ref="R213:AA213"/>
    <mergeCell ref="R214:AA214"/>
    <mergeCell ref="R215:AA215"/>
    <mergeCell ref="R216:AA216"/>
    <mergeCell ref="D319:N319"/>
    <mergeCell ref="D320:N320"/>
    <mergeCell ref="F222:P222"/>
    <mergeCell ref="F223:P223"/>
    <mergeCell ref="F224:P224"/>
    <mergeCell ref="N255:W255"/>
    <mergeCell ref="I185:S185"/>
    <mergeCell ref="I186:S186"/>
    <mergeCell ref="I187:S187"/>
    <mergeCell ref="I188:S188"/>
    <mergeCell ref="I189:S189"/>
    <mergeCell ref="R211:AA211"/>
    <mergeCell ref="G205:Q205"/>
    <mergeCell ref="B191:AR191"/>
    <mergeCell ref="B193:G193"/>
    <mergeCell ref="B194:G194"/>
    <mergeCell ref="I179:S179"/>
    <mergeCell ref="I180:S180"/>
    <mergeCell ref="I181:S181"/>
    <mergeCell ref="I182:S182"/>
    <mergeCell ref="I183:S183"/>
    <mergeCell ref="I184:S184"/>
    <mergeCell ref="I173:S173"/>
    <mergeCell ref="I174:S174"/>
    <mergeCell ref="I175:S175"/>
    <mergeCell ref="I176:S176"/>
    <mergeCell ref="I177:S177"/>
    <mergeCell ref="I178:S178"/>
    <mergeCell ref="G215:Q215"/>
    <mergeCell ref="G216:Q216"/>
    <mergeCell ref="G217:Q217"/>
    <mergeCell ref="G218:Q218"/>
    <mergeCell ref="H193:R193"/>
    <mergeCell ref="H194:R194"/>
    <mergeCell ref="H195:R195"/>
    <mergeCell ref="H196:R196"/>
    <mergeCell ref="H197:R197"/>
    <mergeCell ref="R212:AA212"/>
    <mergeCell ref="K153:S153"/>
    <mergeCell ref="K154:S154"/>
    <mergeCell ref="K155:S155"/>
    <mergeCell ref="K47:U47"/>
    <mergeCell ref="K48:U48"/>
    <mergeCell ref="K49:U49"/>
    <mergeCell ref="K50:U50"/>
    <mergeCell ref="K51:U51"/>
    <mergeCell ref="K52:U52"/>
    <mergeCell ref="K53:U53"/>
    <mergeCell ref="K148:S148"/>
    <mergeCell ref="K149:S149"/>
    <mergeCell ref="K15:U15"/>
    <mergeCell ref="K150:S150"/>
    <mergeCell ref="K151:S151"/>
    <mergeCell ref="K152:S152"/>
    <mergeCell ref="K54:U54"/>
    <mergeCell ref="K55:U55"/>
    <mergeCell ref="K95:U95"/>
    <mergeCell ref="K96:U96"/>
    <mergeCell ref="K142:S142"/>
    <mergeCell ref="K143:S143"/>
    <mergeCell ref="K144:S144"/>
    <mergeCell ref="K145:S145"/>
    <mergeCell ref="K146:S146"/>
    <mergeCell ref="K147:S147"/>
    <mergeCell ref="K43:U43"/>
    <mergeCell ref="K44:U44"/>
    <mergeCell ref="K45:U45"/>
    <mergeCell ref="K46:U46"/>
    <mergeCell ref="K140:S140"/>
    <mergeCell ref="K141:S141"/>
    <mergeCell ref="K97:U97"/>
    <mergeCell ref="K98:U98"/>
    <mergeCell ref="K99:U99"/>
    <mergeCell ref="L59:U59"/>
    <mergeCell ref="K37:U37"/>
    <mergeCell ref="K38:U38"/>
    <mergeCell ref="K39:U39"/>
    <mergeCell ref="K40:U40"/>
    <mergeCell ref="K41:U41"/>
    <mergeCell ref="K42:U42"/>
    <mergeCell ref="K31:U31"/>
    <mergeCell ref="K32:U32"/>
    <mergeCell ref="K33:U33"/>
    <mergeCell ref="K34:U34"/>
    <mergeCell ref="K35:U35"/>
    <mergeCell ref="K36:U36"/>
    <mergeCell ref="K22:U22"/>
    <mergeCell ref="K23:U23"/>
    <mergeCell ref="K24:U24"/>
    <mergeCell ref="K25:U25"/>
    <mergeCell ref="K26:U26"/>
    <mergeCell ref="K30:U30"/>
    <mergeCell ref="K156:S156"/>
    <mergeCell ref="K157:S157"/>
    <mergeCell ref="K158:S158"/>
    <mergeCell ref="K159:S159"/>
    <mergeCell ref="K16:U16"/>
    <mergeCell ref="K17:U17"/>
    <mergeCell ref="K18:U18"/>
    <mergeCell ref="K19:U19"/>
    <mergeCell ref="K20:U20"/>
    <mergeCell ref="K21:U21"/>
    <mergeCell ref="R205:AA205"/>
    <mergeCell ref="R206:AA206"/>
    <mergeCell ref="R207:AA207"/>
    <mergeCell ref="R208:AA208"/>
    <mergeCell ref="R209:AA209"/>
    <mergeCell ref="R210:AA210"/>
    <mergeCell ref="N247:W247"/>
    <mergeCell ref="N248:W248"/>
    <mergeCell ref="N249:W249"/>
    <mergeCell ref="N250:W250"/>
    <mergeCell ref="N254:W254"/>
    <mergeCell ref="O228:X228"/>
    <mergeCell ref="O229:X229"/>
    <mergeCell ref="O230:X230"/>
    <mergeCell ref="O231:X231"/>
    <mergeCell ref="O232:X232"/>
    <mergeCell ref="N241:W241"/>
    <mergeCell ref="N242:W242"/>
    <mergeCell ref="N243:W243"/>
    <mergeCell ref="N244:W244"/>
    <mergeCell ref="N245:W245"/>
    <mergeCell ref="N246:W246"/>
    <mergeCell ref="M8:V8"/>
    <mergeCell ref="N236:W236"/>
    <mergeCell ref="N237:W237"/>
    <mergeCell ref="N238:W238"/>
    <mergeCell ref="N239:W239"/>
    <mergeCell ref="N240:W240"/>
    <mergeCell ref="R201:AA201"/>
    <mergeCell ref="R202:AA202"/>
    <mergeCell ref="R203:AA203"/>
    <mergeCell ref="R204:AA204"/>
    <mergeCell ref="O287:X287"/>
    <mergeCell ref="O291:X291"/>
    <mergeCell ref="O292:X292"/>
    <mergeCell ref="O293:X293"/>
    <mergeCell ref="O294:X294"/>
    <mergeCell ref="O295:X295"/>
    <mergeCell ref="O281:X281"/>
    <mergeCell ref="O282:X282"/>
    <mergeCell ref="O283:X283"/>
    <mergeCell ref="O284:X284"/>
    <mergeCell ref="O285:X285"/>
    <mergeCell ref="O286:X286"/>
    <mergeCell ref="O314:X314"/>
    <mergeCell ref="O315:X315"/>
    <mergeCell ref="O316:X316"/>
    <mergeCell ref="O317:X317"/>
    <mergeCell ref="O318:X318"/>
    <mergeCell ref="O276:X276"/>
    <mergeCell ref="O277:X277"/>
    <mergeCell ref="O278:X278"/>
    <mergeCell ref="O279:X279"/>
    <mergeCell ref="O280:X280"/>
    <mergeCell ref="O305:X305"/>
    <mergeCell ref="O306:X306"/>
    <mergeCell ref="O307:X307"/>
    <mergeCell ref="O308:X308"/>
    <mergeCell ref="O309:X309"/>
    <mergeCell ref="O310:X310"/>
    <mergeCell ref="O299:X299"/>
    <mergeCell ref="O300:X300"/>
    <mergeCell ref="O301:X301"/>
    <mergeCell ref="O302:X302"/>
    <mergeCell ref="O303:X303"/>
    <mergeCell ref="O304:X304"/>
    <mergeCell ref="X255:AF255"/>
    <mergeCell ref="X256:AF256"/>
    <mergeCell ref="X257:AF257"/>
    <mergeCell ref="X258:AF258"/>
    <mergeCell ref="X259:AF259"/>
    <mergeCell ref="X260:AF260"/>
    <mergeCell ref="X246:AF246"/>
    <mergeCell ref="X247:AF247"/>
    <mergeCell ref="X248:AF248"/>
    <mergeCell ref="X249:AF249"/>
    <mergeCell ref="X250:AF250"/>
    <mergeCell ref="X254:AF254"/>
    <mergeCell ref="P335:Y335"/>
    <mergeCell ref="P336:Y336"/>
    <mergeCell ref="P337:Y337"/>
    <mergeCell ref="P338:Y338"/>
    <mergeCell ref="P339:Y339"/>
    <mergeCell ref="P340:Y340"/>
    <mergeCell ref="O323:X323"/>
    <mergeCell ref="O324:X324"/>
    <mergeCell ref="P328:Y328"/>
    <mergeCell ref="P329:Y329"/>
    <mergeCell ref="P330:Y330"/>
    <mergeCell ref="P331:Y331"/>
    <mergeCell ref="E330:O330"/>
    <mergeCell ref="E331:O331"/>
    <mergeCell ref="T175:AC175"/>
    <mergeCell ref="T176:AC176"/>
    <mergeCell ref="O319:X319"/>
    <mergeCell ref="O320:X320"/>
    <mergeCell ref="O321:X321"/>
    <mergeCell ref="O322:X322"/>
    <mergeCell ref="Q222:Z222"/>
    <mergeCell ref="Q223:Z223"/>
    <mergeCell ref="Q224:Z224"/>
    <mergeCell ref="X245:AF245"/>
    <mergeCell ref="T154:AD154"/>
    <mergeCell ref="T155:AD155"/>
    <mergeCell ref="T156:AD156"/>
    <mergeCell ref="T157:AD157"/>
    <mergeCell ref="T158:AD158"/>
    <mergeCell ref="T159:AD159"/>
    <mergeCell ref="T148:AD148"/>
    <mergeCell ref="T149:AD149"/>
    <mergeCell ref="T150:AD150"/>
    <mergeCell ref="T151:AD151"/>
    <mergeCell ref="T152:AD152"/>
    <mergeCell ref="T153:AD153"/>
    <mergeCell ref="T142:AD142"/>
    <mergeCell ref="T143:AD143"/>
    <mergeCell ref="T144:AD144"/>
    <mergeCell ref="T145:AD145"/>
    <mergeCell ref="T146:AD146"/>
    <mergeCell ref="T147:AD147"/>
    <mergeCell ref="S197:AB197"/>
    <mergeCell ref="T133:AD133"/>
    <mergeCell ref="T134:AD134"/>
    <mergeCell ref="T135:AD135"/>
    <mergeCell ref="T136:AD136"/>
    <mergeCell ref="T137:AD137"/>
    <mergeCell ref="T138:AD138"/>
    <mergeCell ref="T139:AD139"/>
    <mergeCell ref="T140:AD140"/>
    <mergeCell ref="T141:AD141"/>
    <mergeCell ref="T189:AC189"/>
    <mergeCell ref="U163:AD163"/>
    <mergeCell ref="U164:AD164"/>
    <mergeCell ref="U165:AD165"/>
    <mergeCell ref="U166:AD166"/>
    <mergeCell ref="U167:AD167"/>
    <mergeCell ref="U168:AD168"/>
    <mergeCell ref="U169:AD169"/>
    <mergeCell ref="T173:AC173"/>
    <mergeCell ref="T174:AC174"/>
    <mergeCell ref="T183:AC183"/>
    <mergeCell ref="T184:AC184"/>
    <mergeCell ref="T185:AC185"/>
    <mergeCell ref="T186:AC186"/>
    <mergeCell ref="T187:AC187"/>
    <mergeCell ref="T188:AC188"/>
    <mergeCell ref="T177:AC177"/>
    <mergeCell ref="T178:AC178"/>
    <mergeCell ref="T179:AC179"/>
    <mergeCell ref="T180:AC180"/>
    <mergeCell ref="T181:AC181"/>
    <mergeCell ref="T182:AC182"/>
    <mergeCell ref="V111:AE111"/>
    <mergeCell ref="V112:AE112"/>
    <mergeCell ref="V113:AE113"/>
    <mergeCell ref="V114:AE114"/>
    <mergeCell ref="V115:AE115"/>
    <mergeCell ref="V116:AE116"/>
    <mergeCell ref="V105:AE105"/>
    <mergeCell ref="V106:AE106"/>
    <mergeCell ref="V107:AE107"/>
    <mergeCell ref="V108:AE108"/>
    <mergeCell ref="V109:AE109"/>
    <mergeCell ref="V110:AE110"/>
    <mergeCell ref="V30:AE30"/>
    <mergeCell ref="V31:AE31"/>
    <mergeCell ref="V32:AE32"/>
    <mergeCell ref="V33:AE33"/>
    <mergeCell ref="V34:AE34"/>
    <mergeCell ref="V100:AE100"/>
    <mergeCell ref="V21:AE21"/>
    <mergeCell ref="V22:AE22"/>
    <mergeCell ref="V23:AE23"/>
    <mergeCell ref="V24:AE24"/>
    <mergeCell ref="V25:AE25"/>
    <mergeCell ref="V26:AE26"/>
    <mergeCell ref="V128:AE128"/>
    <mergeCell ref="V129:AE129"/>
    <mergeCell ref="V13:AE13"/>
    <mergeCell ref="V14:AE14"/>
    <mergeCell ref="V15:AE15"/>
    <mergeCell ref="V16:AE16"/>
    <mergeCell ref="V17:AE17"/>
    <mergeCell ref="V18:AE18"/>
    <mergeCell ref="V19:AE19"/>
    <mergeCell ref="V20:AE20"/>
    <mergeCell ref="V122:AE122"/>
    <mergeCell ref="V123:AE123"/>
    <mergeCell ref="V124:AE124"/>
    <mergeCell ref="V125:AE125"/>
    <mergeCell ref="V126:AE126"/>
    <mergeCell ref="V127:AE127"/>
    <mergeCell ref="V47:AE47"/>
    <mergeCell ref="V48:AE48"/>
    <mergeCell ref="V49:AE49"/>
    <mergeCell ref="V50:AE50"/>
    <mergeCell ref="V51:AE51"/>
    <mergeCell ref="V117:AE117"/>
    <mergeCell ref="V101:AE101"/>
    <mergeCell ref="V102:AE102"/>
    <mergeCell ref="V103:AE103"/>
    <mergeCell ref="V104:AE104"/>
    <mergeCell ref="V41:AE41"/>
    <mergeCell ref="V42:AE42"/>
    <mergeCell ref="V43:AE43"/>
    <mergeCell ref="V44:AE44"/>
    <mergeCell ref="V45:AE45"/>
    <mergeCell ref="V46:AE46"/>
    <mergeCell ref="V35:AE35"/>
    <mergeCell ref="V36:AE36"/>
    <mergeCell ref="V37:AE37"/>
    <mergeCell ref="V38:AE38"/>
    <mergeCell ref="V39:AE39"/>
    <mergeCell ref="V40:AE40"/>
    <mergeCell ref="V66:AE66"/>
    <mergeCell ref="V67:AE67"/>
    <mergeCell ref="V68:AE68"/>
    <mergeCell ref="V69:AE69"/>
    <mergeCell ref="V70:AE70"/>
    <mergeCell ref="V71:AE71"/>
    <mergeCell ref="V60:AE60"/>
    <mergeCell ref="V61:AE61"/>
    <mergeCell ref="V62:AE62"/>
    <mergeCell ref="V63:AE63"/>
    <mergeCell ref="V64:AE64"/>
    <mergeCell ref="V65:AE65"/>
    <mergeCell ref="V84:AE84"/>
    <mergeCell ref="V85:AE85"/>
    <mergeCell ref="V86:AE86"/>
    <mergeCell ref="V87:AE87"/>
    <mergeCell ref="V88:AE88"/>
    <mergeCell ref="V52:AE52"/>
    <mergeCell ref="V53:AE53"/>
    <mergeCell ref="V54:AE54"/>
    <mergeCell ref="V55:AE55"/>
    <mergeCell ref="V59:AE59"/>
    <mergeCell ref="V78:AE78"/>
    <mergeCell ref="V79:AE79"/>
    <mergeCell ref="V80:AE80"/>
    <mergeCell ref="V81:AE81"/>
    <mergeCell ref="V82:AE82"/>
    <mergeCell ref="V83:AE83"/>
    <mergeCell ref="V72:AE72"/>
    <mergeCell ref="V73:AE73"/>
    <mergeCell ref="V74:AE74"/>
    <mergeCell ref="V75:AE75"/>
    <mergeCell ref="V76:AE76"/>
    <mergeCell ref="V77:AE77"/>
    <mergeCell ref="X240:AF240"/>
    <mergeCell ref="X241:AF241"/>
    <mergeCell ref="X242:AF242"/>
    <mergeCell ref="X243:AF243"/>
    <mergeCell ref="X244:AF244"/>
    <mergeCell ref="Y228:AG228"/>
    <mergeCell ref="Y229:AG229"/>
    <mergeCell ref="Y230:AG230"/>
    <mergeCell ref="Y231:AG231"/>
    <mergeCell ref="Y232:AG232"/>
    <mergeCell ref="V98:AE98"/>
    <mergeCell ref="V99:AE99"/>
    <mergeCell ref="X236:AF236"/>
    <mergeCell ref="X237:AF237"/>
    <mergeCell ref="X238:AF238"/>
    <mergeCell ref="X239:AF239"/>
    <mergeCell ref="V118:AE118"/>
    <mergeCell ref="V119:AE119"/>
    <mergeCell ref="V120:AE120"/>
    <mergeCell ref="V121:AE121"/>
    <mergeCell ref="V89:AE89"/>
    <mergeCell ref="V90:AE90"/>
    <mergeCell ref="V91:AE91"/>
    <mergeCell ref="V95:AE95"/>
    <mergeCell ref="V96:AE96"/>
    <mergeCell ref="V97:AE97"/>
    <mergeCell ref="Y285:AG285"/>
    <mergeCell ref="Y286:AG286"/>
    <mergeCell ref="Y287:AG287"/>
    <mergeCell ref="Y291:AG291"/>
    <mergeCell ref="Y292:AG292"/>
    <mergeCell ref="Y293:AG293"/>
    <mergeCell ref="Y279:AG279"/>
    <mergeCell ref="Y280:AG280"/>
    <mergeCell ref="Y281:AG281"/>
    <mergeCell ref="Y282:AG282"/>
    <mergeCell ref="Y283:AG283"/>
    <mergeCell ref="Y284:AG284"/>
    <mergeCell ref="Y314:AG314"/>
    <mergeCell ref="Y315:AG315"/>
    <mergeCell ref="Y316:AG316"/>
    <mergeCell ref="Y317:AG317"/>
    <mergeCell ref="Y318:AG318"/>
    <mergeCell ref="Y274:AG274"/>
    <mergeCell ref="Y275:AG275"/>
    <mergeCell ref="Y276:AG276"/>
    <mergeCell ref="Y277:AG277"/>
    <mergeCell ref="Y278:AG278"/>
    <mergeCell ref="Y305:AG305"/>
    <mergeCell ref="Y306:AG306"/>
    <mergeCell ref="Y307:AG307"/>
    <mergeCell ref="Y308:AG308"/>
    <mergeCell ref="Y309:AG309"/>
    <mergeCell ref="Y310:AG310"/>
    <mergeCell ref="Z337:AH337"/>
    <mergeCell ref="Z338:AH338"/>
    <mergeCell ref="Z339:AH339"/>
    <mergeCell ref="Z340:AH340"/>
    <mergeCell ref="Y299:AG299"/>
    <mergeCell ref="Y300:AG300"/>
    <mergeCell ref="Y301:AG301"/>
    <mergeCell ref="Y302:AG302"/>
    <mergeCell ref="Y303:AG303"/>
    <mergeCell ref="Y304:AG304"/>
    <mergeCell ref="Z328:AH328"/>
    <mergeCell ref="Z329:AH329"/>
    <mergeCell ref="Z330:AH330"/>
    <mergeCell ref="Z331:AH331"/>
    <mergeCell ref="Z335:AH335"/>
    <mergeCell ref="Z336:AH336"/>
    <mergeCell ref="Y319:AG319"/>
    <mergeCell ref="Y320:AG320"/>
    <mergeCell ref="Y321:AG321"/>
    <mergeCell ref="Y322:AG322"/>
    <mergeCell ref="Y323:AG323"/>
    <mergeCell ref="Y324:AG324"/>
  </mergeCells>
  <pageMargins left="0.7" right="0.7" top="0.75" bottom="0.75" header="0.3" footer="0.3"/>
  <pageSetup paperSize="9" scale="94" orientation="portrait" r:id="rId1"/>
  <headerFooter alignWithMargins="0">
    <oddFooter>&amp;R&amp;1#&amp;"Calibri"&amp;10&amp;K0078D7Classification : Internal</oddFooter>
  </headerFooter>
  <rowBreaks count="3" manualBreakCount="3">
    <brk id="92" max="16383" man="1"/>
    <brk id="170" max="16383" man="1"/>
    <brk id="25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036B-9D21-431C-B399-10BC39CF9F23}">
  <dimension ref="B1:E46"/>
  <sheetViews>
    <sheetView topLeftCell="A31" zoomScaleNormal="100" workbookViewId="0">
      <selection activeCell="J34" sqref="J34"/>
    </sheetView>
  </sheetViews>
  <sheetFormatPr defaultRowHeight="13.2" x14ac:dyDescent="0.25"/>
  <cols>
    <col min="1" max="1" width="0.6640625" style="179" customWidth="1"/>
    <col min="2" max="2" width="21.77734375" style="179" customWidth="1"/>
    <col min="3" max="3" width="0.88671875" style="179" customWidth="1"/>
    <col min="4" max="4" width="14.5546875" style="179" customWidth="1"/>
    <col min="5" max="5" width="48.88671875" style="179" customWidth="1"/>
    <col min="6" max="6" width="0.21875" style="179" customWidth="1"/>
    <col min="7" max="7" width="4.6640625" style="179" customWidth="1"/>
    <col min="8" max="16384" width="8.88671875" style="179"/>
  </cols>
  <sheetData>
    <row r="1" spans="2:5" s="180" customFormat="1" ht="7.2" customHeight="1" x14ac:dyDescent="0.15">
      <c r="B1" s="193"/>
      <c r="C1" s="193"/>
    </row>
    <row r="2" spans="2:5" s="180" customFormat="1" ht="18.3" customHeight="1" x14ac:dyDescent="0.15">
      <c r="B2" s="193"/>
      <c r="C2" s="193"/>
      <c r="D2" s="194" t="s">
        <v>1420</v>
      </c>
      <c r="E2" s="194"/>
    </row>
    <row r="3" spans="2:5" s="180" customFormat="1" ht="5.0999999999999996" customHeight="1" x14ac:dyDescent="0.15">
      <c r="B3" s="193"/>
      <c r="C3" s="193"/>
    </row>
    <row r="4" spans="2:5" s="180" customFormat="1" ht="7.65" customHeight="1" x14ac:dyDescent="0.15"/>
    <row r="5" spans="2:5" s="180" customFormat="1" ht="26.4" customHeight="1" x14ac:dyDescent="0.15">
      <c r="B5" s="192" t="s">
        <v>1784</v>
      </c>
      <c r="C5" s="192"/>
      <c r="D5" s="192"/>
      <c r="E5" s="192"/>
    </row>
    <row r="6" spans="2:5" s="180" customFormat="1" ht="5.55" customHeight="1" x14ac:dyDescent="0.15"/>
    <row r="7" spans="2:5" s="180" customFormat="1" ht="4.2" customHeight="1" x14ac:dyDescent="0.15">
      <c r="B7" s="190" t="s">
        <v>1647</v>
      </c>
    </row>
    <row r="8" spans="2:5" s="180" customFormat="1" ht="17.100000000000001" customHeight="1" x14ac:dyDescent="0.15">
      <c r="B8" s="190"/>
      <c r="D8" s="255">
        <v>45351</v>
      </c>
    </row>
    <row r="9" spans="2:5" s="180" customFormat="1" ht="2.1" customHeight="1" x14ac:dyDescent="0.15">
      <c r="B9" s="190"/>
    </row>
    <row r="10" spans="2:5" s="180" customFormat="1" ht="1.65" customHeight="1" x14ac:dyDescent="0.15"/>
    <row r="11" spans="2:5" s="180" customFormat="1" ht="15.3" customHeight="1" x14ac:dyDescent="0.15">
      <c r="B11" s="216" t="s">
        <v>1783</v>
      </c>
      <c r="C11" s="216"/>
      <c r="D11" s="216"/>
      <c r="E11" s="216"/>
    </row>
    <row r="12" spans="2:5" s="180" customFormat="1" ht="190.65" customHeight="1" x14ac:dyDescent="0.15"/>
    <row r="13" spans="2:5" s="180" customFormat="1" ht="15.3" customHeight="1" x14ac:dyDescent="0.15">
      <c r="B13" s="216" t="s">
        <v>1782</v>
      </c>
      <c r="C13" s="216"/>
      <c r="D13" s="216"/>
      <c r="E13" s="216"/>
    </row>
    <row r="14" spans="2:5" s="180" customFormat="1" ht="296.85000000000002" customHeight="1" x14ac:dyDescent="0.15"/>
    <row r="15" spans="2:5" s="180" customFormat="1" ht="15.3" customHeight="1" x14ac:dyDescent="0.15">
      <c r="B15" s="216" t="s">
        <v>1781</v>
      </c>
      <c r="C15" s="216"/>
      <c r="D15" s="216"/>
      <c r="E15" s="216"/>
    </row>
    <row r="16" spans="2:5" s="180" customFormat="1" ht="283.64999999999998" customHeight="1" x14ac:dyDescent="0.15"/>
    <row r="17" spans="2:5" s="180" customFormat="1" ht="15.3" customHeight="1" x14ac:dyDescent="0.15">
      <c r="B17" s="216" t="s">
        <v>1779</v>
      </c>
      <c r="C17" s="216"/>
      <c r="D17" s="216"/>
      <c r="E17" s="216"/>
    </row>
    <row r="18" spans="2:5" s="180" customFormat="1" ht="292.2" customHeight="1" x14ac:dyDescent="0.15"/>
    <row r="19" spans="2:5" s="180" customFormat="1" ht="15.3" customHeight="1" x14ac:dyDescent="0.15">
      <c r="B19" s="216" t="s">
        <v>1762</v>
      </c>
      <c r="C19" s="216"/>
      <c r="D19" s="216"/>
      <c r="E19" s="216"/>
    </row>
    <row r="20" spans="2:5" s="180" customFormat="1" ht="282" customHeight="1" x14ac:dyDescent="0.15"/>
    <row r="21" spans="2:5" s="180" customFormat="1" ht="15.3" customHeight="1" x14ac:dyDescent="0.15">
      <c r="B21" s="216" t="s">
        <v>1760</v>
      </c>
      <c r="C21" s="216"/>
      <c r="D21" s="216"/>
      <c r="E21" s="216"/>
    </row>
    <row r="22" spans="2:5" s="180" customFormat="1" ht="299.85000000000002" customHeight="1" x14ac:dyDescent="0.15"/>
    <row r="23" spans="2:5" s="180" customFormat="1" ht="15.75" customHeight="1" x14ac:dyDescent="0.15">
      <c r="B23" s="216" t="s">
        <v>1752</v>
      </c>
      <c r="C23" s="216"/>
      <c r="D23" s="216"/>
      <c r="E23" s="216"/>
    </row>
    <row r="24" spans="2:5" s="180" customFormat="1" ht="210.75" customHeight="1" x14ac:dyDescent="0.15"/>
    <row r="25" spans="2:5" s="180" customFormat="1" ht="15.3" customHeight="1" x14ac:dyDescent="0.15">
      <c r="B25" s="216" t="s">
        <v>1736</v>
      </c>
      <c r="C25" s="216"/>
      <c r="D25" s="216"/>
      <c r="E25" s="216"/>
    </row>
    <row r="26" spans="2:5" s="180" customFormat="1" ht="140.69999999999999" customHeight="1" x14ac:dyDescent="0.15"/>
    <row r="27" spans="2:5" s="180" customFormat="1" ht="15.3" customHeight="1" x14ac:dyDescent="0.15">
      <c r="B27" s="216" t="s">
        <v>1733</v>
      </c>
      <c r="C27" s="216"/>
      <c r="D27" s="216"/>
      <c r="E27" s="216"/>
    </row>
    <row r="28" spans="2:5" s="180" customFormat="1" ht="205.2" customHeight="1" x14ac:dyDescent="0.15"/>
    <row r="29" spans="2:5" s="180" customFormat="1" ht="15.3" customHeight="1" x14ac:dyDescent="0.15">
      <c r="B29" s="216" t="s">
        <v>1717</v>
      </c>
      <c r="C29" s="216"/>
      <c r="D29" s="216"/>
      <c r="E29" s="216"/>
    </row>
    <row r="30" spans="2:5" s="180" customFormat="1" ht="156.15" customHeight="1" x14ac:dyDescent="0.15"/>
    <row r="31" spans="2:5" s="180" customFormat="1" ht="15.3" customHeight="1" x14ac:dyDescent="0.15">
      <c r="B31" s="216" t="s">
        <v>1715</v>
      </c>
      <c r="C31" s="216"/>
      <c r="D31" s="216"/>
      <c r="E31" s="216"/>
    </row>
    <row r="32" spans="2:5" s="180" customFormat="1" ht="154.5" customHeight="1" x14ac:dyDescent="0.15"/>
    <row r="33" spans="2:5" s="180" customFormat="1" ht="15.3" customHeight="1" x14ac:dyDescent="0.15">
      <c r="B33" s="216" t="s">
        <v>1711</v>
      </c>
      <c r="C33" s="216"/>
      <c r="D33" s="216"/>
      <c r="E33" s="216"/>
    </row>
    <row r="34" spans="2:5" s="180" customFormat="1" ht="250.35" customHeight="1" x14ac:dyDescent="0.15"/>
    <row r="35" spans="2:5" s="180" customFormat="1" ht="15.3" customHeight="1" x14ac:dyDescent="0.15">
      <c r="B35" s="216" t="s">
        <v>1710</v>
      </c>
      <c r="C35" s="216"/>
      <c r="D35" s="216"/>
      <c r="E35" s="216"/>
    </row>
    <row r="36" spans="2:5" s="180" customFormat="1" ht="255.15" customHeight="1" x14ac:dyDescent="0.15"/>
    <row r="37" spans="2:5" s="180" customFormat="1" ht="15.3" customHeight="1" x14ac:dyDescent="0.15">
      <c r="B37" s="216" t="s">
        <v>1696</v>
      </c>
      <c r="C37" s="216"/>
      <c r="D37" s="216"/>
      <c r="E37" s="216"/>
    </row>
    <row r="38" spans="2:5" s="180" customFormat="1" ht="223.05" customHeight="1" x14ac:dyDescent="0.15"/>
    <row r="39" spans="2:5" s="180" customFormat="1" ht="15.3" customHeight="1" x14ac:dyDescent="0.15">
      <c r="B39" s="216" t="s">
        <v>1681</v>
      </c>
      <c r="C39" s="216"/>
      <c r="D39" s="216"/>
      <c r="E39" s="216"/>
    </row>
    <row r="40" spans="2:5" s="180" customFormat="1" ht="291.75" customHeight="1" x14ac:dyDescent="0.15"/>
    <row r="41" spans="2:5" s="180" customFormat="1" ht="15.3" customHeight="1" x14ac:dyDescent="0.15">
      <c r="B41" s="216" t="s">
        <v>1670</v>
      </c>
      <c r="C41" s="216"/>
      <c r="D41" s="216"/>
      <c r="E41" s="216"/>
    </row>
    <row r="42" spans="2:5" s="180" customFormat="1" ht="320.85000000000002" customHeight="1" x14ac:dyDescent="0.15"/>
    <row r="43" spans="2:5" s="180" customFormat="1" ht="15.3" customHeight="1" x14ac:dyDescent="0.15">
      <c r="B43" s="216" t="s">
        <v>1659</v>
      </c>
      <c r="C43" s="216"/>
      <c r="D43" s="216"/>
      <c r="E43" s="216"/>
    </row>
    <row r="44" spans="2:5" s="180" customFormat="1" ht="145.05000000000001" customHeight="1" x14ac:dyDescent="0.15"/>
    <row r="45" spans="2:5" s="180" customFormat="1" ht="15.3" customHeight="1" x14ac:dyDescent="0.15">
      <c r="B45" s="216" t="s">
        <v>1656</v>
      </c>
      <c r="C45" s="216"/>
      <c r="D45" s="216"/>
      <c r="E45" s="216"/>
    </row>
    <row r="46" spans="2:5" s="180" customFormat="1" ht="161.25" customHeight="1" x14ac:dyDescent="0.15"/>
  </sheetData>
  <mergeCells count="22">
    <mergeCell ref="B1:C3"/>
    <mergeCell ref="B11:E11"/>
    <mergeCell ref="B13:E13"/>
    <mergeCell ref="B15:E15"/>
    <mergeCell ref="B17:E17"/>
    <mergeCell ref="D2:E2"/>
    <mergeCell ref="B37:E37"/>
    <mergeCell ref="B19:E19"/>
    <mergeCell ref="B21:E21"/>
    <mergeCell ref="B23:E23"/>
    <mergeCell ref="B25:E25"/>
    <mergeCell ref="B27:E27"/>
    <mergeCell ref="B39:E39"/>
    <mergeCell ref="B41:E41"/>
    <mergeCell ref="B43:E43"/>
    <mergeCell ref="B45:E45"/>
    <mergeCell ref="B5:E5"/>
    <mergeCell ref="B7:B9"/>
    <mergeCell ref="B29:E29"/>
    <mergeCell ref="B31:E31"/>
    <mergeCell ref="B33:E33"/>
    <mergeCell ref="B35:E35"/>
  </mergeCells>
  <pageMargins left="0.7" right="0.7" top="0.75" bottom="0.75" header="0.3" footer="0.3"/>
  <pageSetup paperSize="9" orientation="portrait" r:id="rId1"/>
  <headerFooter alignWithMargins="0">
    <oddFooter>&amp;R&amp;1#&amp;"Calibri"&amp;10&amp;K0078D7Classification : Internal</oddFooter>
  </headerFooter>
  <rowBreaks count="7" manualBreakCount="7">
    <brk id="14" max="16383" man="1"/>
    <brk id="18" max="16383" man="1"/>
    <brk id="22" max="16383" man="1"/>
    <brk id="28" max="16383" man="1"/>
    <brk id="34" max="16383" man="1"/>
    <brk id="38" max="16383" man="1"/>
    <brk id="4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8A7-7C6C-4FE4-8E57-BA36E2437A36}">
  <dimension ref="B1:H18"/>
  <sheetViews>
    <sheetView zoomScaleNormal="100" workbookViewId="0">
      <selection sqref="A1:U3"/>
    </sheetView>
  </sheetViews>
  <sheetFormatPr defaultRowHeight="13.2" x14ac:dyDescent="0.25"/>
  <cols>
    <col min="1" max="1" width="0.6640625" style="179" customWidth="1"/>
    <col min="2" max="2" width="13.6640625" style="179" customWidth="1"/>
    <col min="3" max="3" width="6.6640625" style="179" customWidth="1"/>
    <col min="4" max="4" width="13.5546875" style="179" customWidth="1"/>
    <col min="5" max="5" width="14.5546875" style="179" customWidth="1"/>
    <col min="6" max="6" width="21.21875" style="179" customWidth="1"/>
    <col min="7" max="7" width="14.5546875" style="179" customWidth="1"/>
    <col min="8" max="9" width="0.21875" style="179" customWidth="1"/>
    <col min="10" max="10" width="4.6640625" style="179" customWidth="1"/>
    <col min="11" max="16384" width="8.88671875" style="179"/>
  </cols>
  <sheetData>
    <row r="1" spans="2:8" s="180" customFormat="1" ht="7.2" customHeight="1" x14ac:dyDescent="0.15">
      <c r="B1" s="193"/>
      <c r="C1" s="193"/>
    </row>
    <row r="2" spans="2:8" s="180" customFormat="1" ht="18.3" customHeight="1" x14ac:dyDescent="0.15">
      <c r="B2" s="193"/>
      <c r="C2" s="193"/>
      <c r="D2" s="194" t="s">
        <v>1420</v>
      </c>
      <c r="E2" s="194"/>
      <c r="F2" s="194"/>
      <c r="G2" s="194"/>
      <c r="H2" s="194"/>
    </row>
    <row r="3" spans="2:8" s="180" customFormat="1" ht="5.0999999999999996" customHeight="1" x14ac:dyDescent="0.15">
      <c r="B3" s="193"/>
      <c r="C3" s="193"/>
    </row>
    <row r="4" spans="2:8" s="180" customFormat="1" ht="7.2" customHeight="1" x14ac:dyDescent="0.15"/>
    <row r="5" spans="2:8" s="180" customFormat="1" ht="26.4" customHeight="1" x14ac:dyDescent="0.15">
      <c r="B5" s="192" t="s">
        <v>1791</v>
      </c>
      <c r="C5" s="192"/>
      <c r="D5" s="192"/>
      <c r="E5" s="192"/>
      <c r="F5" s="192"/>
      <c r="G5" s="192"/>
      <c r="H5" s="192"/>
    </row>
    <row r="6" spans="2:8" s="180" customFormat="1" ht="11.55" customHeight="1" x14ac:dyDescent="0.15"/>
    <row r="7" spans="2:8" s="180" customFormat="1" ht="18.3" customHeight="1" x14ac:dyDescent="0.15">
      <c r="B7" s="256" t="s">
        <v>1647</v>
      </c>
      <c r="D7" s="255">
        <v>45351</v>
      </c>
    </row>
    <row r="8" spans="2:8" s="180" customFormat="1" ht="10.199999999999999" customHeight="1" x14ac:dyDescent="0.15"/>
    <row r="9" spans="2:8" s="180" customFormat="1" ht="15.3" customHeight="1" x14ac:dyDescent="0.15">
      <c r="B9" s="279" t="s">
        <v>1790</v>
      </c>
      <c r="C9" s="279"/>
      <c r="D9" s="279"/>
      <c r="E9" s="279"/>
      <c r="F9" s="279"/>
      <c r="G9" s="279"/>
    </row>
    <row r="10" spans="2:8" s="180" customFormat="1" ht="11.85" customHeight="1" x14ac:dyDescent="0.15"/>
    <row r="11" spans="2:8" s="180" customFormat="1" ht="11.85" customHeight="1" x14ac:dyDescent="0.15">
      <c r="B11" s="278"/>
      <c r="C11" s="277" t="s">
        <v>1655</v>
      </c>
      <c r="D11" s="277"/>
      <c r="E11" s="214" t="s">
        <v>1653</v>
      </c>
      <c r="F11" s="214" t="s">
        <v>1654</v>
      </c>
      <c r="G11" s="214" t="s">
        <v>1653</v>
      </c>
    </row>
    <row r="12" spans="2:8" s="180" customFormat="1" ht="11.85" customHeight="1" x14ac:dyDescent="0.15">
      <c r="B12" s="199" t="s">
        <v>1789</v>
      </c>
      <c r="C12" s="276">
        <v>3600111982.0500102</v>
      </c>
      <c r="D12" s="276"/>
      <c r="E12" s="274">
        <v>0.99823113978623401</v>
      </c>
      <c r="F12" s="275">
        <v>50130</v>
      </c>
      <c r="G12" s="274">
        <v>0.99860557768924296</v>
      </c>
    </row>
    <row r="13" spans="2:8" s="180" customFormat="1" ht="2.1" customHeight="1" x14ac:dyDescent="0.15"/>
    <row r="14" spans="2:8" s="180" customFormat="1" ht="11.85" customHeight="1" x14ac:dyDescent="0.15">
      <c r="B14" s="199" t="s">
        <v>1788</v>
      </c>
      <c r="C14" s="276">
        <v>4046281.45</v>
      </c>
      <c r="D14" s="276"/>
      <c r="E14" s="274">
        <v>1.12194402948249E-3</v>
      </c>
      <c r="F14" s="275">
        <v>44</v>
      </c>
      <c r="G14" s="274">
        <v>8.7649402390438304E-4</v>
      </c>
    </row>
    <row r="15" spans="2:8" s="180" customFormat="1" ht="13.2" customHeight="1" x14ac:dyDescent="0.15">
      <c r="B15" s="199" t="s">
        <v>1787</v>
      </c>
      <c r="C15" s="276">
        <v>1376454.13</v>
      </c>
      <c r="D15" s="276"/>
      <c r="E15" s="274">
        <v>3.81660176656771E-4</v>
      </c>
      <c r="F15" s="275">
        <v>13</v>
      </c>
      <c r="G15" s="274">
        <v>2.5896414342629502E-4</v>
      </c>
    </row>
    <row r="16" spans="2:8" s="180" customFormat="1" ht="14.1" customHeight="1" x14ac:dyDescent="0.15">
      <c r="B16" s="199" t="s">
        <v>1786</v>
      </c>
      <c r="C16" s="276">
        <v>956643.5</v>
      </c>
      <c r="D16" s="276"/>
      <c r="E16" s="274">
        <v>2.6525600762849398E-4</v>
      </c>
      <c r="F16" s="275">
        <v>13</v>
      </c>
      <c r="G16" s="274">
        <v>2.5896414342629502E-4</v>
      </c>
    </row>
    <row r="17" spans="2:7" s="180" customFormat="1" ht="14.1" customHeight="1" x14ac:dyDescent="0.15">
      <c r="B17" s="199" t="s">
        <v>1785</v>
      </c>
      <c r="C17" s="276"/>
      <c r="D17" s="276"/>
      <c r="E17" s="274"/>
      <c r="F17" s="275"/>
      <c r="G17" s="274"/>
    </row>
    <row r="18" spans="2:7" s="180" customFormat="1" ht="13.2" customHeight="1" x14ac:dyDescent="0.15">
      <c r="B18" s="215" t="s">
        <v>214</v>
      </c>
      <c r="C18" s="273">
        <v>3606491361.1300101</v>
      </c>
      <c r="D18" s="273"/>
      <c r="E18" s="271">
        <v>1</v>
      </c>
      <c r="F18" s="272">
        <v>50200</v>
      </c>
      <c r="G18" s="271">
        <v>1</v>
      </c>
    </row>
  </sheetData>
  <mergeCells count="11">
    <mergeCell ref="D2:H2"/>
    <mergeCell ref="C14:D14"/>
    <mergeCell ref="C15:D15"/>
    <mergeCell ref="C16:D16"/>
    <mergeCell ref="C17:D17"/>
    <mergeCell ref="C18:D18"/>
    <mergeCell ref="B1:C3"/>
    <mergeCell ref="B5:H5"/>
    <mergeCell ref="B9:G9"/>
    <mergeCell ref="C11:D11"/>
    <mergeCell ref="C12:D1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478A9-1AA5-4C5D-A04B-F8732516AF50}">
  <dimension ref="B1:L370"/>
  <sheetViews>
    <sheetView zoomScaleNormal="100" workbookViewId="0">
      <selection sqref="A1:U3"/>
    </sheetView>
  </sheetViews>
  <sheetFormatPr defaultRowHeight="13.2" x14ac:dyDescent="0.25"/>
  <cols>
    <col min="1" max="1" width="0.44140625" style="179" customWidth="1"/>
    <col min="2" max="2" width="0.5546875" style="179" customWidth="1"/>
    <col min="3" max="3" width="9.21875" style="179" customWidth="1"/>
    <col min="4" max="4" width="5.21875" style="179" customWidth="1"/>
    <col min="5" max="5" width="0.6640625" style="179" customWidth="1"/>
    <col min="6" max="6" width="6.33203125" style="179" customWidth="1"/>
    <col min="7" max="7" width="4.5546875" style="179" customWidth="1"/>
    <col min="8" max="8" width="9.21875" style="179" customWidth="1"/>
    <col min="9" max="9" width="2.5546875" style="179" customWidth="1"/>
    <col min="10" max="10" width="12.21875" style="179" customWidth="1"/>
    <col min="11" max="12" width="12" style="179" customWidth="1"/>
    <col min="13" max="13" width="7.109375" style="179" customWidth="1"/>
    <col min="14" max="14" width="4.6640625" style="179" customWidth="1"/>
    <col min="15" max="16384" width="8.88671875" style="179"/>
  </cols>
  <sheetData>
    <row r="1" spans="2:12" s="180" customFormat="1" ht="7.2" customHeight="1" x14ac:dyDescent="0.15">
      <c r="B1" s="193"/>
      <c r="C1" s="193"/>
      <c r="D1" s="193"/>
      <c r="E1" s="193"/>
      <c r="F1" s="193"/>
    </row>
    <row r="2" spans="2:12" s="180" customFormat="1" ht="18.3" customHeight="1" x14ac:dyDescent="0.15">
      <c r="B2" s="193"/>
      <c r="C2" s="193"/>
      <c r="D2" s="193"/>
      <c r="E2" s="193"/>
      <c r="F2" s="193"/>
      <c r="H2" s="194" t="s">
        <v>1420</v>
      </c>
      <c r="I2" s="194"/>
      <c r="J2" s="194"/>
      <c r="K2" s="194"/>
      <c r="L2" s="194"/>
    </row>
    <row r="3" spans="2:12" s="180" customFormat="1" ht="4.6500000000000004" customHeight="1" x14ac:dyDescent="0.15">
      <c r="B3" s="193"/>
      <c r="C3" s="193"/>
      <c r="D3" s="193"/>
      <c r="E3" s="193"/>
      <c r="F3" s="193"/>
    </row>
    <row r="4" spans="2:12" s="180" customFormat="1" ht="1.65" customHeight="1" x14ac:dyDescent="0.15"/>
    <row r="5" spans="2:12" s="180" customFormat="1" ht="25.5" customHeight="1" x14ac:dyDescent="0.15">
      <c r="B5" s="192" t="s">
        <v>1804</v>
      </c>
      <c r="C5" s="192"/>
      <c r="D5" s="192"/>
      <c r="E5" s="192"/>
      <c r="F5" s="192"/>
      <c r="G5" s="192"/>
      <c r="H5" s="192"/>
      <c r="I5" s="192"/>
      <c r="J5" s="192"/>
      <c r="K5" s="192"/>
      <c r="L5" s="192"/>
    </row>
    <row r="6" spans="2:12" s="180" customFormat="1" ht="1.65" customHeight="1" x14ac:dyDescent="0.15"/>
    <row r="7" spans="2:12" s="180" customFormat="1" ht="1.65" customHeight="1" x14ac:dyDescent="0.15">
      <c r="B7" s="190" t="s">
        <v>1647</v>
      </c>
      <c r="C7" s="190"/>
      <c r="D7" s="190"/>
    </row>
    <row r="8" spans="2:12" s="180" customFormat="1" ht="16.2" customHeight="1" x14ac:dyDescent="0.15">
      <c r="B8" s="190"/>
      <c r="C8" s="190"/>
      <c r="D8" s="190"/>
      <c r="G8" s="296">
        <v>45323</v>
      </c>
      <c r="H8" s="296"/>
    </row>
    <row r="9" spans="2:12" s="180" customFormat="1" ht="4.2" customHeight="1" x14ac:dyDescent="0.15"/>
    <row r="10" spans="2:12" s="180" customFormat="1" ht="14.1" customHeight="1" x14ac:dyDescent="0.15">
      <c r="B10" s="295" t="s">
        <v>1803</v>
      </c>
      <c r="C10" s="295"/>
      <c r="D10" s="295"/>
      <c r="E10" s="295"/>
      <c r="F10" s="294" t="s">
        <v>1802</v>
      </c>
      <c r="G10" s="294"/>
      <c r="H10" s="293" t="s">
        <v>1801</v>
      </c>
      <c r="I10" s="293"/>
      <c r="J10" s="293"/>
      <c r="K10" s="293"/>
      <c r="L10" s="293"/>
    </row>
    <row r="11" spans="2:12" s="180" customFormat="1" ht="21.75" customHeight="1" x14ac:dyDescent="0.15">
      <c r="B11" s="292" t="s">
        <v>1800</v>
      </c>
      <c r="C11" s="214" t="s">
        <v>1799</v>
      </c>
      <c r="D11" s="214" t="s">
        <v>1798</v>
      </c>
      <c r="E11" s="292" t="s">
        <v>1797</v>
      </c>
      <c r="F11" s="291" t="s">
        <v>1796</v>
      </c>
      <c r="G11" s="291"/>
      <c r="H11" s="277" t="s">
        <v>1795</v>
      </c>
      <c r="I11" s="277"/>
      <c r="J11" s="214" t="s">
        <v>1794</v>
      </c>
      <c r="K11" s="214" t="s">
        <v>1793</v>
      </c>
      <c r="L11" s="214" t="s">
        <v>1792</v>
      </c>
    </row>
    <row r="12" spans="2:12" s="180" customFormat="1" ht="10.199999999999999" customHeight="1" x14ac:dyDescent="0.15">
      <c r="B12" s="290">
        <v>45323</v>
      </c>
      <c r="C12" s="289">
        <v>45352</v>
      </c>
      <c r="D12" s="209">
        <v>1</v>
      </c>
      <c r="E12" s="288">
        <v>29</v>
      </c>
      <c r="F12" s="287">
        <v>2750000000</v>
      </c>
      <c r="G12" s="287"/>
      <c r="H12" s="235">
        <v>3582979021.6239901</v>
      </c>
      <c r="I12" s="235"/>
      <c r="J12" s="209">
        <v>3577293777.19344</v>
      </c>
      <c r="K12" s="209">
        <v>3568782238.5146298</v>
      </c>
      <c r="L12" s="209">
        <v>3554639774.8128901</v>
      </c>
    </row>
    <row r="13" spans="2:12" s="180" customFormat="1" ht="10.199999999999999" customHeight="1" x14ac:dyDescent="0.15">
      <c r="B13" s="290">
        <v>45323</v>
      </c>
      <c r="C13" s="289">
        <v>45383</v>
      </c>
      <c r="D13" s="209">
        <v>2</v>
      </c>
      <c r="E13" s="288">
        <v>60</v>
      </c>
      <c r="F13" s="287">
        <v>2750000000</v>
      </c>
      <c r="G13" s="287"/>
      <c r="H13" s="235">
        <v>3557756299.5041399</v>
      </c>
      <c r="I13" s="235"/>
      <c r="J13" s="209">
        <v>3546086433.6438599</v>
      </c>
      <c r="K13" s="209">
        <v>3528652177.4807401</v>
      </c>
      <c r="L13" s="209">
        <v>3499782204.73771</v>
      </c>
    </row>
    <row r="14" spans="2:12" s="180" customFormat="1" ht="10.199999999999999" customHeight="1" x14ac:dyDescent="0.15">
      <c r="B14" s="290">
        <v>45323</v>
      </c>
      <c r="C14" s="289">
        <v>45413</v>
      </c>
      <c r="D14" s="209">
        <v>3</v>
      </c>
      <c r="E14" s="288">
        <v>90</v>
      </c>
      <c r="F14" s="287">
        <v>2750000000</v>
      </c>
      <c r="G14" s="287"/>
      <c r="H14" s="235">
        <v>3532377085.7800598</v>
      </c>
      <c r="I14" s="235"/>
      <c r="J14" s="209">
        <v>3515011417.1325498</v>
      </c>
      <c r="K14" s="209">
        <v>3489121089.9994602</v>
      </c>
      <c r="L14" s="209">
        <v>3446388974.7059999</v>
      </c>
    </row>
    <row r="15" spans="2:12" s="180" customFormat="1" ht="10.199999999999999" customHeight="1" x14ac:dyDescent="0.15">
      <c r="B15" s="290">
        <v>45323</v>
      </c>
      <c r="C15" s="289">
        <v>45444</v>
      </c>
      <c r="D15" s="209">
        <v>4</v>
      </c>
      <c r="E15" s="288">
        <v>121</v>
      </c>
      <c r="F15" s="287">
        <v>2750000000</v>
      </c>
      <c r="G15" s="287"/>
      <c r="H15" s="235">
        <v>3507470181.6289701</v>
      </c>
      <c r="I15" s="235"/>
      <c r="J15" s="209">
        <v>3484307275.6624599</v>
      </c>
      <c r="K15" s="209">
        <v>3449847063.1240501</v>
      </c>
      <c r="L15" s="209">
        <v>3393162920.54108</v>
      </c>
    </row>
    <row r="16" spans="2:12" s="180" customFormat="1" ht="10.199999999999999" customHeight="1" x14ac:dyDescent="0.15">
      <c r="B16" s="290">
        <v>45323</v>
      </c>
      <c r="C16" s="289">
        <v>45474</v>
      </c>
      <c r="D16" s="209">
        <v>5</v>
      </c>
      <c r="E16" s="288">
        <v>151</v>
      </c>
      <c r="F16" s="287">
        <v>2750000000</v>
      </c>
      <c r="G16" s="287"/>
      <c r="H16" s="235">
        <v>3482079145.31252</v>
      </c>
      <c r="I16" s="235"/>
      <c r="J16" s="209">
        <v>3453406154.5682101</v>
      </c>
      <c r="K16" s="209">
        <v>3410835863.5069098</v>
      </c>
      <c r="L16" s="209">
        <v>3341040761.4095898</v>
      </c>
    </row>
    <row r="17" spans="2:12" s="180" customFormat="1" ht="10.199999999999999" customHeight="1" x14ac:dyDescent="0.15">
      <c r="B17" s="290">
        <v>45323</v>
      </c>
      <c r="C17" s="289">
        <v>45505</v>
      </c>
      <c r="D17" s="209">
        <v>6</v>
      </c>
      <c r="E17" s="288">
        <v>182</v>
      </c>
      <c r="F17" s="287">
        <v>2750000000</v>
      </c>
      <c r="G17" s="287"/>
      <c r="H17" s="235">
        <v>3457438842.0270901</v>
      </c>
      <c r="I17" s="235"/>
      <c r="J17" s="209">
        <v>3423152965.7646999</v>
      </c>
      <c r="K17" s="209">
        <v>3372357141.1805301</v>
      </c>
      <c r="L17" s="209">
        <v>3289357934.7845502</v>
      </c>
    </row>
    <row r="18" spans="2:12" s="180" customFormat="1" ht="10.199999999999999" customHeight="1" x14ac:dyDescent="0.15">
      <c r="B18" s="290">
        <v>45323</v>
      </c>
      <c r="C18" s="289">
        <v>45536</v>
      </c>
      <c r="D18" s="209">
        <v>7</v>
      </c>
      <c r="E18" s="288">
        <v>213</v>
      </c>
      <c r="F18" s="287">
        <v>2250000000</v>
      </c>
      <c r="G18" s="287"/>
      <c r="H18" s="235">
        <v>3431071540.1630301</v>
      </c>
      <c r="I18" s="235"/>
      <c r="J18" s="209">
        <v>3391285493.32093</v>
      </c>
      <c r="K18" s="209">
        <v>3332465791.6316099</v>
      </c>
      <c r="L18" s="209">
        <v>3236680956.1159801</v>
      </c>
    </row>
    <row r="19" spans="2:12" s="180" customFormat="1" ht="10.199999999999999" customHeight="1" x14ac:dyDescent="0.15">
      <c r="B19" s="290">
        <v>45323</v>
      </c>
      <c r="C19" s="289">
        <v>45566</v>
      </c>
      <c r="D19" s="209">
        <v>8</v>
      </c>
      <c r="E19" s="288">
        <v>243</v>
      </c>
      <c r="F19" s="287">
        <v>2250000000</v>
      </c>
      <c r="G19" s="287"/>
      <c r="H19" s="235">
        <v>3405270290.6408901</v>
      </c>
      <c r="I19" s="235"/>
      <c r="J19" s="209">
        <v>3360258810.1072502</v>
      </c>
      <c r="K19" s="209">
        <v>3293850195.8372598</v>
      </c>
      <c r="L19" s="209">
        <v>3186061242.6921802</v>
      </c>
    </row>
    <row r="20" spans="2:12" s="180" customFormat="1" ht="10.199999999999999" customHeight="1" x14ac:dyDescent="0.15">
      <c r="B20" s="290">
        <v>45323</v>
      </c>
      <c r="C20" s="289">
        <v>45597</v>
      </c>
      <c r="D20" s="209">
        <v>9</v>
      </c>
      <c r="E20" s="288">
        <v>274</v>
      </c>
      <c r="F20" s="287">
        <v>2250000000</v>
      </c>
      <c r="G20" s="287"/>
      <c r="H20" s="235">
        <v>3380646337.8541899</v>
      </c>
      <c r="I20" s="235"/>
      <c r="J20" s="209">
        <v>3330302305.5899801</v>
      </c>
      <c r="K20" s="209">
        <v>3256183461.0764098</v>
      </c>
      <c r="L20" s="209">
        <v>3136286738.2713199</v>
      </c>
    </row>
    <row r="21" spans="2:12" s="180" customFormat="1" ht="10.199999999999999" customHeight="1" x14ac:dyDescent="0.15">
      <c r="B21" s="290">
        <v>45323</v>
      </c>
      <c r="C21" s="289">
        <v>45627</v>
      </c>
      <c r="D21" s="209">
        <v>10</v>
      </c>
      <c r="E21" s="288">
        <v>304</v>
      </c>
      <c r="F21" s="287">
        <v>2250000000</v>
      </c>
      <c r="G21" s="287"/>
      <c r="H21" s="235">
        <v>3355447957.1554499</v>
      </c>
      <c r="I21" s="235"/>
      <c r="J21" s="209">
        <v>3300053538.8455901</v>
      </c>
      <c r="K21" s="209">
        <v>3218666360.9460802</v>
      </c>
      <c r="L21" s="209">
        <v>3087442940.9406099</v>
      </c>
    </row>
    <row r="22" spans="2:12" s="180" customFormat="1" ht="10.199999999999999" customHeight="1" x14ac:dyDescent="0.15">
      <c r="B22" s="290">
        <v>45323</v>
      </c>
      <c r="C22" s="289">
        <v>45658</v>
      </c>
      <c r="D22" s="209">
        <v>11</v>
      </c>
      <c r="E22" s="288">
        <v>335</v>
      </c>
      <c r="F22" s="287">
        <v>2250000000</v>
      </c>
      <c r="G22" s="287"/>
      <c r="H22" s="235">
        <v>3330204161.9895101</v>
      </c>
      <c r="I22" s="235"/>
      <c r="J22" s="209">
        <v>3269671461.9408998</v>
      </c>
      <c r="K22" s="209">
        <v>3180923209.6918602</v>
      </c>
      <c r="L22" s="209">
        <v>3038314900.9938102</v>
      </c>
    </row>
    <row r="23" spans="2:12" s="180" customFormat="1" ht="10.199999999999999" customHeight="1" x14ac:dyDescent="0.15">
      <c r="B23" s="290">
        <v>45323</v>
      </c>
      <c r="C23" s="289">
        <v>45689</v>
      </c>
      <c r="D23" s="209">
        <v>12</v>
      </c>
      <c r="E23" s="288">
        <v>366</v>
      </c>
      <c r="F23" s="287">
        <v>2250000000</v>
      </c>
      <c r="G23" s="287"/>
      <c r="H23" s="235">
        <v>3305842424.3193002</v>
      </c>
      <c r="I23" s="235"/>
      <c r="J23" s="209">
        <v>3240247507.98913</v>
      </c>
      <c r="K23" s="209">
        <v>3144280963.8277102</v>
      </c>
      <c r="L23" s="209">
        <v>2990594736.1700802</v>
      </c>
    </row>
    <row r="24" spans="2:12" s="180" customFormat="1" ht="10.199999999999999" customHeight="1" x14ac:dyDescent="0.15">
      <c r="B24" s="290">
        <v>45323</v>
      </c>
      <c r="C24" s="289">
        <v>45717</v>
      </c>
      <c r="D24" s="209">
        <v>13</v>
      </c>
      <c r="E24" s="288">
        <v>394</v>
      </c>
      <c r="F24" s="287">
        <v>2250000000</v>
      </c>
      <c r="G24" s="287"/>
      <c r="H24" s="235">
        <v>3281662856.3857999</v>
      </c>
      <c r="I24" s="235"/>
      <c r="J24" s="209">
        <v>3211619758.20156</v>
      </c>
      <c r="K24" s="209">
        <v>3109341320.7951598</v>
      </c>
      <c r="L24" s="209">
        <v>2946046705.7031698</v>
      </c>
    </row>
    <row r="25" spans="2:12" s="180" customFormat="1" ht="10.199999999999999" customHeight="1" x14ac:dyDescent="0.15">
      <c r="B25" s="290">
        <v>45323</v>
      </c>
      <c r="C25" s="289">
        <v>45748</v>
      </c>
      <c r="D25" s="209">
        <v>14</v>
      </c>
      <c r="E25" s="288">
        <v>425</v>
      </c>
      <c r="F25" s="287">
        <v>2250000000</v>
      </c>
      <c r="G25" s="287"/>
      <c r="H25" s="235">
        <v>3256570163.0442801</v>
      </c>
      <c r="I25" s="235"/>
      <c r="J25" s="209">
        <v>3181657143.7660599</v>
      </c>
      <c r="K25" s="209">
        <v>3072498986.3948498</v>
      </c>
      <c r="L25" s="209">
        <v>2898808974.88381</v>
      </c>
    </row>
    <row r="26" spans="2:12" s="180" customFormat="1" ht="10.199999999999999" customHeight="1" x14ac:dyDescent="0.15">
      <c r="B26" s="290">
        <v>45323</v>
      </c>
      <c r="C26" s="289">
        <v>45778</v>
      </c>
      <c r="D26" s="209">
        <v>15</v>
      </c>
      <c r="E26" s="288">
        <v>455</v>
      </c>
      <c r="F26" s="287">
        <v>2250000000</v>
      </c>
      <c r="G26" s="287"/>
      <c r="H26" s="235">
        <v>3232979141.13731</v>
      </c>
      <c r="I26" s="235"/>
      <c r="J26" s="209">
        <v>3153424239.4382501</v>
      </c>
      <c r="K26" s="209">
        <v>3037739574.4847898</v>
      </c>
      <c r="L26" s="209">
        <v>2854266178.9463801</v>
      </c>
    </row>
    <row r="27" spans="2:12" s="180" customFormat="1" ht="10.199999999999999" customHeight="1" x14ac:dyDescent="0.15">
      <c r="B27" s="290">
        <v>45323</v>
      </c>
      <c r="C27" s="289">
        <v>45809</v>
      </c>
      <c r="D27" s="209">
        <v>16</v>
      </c>
      <c r="E27" s="288">
        <v>486</v>
      </c>
      <c r="F27" s="287">
        <v>2250000000</v>
      </c>
      <c r="G27" s="287"/>
      <c r="H27" s="235">
        <v>3208458793.8241701</v>
      </c>
      <c r="I27" s="235"/>
      <c r="J27" s="209">
        <v>3124199395.8518701</v>
      </c>
      <c r="K27" s="209">
        <v>3001932857.5406599</v>
      </c>
      <c r="L27" s="209">
        <v>2808675244.2961898</v>
      </c>
    </row>
    <row r="28" spans="2:12" s="180" customFormat="1" ht="10.199999999999999" customHeight="1" x14ac:dyDescent="0.15">
      <c r="B28" s="290">
        <v>45323</v>
      </c>
      <c r="C28" s="289">
        <v>45839</v>
      </c>
      <c r="D28" s="209">
        <v>17</v>
      </c>
      <c r="E28" s="288">
        <v>516</v>
      </c>
      <c r="F28" s="287">
        <v>2250000000</v>
      </c>
      <c r="G28" s="287"/>
      <c r="H28" s="235">
        <v>3183856615.8627</v>
      </c>
      <c r="I28" s="235"/>
      <c r="J28" s="209">
        <v>3095154550.8401399</v>
      </c>
      <c r="K28" s="209">
        <v>2966704820.12643</v>
      </c>
      <c r="L28" s="209">
        <v>2764336910.6058898</v>
      </c>
    </row>
    <row r="29" spans="2:12" s="180" customFormat="1" ht="10.199999999999999" customHeight="1" x14ac:dyDescent="0.15">
      <c r="B29" s="290">
        <v>45323</v>
      </c>
      <c r="C29" s="289">
        <v>45870</v>
      </c>
      <c r="D29" s="209">
        <v>18</v>
      </c>
      <c r="E29" s="288">
        <v>547</v>
      </c>
      <c r="F29" s="287">
        <v>2250000000</v>
      </c>
      <c r="G29" s="287"/>
      <c r="H29" s="235">
        <v>3159117519.1406298</v>
      </c>
      <c r="I29" s="235"/>
      <c r="J29" s="209">
        <v>3065895863.1402001</v>
      </c>
      <c r="K29" s="209">
        <v>2931186757.5626502</v>
      </c>
      <c r="L29" s="209">
        <v>2719673345.73561</v>
      </c>
    </row>
    <row r="30" spans="2:12" s="180" customFormat="1" ht="10.199999999999999" customHeight="1" x14ac:dyDescent="0.15">
      <c r="B30" s="290">
        <v>45323</v>
      </c>
      <c r="C30" s="289">
        <v>45901</v>
      </c>
      <c r="D30" s="209">
        <v>19</v>
      </c>
      <c r="E30" s="288">
        <v>578</v>
      </c>
      <c r="F30" s="287">
        <v>2250000000</v>
      </c>
      <c r="G30" s="287"/>
      <c r="H30" s="235">
        <v>3134598007.9072599</v>
      </c>
      <c r="I30" s="235"/>
      <c r="J30" s="209">
        <v>3036940265.8592801</v>
      </c>
      <c r="K30" s="209">
        <v>2896119202.4486799</v>
      </c>
      <c r="L30" s="209">
        <v>2675754766.7111201</v>
      </c>
    </row>
    <row r="31" spans="2:12" s="180" customFormat="1" ht="10.199999999999999" customHeight="1" x14ac:dyDescent="0.15">
      <c r="B31" s="290">
        <v>45323</v>
      </c>
      <c r="C31" s="289">
        <v>45931</v>
      </c>
      <c r="D31" s="209">
        <v>20</v>
      </c>
      <c r="E31" s="288">
        <v>608</v>
      </c>
      <c r="F31" s="287">
        <v>1750000000</v>
      </c>
      <c r="G31" s="287"/>
      <c r="H31" s="235">
        <v>3110103361.4268699</v>
      </c>
      <c r="I31" s="235"/>
      <c r="J31" s="209">
        <v>3008262843.4224701</v>
      </c>
      <c r="K31" s="209">
        <v>2861710719.1184001</v>
      </c>
      <c r="L31" s="209">
        <v>2633126284.2849598</v>
      </c>
    </row>
    <row r="32" spans="2:12" s="180" customFormat="1" ht="10.199999999999999" customHeight="1" x14ac:dyDescent="0.15">
      <c r="B32" s="290">
        <v>45323</v>
      </c>
      <c r="C32" s="289">
        <v>45962</v>
      </c>
      <c r="D32" s="209">
        <v>21</v>
      </c>
      <c r="E32" s="288">
        <v>639</v>
      </c>
      <c r="F32" s="287">
        <v>1750000000</v>
      </c>
      <c r="G32" s="287"/>
      <c r="H32" s="235">
        <v>3084848760.33217</v>
      </c>
      <c r="I32" s="235"/>
      <c r="J32" s="209">
        <v>2978774400.4116998</v>
      </c>
      <c r="K32" s="209">
        <v>2826452273.0618901</v>
      </c>
      <c r="L32" s="209">
        <v>2589668857.0464001</v>
      </c>
    </row>
    <row r="33" spans="2:12" s="180" customFormat="1" ht="10.199999999999999" customHeight="1" x14ac:dyDescent="0.15">
      <c r="B33" s="290">
        <v>45323</v>
      </c>
      <c r="C33" s="289">
        <v>45992</v>
      </c>
      <c r="D33" s="209">
        <v>22</v>
      </c>
      <c r="E33" s="288">
        <v>669</v>
      </c>
      <c r="F33" s="287">
        <v>1750000000</v>
      </c>
      <c r="G33" s="287"/>
      <c r="H33" s="235">
        <v>3060742928.79602</v>
      </c>
      <c r="I33" s="235"/>
      <c r="J33" s="209">
        <v>2950646288.4112501</v>
      </c>
      <c r="K33" s="209">
        <v>2792871549.9079099</v>
      </c>
      <c r="L33" s="209">
        <v>2548411892.5099702</v>
      </c>
    </row>
    <row r="34" spans="2:12" s="180" customFormat="1" ht="10.199999999999999" customHeight="1" x14ac:dyDescent="0.15">
      <c r="B34" s="290">
        <v>45323</v>
      </c>
      <c r="C34" s="289">
        <v>46023</v>
      </c>
      <c r="D34" s="209">
        <v>23</v>
      </c>
      <c r="E34" s="288">
        <v>700</v>
      </c>
      <c r="F34" s="287">
        <v>1750000000</v>
      </c>
      <c r="G34" s="287"/>
      <c r="H34" s="235">
        <v>3036997702.9307199</v>
      </c>
      <c r="I34" s="235"/>
      <c r="J34" s="209">
        <v>2922789502.1781101</v>
      </c>
      <c r="K34" s="209">
        <v>2759468510.9948201</v>
      </c>
      <c r="L34" s="209">
        <v>2507267800.1159701</v>
      </c>
    </row>
    <row r="35" spans="2:12" s="180" customFormat="1" ht="10.199999999999999" customHeight="1" x14ac:dyDescent="0.15">
      <c r="B35" s="290">
        <v>45323</v>
      </c>
      <c r="C35" s="289">
        <v>46054</v>
      </c>
      <c r="D35" s="209">
        <v>24</v>
      </c>
      <c r="E35" s="288">
        <v>731</v>
      </c>
      <c r="F35" s="287">
        <v>1750000000</v>
      </c>
      <c r="G35" s="287"/>
      <c r="H35" s="235">
        <v>3013791469.3180299</v>
      </c>
      <c r="I35" s="235"/>
      <c r="J35" s="209">
        <v>2895536565.5784998</v>
      </c>
      <c r="K35" s="209">
        <v>2726785967.2268701</v>
      </c>
      <c r="L35" s="209">
        <v>2467078397.8727398</v>
      </c>
    </row>
    <row r="36" spans="2:12" s="180" customFormat="1" ht="10.199999999999999" customHeight="1" x14ac:dyDescent="0.15">
      <c r="B36" s="290">
        <v>45323</v>
      </c>
      <c r="C36" s="289">
        <v>46082</v>
      </c>
      <c r="D36" s="209">
        <v>25</v>
      </c>
      <c r="E36" s="288">
        <v>759</v>
      </c>
      <c r="F36" s="287">
        <v>1750000000</v>
      </c>
      <c r="G36" s="287"/>
      <c r="H36" s="235">
        <v>2989965420.2996702</v>
      </c>
      <c r="I36" s="235"/>
      <c r="J36" s="209">
        <v>2868244325.64539</v>
      </c>
      <c r="K36" s="209">
        <v>2694878911.4414201</v>
      </c>
      <c r="L36" s="209">
        <v>2428880606.8936501</v>
      </c>
    </row>
    <row r="37" spans="2:12" s="180" customFormat="1" ht="10.199999999999999" customHeight="1" x14ac:dyDescent="0.15">
      <c r="B37" s="290">
        <v>45323</v>
      </c>
      <c r="C37" s="289">
        <v>46113</v>
      </c>
      <c r="D37" s="209">
        <v>26</v>
      </c>
      <c r="E37" s="288">
        <v>790</v>
      </c>
      <c r="F37" s="287">
        <v>1750000000</v>
      </c>
      <c r="G37" s="287"/>
      <c r="H37" s="235">
        <v>2966416939.0194802</v>
      </c>
      <c r="I37" s="235"/>
      <c r="J37" s="209">
        <v>2840828059.2909002</v>
      </c>
      <c r="K37" s="209">
        <v>2662331646.7582302</v>
      </c>
      <c r="L37" s="209">
        <v>2389382538.7157998</v>
      </c>
    </row>
    <row r="38" spans="2:12" s="180" customFormat="1" ht="10.199999999999999" customHeight="1" x14ac:dyDescent="0.15">
      <c r="B38" s="290">
        <v>45323</v>
      </c>
      <c r="C38" s="289">
        <v>46143</v>
      </c>
      <c r="D38" s="209">
        <v>27</v>
      </c>
      <c r="E38" s="288">
        <v>820</v>
      </c>
      <c r="F38" s="287">
        <v>1750000000</v>
      </c>
      <c r="G38" s="287"/>
      <c r="H38" s="235">
        <v>2942959061.5712099</v>
      </c>
      <c r="I38" s="235"/>
      <c r="J38" s="209">
        <v>2813737234.6220298</v>
      </c>
      <c r="K38" s="209">
        <v>2630452783.8123598</v>
      </c>
      <c r="L38" s="209">
        <v>2351094714.5511298</v>
      </c>
    </row>
    <row r="39" spans="2:12" s="180" customFormat="1" ht="10.199999999999999" customHeight="1" x14ac:dyDescent="0.15">
      <c r="B39" s="290">
        <v>45323</v>
      </c>
      <c r="C39" s="289">
        <v>46174</v>
      </c>
      <c r="D39" s="209">
        <v>28</v>
      </c>
      <c r="E39" s="288">
        <v>851</v>
      </c>
      <c r="F39" s="287">
        <v>1750000000</v>
      </c>
      <c r="G39" s="287"/>
      <c r="H39" s="235">
        <v>2918192976.5461402</v>
      </c>
      <c r="I39" s="235"/>
      <c r="J39" s="209">
        <v>2785326453.0373998</v>
      </c>
      <c r="K39" s="209">
        <v>2597270421.4629002</v>
      </c>
      <c r="L39" s="209">
        <v>2311603821.2075601</v>
      </c>
    </row>
    <row r="40" spans="2:12" s="180" customFormat="1" ht="10.199999999999999" customHeight="1" x14ac:dyDescent="0.15">
      <c r="B40" s="290">
        <v>45323</v>
      </c>
      <c r="C40" s="289">
        <v>46204</v>
      </c>
      <c r="D40" s="209">
        <v>29</v>
      </c>
      <c r="E40" s="288">
        <v>881</v>
      </c>
      <c r="F40" s="287">
        <v>1750000000</v>
      </c>
      <c r="G40" s="287"/>
      <c r="H40" s="235">
        <v>2894671387.0293698</v>
      </c>
      <c r="I40" s="235"/>
      <c r="J40" s="209">
        <v>2758340807.8190799</v>
      </c>
      <c r="K40" s="209">
        <v>2565776113.8418198</v>
      </c>
      <c r="L40" s="209">
        <v>2274212672.6882601</v>
      </c>
    </row>
    <row r="41" spans="2:12" s="180" customFormat="1" ht="10.199999999999999" customHeight="1" x14ac:dyDescent="0.15">
      <c r="B41" s="290">
        <v>45323</v>
      </c>
      <c r="C41" s="289">
        <v>46235</v>
      </c>
      <c r="D41" s="209">
        <v>30</v>
      </c>
      <c r="E41" s="288">
        <v>912</v>
      </c>
      <c r="F41" s="287">
        <v>1750000000</v>
      </c>
      <c r="G41" s="287"/>
      <c r="H41" s="235">
        <v>2872190135.0853601</v>
      </c>
      <c r="I41" s="235"/>
      <c r="J41" s="209">
        <v>2732276341.1976399</v>
      </c>
      <c r="K41" s="209">
        <v>2535067617.10847</v>
      </c>
      <c r="L41" s="209">
        <v>2237476510.52285</v>
      </c>
    </row>
    <row r="42" spans="2:12" s="180" customFormat="1" ht="10.199999999999999" customHeight="1" x14ac:dyDescent="0.15">
      <c r="B42" s="290">
        <v>45323</v>
      </c>
      <c r="C42" s="289">
        <v>46266</v>
      </c>
      <c r="D42" s="209">
        <v>31</v>
      </c>
      <c r="E42" s="288">
        <v>943</v>
      </c>
      <c r="F42" s="287">
        <v>1750000000</v>
      </c>
      <c r="G42" s="287"/>
      <c r="H42" s="235">
        <v>2848703929.2123699</v>
      </c>
      <c r="I42" s="235"/>
      <c r="J42" s="209">
        <v>2705337976.3924198</v>
      </c>
      <c r="K42" s="209">
        <v>2503689960.8992</v>
      </c>
      <c r="L42" s="209">
        <v>2200422639.24716</v>
      </c>
    </row>
    <row r="43" spans="2:12" s="180" customFormat="1" ht="10.199999999999999" customHeight="1" x14ac:dyDescent="0.15">
      <c r="B43" s="290">
        <v>45323</v>
      </c>
      <c r="C43" s="289">
        <v>46296</v>
      </c>
      <c r="D43" s="209">
        <v>32</v>
      </c>
      <c r="E43" s="288">
        <v>973</v>
      </c>
      <c r="F43" s="287">
        <v>1750000000</v>
      </c>
      <c r="G43" s="287"/>
      <c r="H43" s="235">
        <v>2825121682.77633</v>
      </c>
      <c r="I43" s="235"/>
      <c r="J43" s="209">
        <v>2678538746.9851899</v>
      </c>
      <c r="K43" s="209">
        <v>2472787059.7690902</v>
      </c>
      <c r="L43" s="209">
        <v>2164354320.7983499</v>
      </c>
    </row>
    <row r="44" spans="2:12" s="180" customFormat="1" ht="10.199999999999999" customHeight="1" x14ac:dyDescent="0.15">
      <c r="B44" s="290">
        <v>45323</v>
      </c>
      <c r="C44" s="289">
        <v>46327</v>
      </c>
      <c r="D44" s="209">
        <v>33</v>
      </c>
      <c r="E44" s="288">
        <v>1004</v>
      </c>
      <c r="F44" s="287">
        <v>1750000000</v>
      </c>
      <c r="G44" s="287"/>
      <c r="H44" s="235">
        <v>2803014161.3432798</v>
      </c>
      <c r="I44" s="235"/>
      <c r="J44" s="209">
        <v>2653070836.5794301</v>
      </c>
      <c r="K44" s="209">
        <v>2443046452.78795</v>
      </c>
      <c r="L44" s="209">
        <v>2129266319.4680901</v>
      </c>
    </row>
    <row r="45" spans="2:12" s="180" customFormat="1" ht="10.199999999999999" customHeight="1" x14ac:dyDescent="0.15">
      <c r="B45" s="290">
        <v>45323</v>
      </c>
      <c r="C45" s="289">
        <v>46357</v>
      </c>
      <c r="D45" s="209">
        <v>34</v>
      </c>
      <c r="E45" s="288">
        <v>1034</v>
      </c>
      <c r="F45" s="287">
        <v>1750000000</v>
      </c>
      <c r="G45" s="287"/>
      <c r="H45" s="235">
        <v>2778919599.7308102</v>
      </c>
      <c r="I45" s="235"/>
      <c r="J45" s="209">
        <v>2625947844.5409899</v>
      </c>
      <c r="K45" s="209">
        <v>2412119071.7399702</v>
      </c>
      <c r="L45" s="209">
        <v>2093693407.73648</v>
      </c>
    </row>
    <row r="46" spans="2:12" s="180" customFormat="1" ht="10.199999999999999" customHeight="1" x14ac:dyDescent="0.15">
      <c r="B46" s="290">
        <v>45323</v>
      </c>
      <c r="C46" s="289">
        <v>46388</v>
      </c>
      <c r="D46" s="209">
        <v>35</v>
      </c>
      <c r="E46" s="288">
        <v>1065</v>
      </c>
      <c r="F46" s="287">
        <v>1750000000</v>
      </c>
      <c r="G46" s="287"/>
      <c r="H46" s="235">
        <v>2756382573.48738</v>
      </c>
      <c r="I46" s="235"/>
      <c r="J46" s="209">
        <v>2600233737.0324001</v>
      </c>
      <c r="K46" s="209">
        <v>2382424398.7312498</v>
      </c>
      <c r="L46" s="209">
        <v>2059159988.1271501</v>
      </c>
    </row>
    <row r="47" spans="2:12" s="180" customFormat="1" ht="10.199999999999999" customHeight="1" x14ac:dyDescent="0.15">
      <c r="B47" s="290">
        <v>45323</v>
      </c>
      <c r="C47" s="289">
        <v>46419</v>
      </c>
      <c r="D47" s="209">
        <v>36</v>
      </c>
      <c r="E47" s="288">
        <v>1096</v>
      </c>
      <c r="F47" s="287">
        <v>1750000000</v>
      </c>
      <c r="G47" s="287"/>
      <c r="H47" s="235">
        <v>2734204629.6356401</v>
      </c>
      <c r="I47" s="235"/>
      <c r="J47" s="209">
        <v>2574937467.4808998</v>
      </c>
      <c r="K47" s="209">
        <v>2353247027.7210202</v>
      </c>
      <c r="L47" s="209">
        <v>2025326760.6933701</v>
      </c>
    </row>
    <row r="48" spans="2:12" s="180" customFormat="1" ht="10.199999999999999" customHeight="1" x14ac:dyDescent="0.15">
      <c r="B48" s="290">
        <v>45323</v>
      </c>
      <c r="C48" s="289">
        <v>46447</v>
      </c>
      <c r="D48" s="209">
        <v>37</v>
      </c>
      <c r="E48" s="288">
        <v>1124</v>
      </c>
      <c r="F48" s="287">
        <v>1750000000</v>
      </c>
      <c r="G48" s="287"/>
      <c r="H48" s="235">
        <v>2712643002.80795</v>
      </c>
      <c r="I48" s="235"/>
      <c r="J48" s="209">
        <v>2550717944.9636798</v>
      </c>
      <c r="K48" s="209">
        <v>2325757263.10707</v>
      </c>
      <c r="L48" s="209">
        <v>1994008381.1082699</v>
      </c>
    </row>
    <row r="49" spans="2:12" s="180" customFormat="1" ht="10.199999999999999" customHeight="1" x14ac:dyDescent="0.15">
      <c r="B49" s="290">
        <v>45323</v>
      </c>
      <c r="C49" s="289">
        <v>46478</v>
      </c>
      <c r="D49" s="209">
        <v>38</v>
      </c>
      <c r="E49" s="288">
        <v>1155</v>
      </c>
      <c r="F49" s="287">
        <v>1750000000</v>
      </c>
      <c r="G49" s="287"/>
      <c r="H49" s="235">
        <v>2690900113.2946401</v>
      </c>
      <c r="I49" s="235"/>
      <c r="J49" s="209">
        <v>2525981417.6507602</v>
      </c>
      <c r="K49" s="209">
        <v>2297344857.2644501</v>
      </c>
      <c r="L49" s="209">
        <v>1961306219.97474</v>
      </c>
    </row>
    <row r="50" spans="2:12" s="180" customFormat="1" ht="10.199999999999999" customHeight="1" x14ac:dyDescent="0.15">
      <c r="B50" s="290">
        <v>45323</v>
      </c>
      <c r="C50" s="289">
        <v>46508</v>
      </c>
      <c r="D50" s="209">
        <v>39</v>
      </c>
      <c r="E50" s="288">
        <v>1185</v>
      </c>
      <c r="F50" s="287">
        <v>1750000000</v>
      </c>
      <c r="G50" s="287"/>
      <c r="H50" s="235">
        <v>2669312288.7867899</v>
      </c>
      <c r="I50" s="235"/>
      <c r="J50" s="209">
        <v>2501603757.6567602</v>
      </c>
      <c r="K50" s="209">
        <v>2269573903.4620299</v>
      </c>
      <c r="L50" s="209">
        <v>1929654806.7904899</v>
      </c>
    </row>
    <row r="51" spans="2:12" s="180" customFormat="1" ht="10.199999999999999" customHeight="1" x14ac:dyDescent="0.15">
      <c r="B51" s="290">
        <v>45323</v>
      </c>
      <c r="C51" s="289">
        <v>46539</v>
      </c>
      <c r="D51" s="209">
        <v>40</v>
      </c>
      <c r="E51" s="288">
        <v>1216</v>
      </c>
      <c r="F51" s="287">
        <v>1750000000</v>
      </c>
      <c r="G51" s="287"/>
      <c r="H51" s="235">
        <v>2646288696.4486799</v>
      </c>
      <c r="I51" s="235"/>
      <c r="J51" s="209">
        <v>2475820391.20925</v>
      </c>
      <c r="K51" s="209">
        <v>2240469504.0632401</v>
      </c>
      <c r="L51" s="209">
        <v>1896841107.9981401</v>
      </c>
    </row>
    <row r="52" spans="2:12" s="180" customFormat="1" ht="10.199999999999999" customHeight="1" x14ac:dyDescent="0.15">
      <c r="B52" s="290">
        <v>45323</v>
      </c>
      <c r="C52" s="289">
        <v>46569</v>
      </c>
      <c r="D52" s="209">
        <v>41</v>
      </c>
      <c r="E52" s="288">
        <v>1246</v>
      </c>
      <c r="F52" s="287">
        <v>1750000000</v>
      </c>
      <c r="G52" s="287"/>
      <c r="H52" s="235">
        <v>2625300603.29425</v>
      </c>
      <c r="I52" s="235"/>
      <c r="J52" s="209">
        <v>2452152708.7199101</v>
      </c>
      <c r="K52" s="209">
        <v>2213589984.9945102</v>
      </c>
      <c r="L52" s="209">
        <v>1866401955.4262199</v>
      </c>
    </row>
    <row r="53" spans="2:12" s="180" customFormat="1" ht="10.199999999999999" customHeight="1" x14ac:dyDescent="0.15">
      <c r="B53" s="290">
        <v>45323</v>
      </c>
      <c r="C53" s="289">
        <v>46600</v>
      </c>
      <c r="D53" s="209">
        <v>42</v>
      </c>
      <c r="E53" s="288">
        <v>1277</v>
      </c>
      <c r="F53" s="287">
        <v>1750000000</v>
      </c>
      <c r="G53" s="287"/>
      <c r="H53" s="235">
        <v>2604437734.3092699</v>
      </c>
      <c r="I53" s="235"/>
      <c r="J53" s="209">
        <v>2428539838.7547698</v>
      </c>
      <c r="K53" s="209">
        <v>2186698936.85711</v>
      </c>
      <c r="L53" s="209">
        <v>1835919408.06036</v>
      </c>
    </row>
    <row r="54" spans="2:12" s="180" customFormat="1" ht="10.199999999999999" customHeight="1" x14ac:dyDescent="0.15">
      <c r="B54" s="290">
        <v>45323</v>
      </c>
      <c r="C54" s="289">
        <v>46631</v>
      </c>
      <c r="D54" s="209">
        <v>43</v>
      </c>
      <c r="E54" s="288">
        <v>1308</v>
      </c>
      <c r="F54" s="287">
        <v>1750000000</v>
      </c>
      <c r="G54" s="287"/>
      <c r="H54" s="235">
        <v>2583378441.6810498</v>
      </c>
      <c r="I54" s="235"/>
      <c r="J54" s="209">
        <v>2404817166.1314201</v>
      </c>
      <c r="K54" s="209">
        <v>2159831733.6347098</v>
      </c>
      <c r="L54" s="209">
        <v>1805681533.1756499</v>
      </c>
    </row>
    <row r="55" spans="2:12" s="180" customFormat="1" ht="10.199999999999999" customHeight="1" x14ac:dyDescent="0.15">
      <c r="B55" s="290">
        <v>45323</v>
      </c>
      <c r="C55" s="289">
        <v>46661</v>
      </c>
      <c r="D55" s="209">
        <v>44</v>
      </c>
      <c r="E55" s="288">
        <v>1338</v>
      </c>
      <c r="F55" s="287">
        <v>1750000000</v>
      </c>
      <c r="G55" s="287"/>
      <c r="H55" s="235">
        <v>2562120331.8559699</v>
      </c>
      <c r="I55" s="235"/>
      <c r="J55" s="209">
        <v>2381113599.70612</v>
      </c>
      <c r="K55" s="209">
        <v>2133279388.4958999</v>
      </c>
      <c r="L55" s="209">
        <v>1776172163.4545</v>
      </c>
    </row>
    <row r="56" spans="2:12" s="180" customFormat="1" ht="10.199999999999999" customHeight="1" x14ac:dyDescent="0.15">
      <c r="B56" s="290">
        <v>45323</v>
      </c>
      <c r="C56" s="289">
        <v>46692</v>
      </c>
      <c r="D56" s="209">
        <v>45</v>
      </c>
      <c r="E56" s="288">
        <v>1369</v>
      </c>
      <c r="F56" s="287">
        <v>1750000000</v>
      </c>
      <c r="G56" s="287"/>
      <c r="H56" s="235">
        <v>2540713167.04565</v>
      </c>
      <c r="I56" s="235"/>
      <c r="J56" s="209">
        <v>2357213990.2178998</v>
      </c>
      <c r="K56" s="209">
        <v>2106496416.4830699</v>
      </c>
      <c r="L56" s="209">
        <v>1746444007.62307</v>
      </c>
    </row>
    <row r="57" spans="2:12" s="180" customFormat="1" ht="10.199999999999999" customHeight="1" x14ac:dyDescent="0.15">
      <c r="B57" s="290">
        <v>45323</v>
      </c>
      <c r="C57" s="289">
        <v>46722</v>
      </c>
      <c r="D57" s="209">
        <v>46</v>
      </c>
      <c r="E57" s="288">
        <v>1399</v>
      </c>
      <c r="F57" s="287">
        <v>1750000000</v>
      </c>
      <c r="G57" s="287"/>
      <c r="H57" s="235">
        <v>2519504253.96701</v>
      </c>
      <c r="I57" s="235"/>
      <c r="J57" s="209">
        <v>2333700009.8543701</v>
      </c>
      <c r="K57" s="209">
        <v>2080350492.3821599</v>
      </c>
      <c r="L57" s="209">
        <v>1717696913.11024</v>
      </c>
    </row>
    <row r="58" spans="2:12" s="180" customFormat="1" ht="10.199999999999999" customHeight="1" x14ac:dyDescent="0.15">
      <c r="B58" s="290">
        <v>45323</v>
      </c>
      <c r="C58" s="289">
        <v>46753</v>
      </c>
      <c r="D58" s="209">
        <v>47</v>
      </c>
      <c r="E58" s="288">
        <v>1430</v>
      </c>
      <c r="F58" s="287">
        <v>1750000000</v>
      </c>
      <c r="G58" s="287"/>
      <c r="H58" s="235">
        <v>2498580747.3368201</v>
      </c>
      <c r="I58" s="235"/>
      <c r="J58" s="209">
        <v>2310394278.2841601</v>
      </c>
      <c r="K58" s="209">
        <v>2054336938.69187</v>
      </c>
      <c r="L58" s="209">
        <v>1689033719.99385</v>
      </c>
    </row>
    <row r="59" spans="2:12" s="180" customFormat="1" ht="10.199999999999999" customHeight="1" x14ac:dyDescent="0.15">
      <c r="B59" s="290">
        <v>45323</v>
      </c>
      <c r="C59" s="289">
        <v>46784</v>
      </c>
      <c r="D59" s="209">
        <v>48</v>
      </c>
      <c r="E59" s="288">
        <v>1461</v>
      </c>
      <c r="F59" s="287">
        <v>1750000000</v>
      </c>
      <c r="G59" s="287"/>
      <c r="H59" s="235">
        <v>2477973955.0176301</v>
      </c>
      <c r="I59" s="235"/>
      <c r="J59" s="209">
        <v>2287453253.44417</v>
      </c>
      <c r="K59" s="209">
        <v>2028765707.28547</v>
      </c>
      <c r="L59" s="209">
        <v>1660944648.1356399</v>
      </c>
    </row>
    <row r="60" spans="2:12" s="180" customFormat="1" ht="10.199999999999999" customHeight="1" x14ac:dyDescent="0.15">
      <c r="B60" s="290">
        <v>45323</v>
      </c>
      <c r="C60" s="289">
        <v>46813</v>
      </c>
      <c r="D60" s="209">
        <v>49</v>
      </c>
      <c r="E60" s="288">
        <v>1490</v>
      </c>
      <c r="F60" s="287">
        <v>1000000000</v>
      </c>
      <c r="G60" s="287"/>
      <c r="H60" s="235">
        <v>2457018905.3011198</v>
      </c>
      <c r="I60" s="235"/>
      <c r="J60" s="209">
        <v>2264510454.4643898</v>
      </c>
      <c r="K60" s="209">
        <v>2003638829.3031299</v>
      </c>
      <c r="L60" s="209">
        <v>1633872830.9716599</v>
      </c>
    </row>
    <row r="61" spans="2:12" s="180" customFormat="1" ht="10.199999999999999" customHeight="1" x14ac:dyDescent="0.15">
      <c r="B61" s="290">
        <v>45323</v>
      </c>
      <c r="C61" s="289">
        <v>46844</v>
      </c>
      <c r="D61" s="209">
        <v>50</v>
      </c>
      <c r="E61" s="288">
        <v>1521</v>
      </c>
      <c r="F61" s="287">
        <v>1000000000</v>
      </c>
      <c r="G61" s="287"/>
      <c r="H61" s="235">
        <v>2436672865.6618099</v>
      </c>
      <c r="I61" s="235"/>
      <c r="J61" s="209">
        <v>2241949562.8073502</v>
      </c>
      <c r="K61" s="209">
        <v>1978632053.8320701</v>
      </c>
      <c r="L61" s="209">
        <v>1606647015.4050901</v>
      </c>
    </row>
    <row r="62" spans="2:12" s="180" customFormat="1" ht="10.199999999999999" customHeight="1" x14ac:dyDescent="0.15">
      <c r="B62" s="290">
        <v>45323</v>
      </c>
      <c r="C62" s="289">
        <v>46874</v>
      </c>
      <c r="D62" s="209">
        <v>51</v>
      </c>
      <c r="E62" s="288">
        <v>1551</v>
      </c>
      <c r="F62" s="287">
        <v>1000000000</v>
      </c>
      <c r="G62" s="287"/>
      <c r="H62" s="235">
        <v>2416265396.0732398</v>
      </c>
      <c r="I62" s="235"/>
      <c r="J62" s="209">
        <v>2219523796.2935901</v>
      </c>
      <c r="K62" s="209">
        <v>1954018968.3206999</v>
      </c>
      <c r="L62" s="209">
        <v>1580157183.90241</v>
      </c>
    </row>
    <row r="63" spans="2:12" s="180" customFormat="1" ht="10.199999999999999" customHeight="1" x14ac:dyDescent="0.15">
      <c r="B63" s="290">
        <v>45323</v>
      </c>
      <c r="C63" s="289">
        <v>46905</v>
      </c>
      <c r="D63" s="209">
        <v>52</v>
      </c>
      <c r="E63" s="288">
        <v>1582</v>
      </c>
      <c r="F63" s="287">
        <v>1000000000</v>
      </c>
      <c r="G63" s="287"/>
      <c r="H63" s="235">
        <v>2395590242.9472299</v>
      </c>
      <c r="I63" s="235"/>
      <c r="J63" s="209">
        <v>2196799828.19173</v>
      </c>
      <c r="K63" s="209">
        <v>1929094702.6403699</v>
      </c>
      <c r="L63" s="209">
        <v>1553394212.27703</v>
      </c>
    </row>
    <row r="64" spans="2:12" s="180" customFormat="1" ht="10.199999999999999" customHeight="1" x14ac:dyDescent="0.15">
      <c r="B64" s="290">
        <v>45323</v>
      </c>
      <c r="C64" s="289">
        <v>46935</v>
      </c>
      <c r="D64" s="209">
        <v>53</v>
      </c>
      <c r="E64" s="288">
        <v>1612</v>
      </c>
      <c r="F64" s="287">
        <v>1000000000</v>
      </c>
      <c r="G64" s="287"/>
      <c r="H64" s="235">
        <v>2375191438.8544202</v>
      </c>
      <c r="I64" s="235"/>
      <c r="J64" s="209">
        <v>2174518615.7481298</v>
      </c>
      <c r="K64" s="209">
        <v>1904828848.3543501</v>
      </c>
      <c r="L64" s="209">
        <v>1527566682.5242</v>
      </c>
    </row>
    <row r="65" spans="2:12" s="180" customFormat="1" ht="10.199999999999999" customHeight="1" x14ac:dyDescent="0.15">
      <c r="B65" s="290">
        <v>45323</v>
      </c>
      <c r="C65" s="289">
        <v>46966</v>
      </c>
      <c r="D65" s="209">
        <v>54</v>
      </c>
      <c r="E65" s="288">
        <v>1643</v>
      </c>
      <c r="F65" s="287">
        <v>1000000000</v>
      </c>
      <c r="G65" s="287"/>
      <c r="H65" s="235">
        <v>2355378136.1680899</v>
      </c>
      <c r="I65" s="235"/>
      <c r="J65" s="209">
        <v>2152721900.9314699</v>
      </c>
      <c r="K65" s="209">
        <v>1880939608.6663899</v>
      </c>
      <c r="L65" s="209">
        <v>1502019908.8806</v>
      </c>
    </row>
    <row r="66" spans="2:12" s="180" customFormat="1" ht="10.199999999999999" customHeight="1" x14ac:dyDescent="0.15">
      <c r="B66" s="290">
        <v>45323</v>
      </c>
      <c r="C66" s="289">
        <v>46997</v>
      </c>
      <c r="D66" s="209">
        <v>55</v>
      </c>
      <c r="E66" s="288">
        <v>1674</v>
      </c>
      <c r="F66" s="287">
        <v>1000000000</v>
      </c>
      <c r="G66" s="287"/>
      <c r="H66" s="235">
        <v>2335453016.75349</v>
      </c>
      <c r="I66" s="235"/>
      <c r="J66" s="209">
        <v>2130890845.7228501</v>
      </c>
      <c r="K66" s="209">
        <v>1857129630.65961</v>
      </c>
      <c r="L66" s="209">
        <v>1476725166.0942299</v>
      </c>
    </row>
    <row r="67" spans="2:12" s="180" customFormat="1" ht="10.199999999999999" customHeight="1" x14ac:dyDescent="0.15">
      <c r="B67" s="290">
        <v>45323</v>
      </c>
      <c r="C67" s="289">
        <v>47027</v>
      </c>
      <c r="D67" s="209">
        <v>56</v>
      </c>
      <c r="E67" s="288">
        <v>1704</v>
      </c>
      <c r="F67" s="287">
        <v>0</v>
      </c>
      <c r="G67" s="287"/>
      <c r="H67" s="235">
        <v>2315851334.09549</v>
      </c>
      <c r="I67" s="235"/>
      <c r="J67" s="209">
        <v>2109537770.4432199</v>
      </c>
      <c r="K67" s="209">
        <v>1833994751.79444</v>
      </c>
      <c r="L67" s="209">
        <v>1452351136.3568101</v>
      </c>
    </row>
    <row r="68" spans="2:12" s="180" customFormat="1" ht="8.85" customHeight="1" x14ac:dyDescent="0.15">
      <c r="B68" s="290">
        <v>45323</v>
      </c>
      <c r="C68" s="289">
        <v>47058</v>
      </c>
      <c r="D68" s="209">
        <v>57</v>
      </c>
      <c r="E68" s="288">
        <v>1735</v>
      </c>
      <c r="F68" s="287"/>
      <c r="G68" s="287"/>
      <c r="H68" s="235">
        <v>2294875080.2294502</v>
      </c>
      <c r="I68" s="235"/>
      <c r="J68" s="209">
        <v>2086884715.64099</v>
      </c>
      <c r="K68" s="209">
        <v>1809686447.6280899</v>
      </c>
      <c r="L68" s="209">
        <v>1427031283.7881601</v>
      </c>
    </row>
    <row r="69" spans="2:12" s="180" customFormat="1" ht="8.85" customHeight="1" x14ac:dyDescent="0.15">
      <c r="B69" s="290">
        <v>45323</v>
      </c>
      <c r="C69" s="289">
        <v>47088</v>
      </c>
      <c r="D69" s="209">
        <v>58</v>
      </c>
      <c r="E69" s="288">
        <v>1765</v>
      </c>
      <c r="F69" s="287"/>
      <c r="G69" s="287"/>
      <c r="H69" s="235">
        <v>2275261019.7627001</v>
      </c>
      <c r="I69" s="235"/>
      <c r="J69" s="209">
        <v>2065652177.22666</v>
      </c>
      <c r="K69" s="209">
        <v>1786865394.7628</v>
      </c>
      <c r="L69" s="209">
        <v>1403259792.2843599</v>
      </c>
    </row>
    <row r="70" spans="2:12" s="180" customFormat="1" ht="8.85" customHeight="1" x14ac:dyDescent="0.15">
      <c r="B70" s="290">
        <v>45323</v>
      </c>
      <c r="C70" s="289">
        <v>47119</v>
      </c>
      <c r="D70" s="209">
        <v>59</v>
      </c>
      <c r="E70" s="288">
        <v>1796</v>
      </c>
      <c r="F70" s="287"/>
      <c r="G70" s="287"/>
      <c r="H70" s="235">
        <v>2255689513.12045</v>
      </c>
      <c r="I70" s="235"/>
      <c r="J70" s="209">
        <v>2044410336.95473</v>
      </c>
      <c r="K70" s="209">
        <v>1763992783.60549</v>
      </c>
      <c r="L70" s="209">
        <v>1379430000.6249599</v>
      </c>
    </row>
    <row r="71" spans="2:12" s="180" customFormat="1" ht="8.85" customHeight="1" x14ac:dyDescent="0.15">
      <c r="B71" s="290">
        <v>45323</v>
      </c>
      <c r="C71" s="289">
        <v>47150</v>
      </c>
      <c r="D71" s="209">
        <v>60</v>
      </c>
      <c r="E71" s="288">
        <v>1827</v>
      </c>
      <c r="F71" s="287"/>
      <c r="G71" s="287"/>
      <c r="H71" s="235">
        <v>2235952221.77215</v>
      </c>
      <c r="I71" s="235"/>
      <c r="J71" s="209">
        <v>2023084608.32126</v>
      </c>
      <c r="K71" s="209">
        <v>1741152756.8080699</v>
      </c>
      <c r="L71" s="209">
        <v>1355802271.83236</v>
      </c>
    </row>
    <row r="72" spans="2:12" s="180" customFormat="1" ht="8.85" customHeight="1" x14ac:dyDescent="0.15">
      <c r="B72" s="290">
        <v>45323</v>
      </c>
      <c r="C72" s="289">
        <v>47178</v>
      </c>
      <c r="D72" s="209">
        <v>61</v>
      </c>
      <c r="E72" s="288">
        <v>1855</v>
      </c>
      <c r="F72" s="287"/>
      <c r="G72" s="287"/>
      <c r="H72" s="235">
        <v>2216726376.0349598</v>
      </c>
      <c r="I72" s="235"/>
      <c r="J72" s="209">
        <v>2002616262.4727299</v>
      </c>
      <c r="K72" s="209">
        <v>1719577221.4909899</v>
      </c>
      <c r="L72" s="209">
        <v>1333878207.6254101</v>
      </c>
    </row>
    <row r="73" spans="2:12" s="180" customFormat="1" ht="8.85" customHeight="1" x14ac:dyDescent="0.15">
      <c r="B73" s="290">
        <v>45323</v>
      </c>
      <c r="C73" s="289">
        <v>47209</v>
      </c>
      <c r="D73" s="209">
        <v>62</v>
      </c>
      <c r="E73" s="288">
        <v>1886</v>
      </c>
      <c r="F73" s="287"/>
      <c r="G73" s="287"/>
      <c r="H73" s="235">
        <v>2196243033.4004202</v>
      </c>
      <c r="I73" s="235"/>
      <c r="J73" s="209">
        <v>1980746173.9634099</v>
      </c>
      <c r="K73" s="209">
        <v>1696472654.2988501</v>
      </c>
      <c r="L73" s="209">
        <v>1310382175.20716</v>
      </c>
    </row>
    <row r="74" spans="2:12" s="180" customFormat="1" ht="8.85" customHeight="1" x14ac:dyDescent="0.15">
      <c r="B74" s="290">
        <v>45323</v>
      </c>
      <c r="C74" s="289">
        <v>47239</v>
      </c>
      <c r="D74" s="209">
        <v>63</v>
      </c>
      <c r="E74" s="288">
        <v>1916</v>
      </c>
      <c r="F74" s="287"/>
      <c r="G74" s="287"/>
      <c r="H74" s="235">
        <v>2176335176.8159299</v>
      </c>
      <c r="I74" s="235"/>
      <c r="J74" s="209">
        <v>1959569950.0466499</v>
      </c>
      <c r="K74" s="209">
        <v>1674204774.4902501</v>
      </c>
      <c r="L74" s="209">
        <v>1287881108.8764701</v>
      </c>
    </row>
    <row r="75" spans="2:12" s="180" customFormat="1" ht="8.85" customHeight="1" x14ac:dyDescent="0.15">
      <c r="B75" s="290">
        <v>45323</v>
      </c>
      <c r="C75" s="289">
        <v>47270</v>
      </c>
      <c r="D75" s="209">
        <v>64</v>
      </c>
      <c r="E75" s="288">
        <v>1947</v>
      </c>
      <c r="F75" s="287"/>
      <c r="G75" s="287"/>
      <c r="H75" s="235">
        <v>2157073661.4973202</v>
      </c>
      <c r="I75" s="235"/>
      <c r="J75" s="209">
        <v>1938932740.9532299</v>
      </c>
      <c r="K75" s="209">
        <v>1652359882.6902101</v>
      </c>
      <c r="L75" s="209">
        <v>1265693234.2586999</v>
      </c>
    </row>
    <row r="76" spans="2:12" s="180" customFormat="1" ht="8.85" customHeight="1" x14ac:dyDescent="0.15">
      <c r="B76" s="290">
        <v>45323</v>
      </c>
      <c r="C76" s="289">
        <v>47300</v>
      </c>
      <c r="D76" s="209">
        <v>65</v>
      </c>
      <c r="E76" s="288">
        <v>1977</v>
      </c>
      <c r="F76" s="287"/>
      <c r="G76" s="287"/>
      <c r="H76" s="235">
        <v>2137870358.29338</v>
      </c>
      <c r="I76" s="235"/>
      <c r="J76" s="209">
        <v>1918517188.0554099</v>
      </c>
      <c r="K76" s="209">
        <v>1630937654.8429799</v>
      </c>
      <c r="L76" s="209">
        <v>1244162936.29003</v>
      </c>
    </row>
    <row r="77" spans="2:12" s="180" customFormat="1" ht="8.85" customHeight="1" x14ac:dyDescent="0.15">
      <c r="B77" s="290">
        <v>45323</v>
      </c>
      <c r="C77" s="289">
        <v>47331</v>
      </c>
      <c r="D77" s="209">
        <v>66</v>
      </c>
      <c r="E77" s="288">
        <v>2008</v>
      </c>
      <c r="F77" s="287"/>
      <c r="G77" s="287"/>
      <c r="H77" s="235">
        <v>2119026466.16401</v>
      </c>
      <c r="I77" s="235"/>
      <c r="J77" s="209">
        <v>1898381481.11219</v>
      </c>
      <c r="K77" s="209">
        <v>1609715948.4045801</v>
      </c>
      <c r="L77" s="209">
        <v>1222772790.81022</v>
      </c>
    </row>
    <row r="78" spans="2:12" s="180" customFormat="1" ht="8.85" customHeight="1" x14ac:dyDescent="0.15">
      <c r="B78" s="290">
        <v>45323</v>
      </c>
      <c r="C78" s="289">
        <v>47362</v>
      </c>
      <c r="D78" s="209">
        <v>67</v>
      </c>
      <c r="E78" s="288">
        <v>2039</v>
      </c>
      <c r="F78" s="287"/>
      <c r="G78" s="287"/>
      <c r="H78" s="235">
        <v>2099160646.9561</v>
      </c>
      <c r="I78" s="235"/>
      <c r="J78" s="209">
        <v>1877394593.0503099</v>
      </c>
      <c r="K78" s="209">
        <v>1587871719.55441</v>
      </c>
      <c r="L78" s="209">
        <v>1201070645.38361</v>
      </c>
    </row>
    <row r="79" spans="2:12" s="180" customFormat="1" ht="8.85" customHeight="1" x14ac:dyDescent="0.15">
      <c r="B79" s="290">
        <v>45323</v>
      </c>
      <c r="C79" s="289">
        <v>47392</v>
      </c>
      <c r="D79" s="209">
        <v>68</v>
      </c>
      <c r="E79" s="288">
        <v>2069</v>
      </c>
      <c r="F79" s="287"/>
      <c r="G79" s="287"/>
      <c r="H79" s="235">
        <v>2080668234.76613</v>
      </c>
      <c r="I79" s="235"/>
      <c r="J79" s="209">
        <v>1857801392.24211</v>
      </c>
      <c r="K79" s="209">
        <v>1567432698.52368</v>
      </c>
      <c r="L79" s="209">
        <v>1180750463.67433</v>
      </c>
    </row>
    <row r="80" spans="2:12" s="180" customFormat="1" ht="8.85" customHeight="1" x14ac:dyDescent="0.15">
      <c r="B80" s="290">
        <v>45323</v>
      </c>
      <c r="C80" s="289">
        <v>47423</v>
      </c>
      <c r="D80" s="209">
        <v>69</v>
      </c>
      <c r="E80" s="288">
        <v>2100</v>
      </c>
      <c r="F80" s="287"/>
      <c r="G80" s="287"/>
      <c r="H80" s="235">
        <v>2061700573.6902699</v>
      </c>
      <c r="I80" s="235"/>
      <c r="J80" s="209">
        <v>1837743172.3327301</v>
      </c>
      <c r="K80" s="209">
        <v>1546566252.4302299</v>
      </c>
      <c r="L80" s="209">
        <v>1160097180.1561</v>
      </c>
    </row>
    <row r="81" spans="2:12" s="180" customFormat="1" ht="8.85" customHeight="1" x14ac:dyDescent="0.15">
      <c r="B81" s="290">
        <v>45323</v>
      </c>
      <c r="C81" s="289">
        <v>47453</v>
      </c>
      <c r="D81" s="209">
        <v>70</v>
      </c>
      <c r="E81" s="288">
        <v>2130</v>
      </c>
      <c r="F81" s="287"/>
      <c r="G81" s="287"/>
      <c r="H81" s="235">
        <v>2042500642.01613</v>
      </c>
      <c r="I81" s="235"/>
      <c r="J81" s="209">
        <v>1817640488.69999</v>
      </c>
      <c r="K81" s="209">
        <v>1525883816.1993401</v>
      </c>
      <c r="L81" s="209">
        <v>1139891177.2423601</v>
      </c>
    </row>
    <row r="82" spans="2:12" s="180" customFormat="1" ht="8.85" customHeight="1" x14ac:dyDescent="0.15">
      <c r="B82" s="290">
        <v>45323</v>
      </c>
      <c r="C82" s="289">
        <v>47484</v>
      </c>
      <c r="D82" s="209">
        <v>71</v>
      </c>
      <c r="E82" s="288">
        <v>2161</v>
      </c>
      <c r="F82" s="287"/>
      <c r="G82" s="287"/>
      <c r="H82" s="235">
        <v>2023715464.31445</v>
      </c>
      <c r="I82" s="235"/>
      <c r="J82" s="209">
        <v>1797868883.4491701</v>
      </c>
      <c r="K82" s="209">
        <v>1505447405.11813</v>
      </c>
      <c r="L82" s="209">
        <v>1119861031.25861</v>
      </c>
    </row>
    <row r="83" spans="2:12" s="180" customFormat="1" ht="8.85" customHeight="1" x14ac:dyDescent="0.15">
      <c r="B83" s="290">
        <v>45323</v>
      </c>
      <c r="C83" s="289">
        <v>47515</v>
      </c>
      <c r="D83" s="209">
        <v>72</v>
      </c>
      <c r="E83" s="288">
        <v>2192</v>
      </c>
      <c r="F83" s="287"/>
      <c r="G83" s="287"/>
      <c r="H83" s="235">
        <v>2005180298.5551901</v>
      </c>
      <c r="I83" s="235"/>
      <c r="J83" s="209">
        <v>1778380851.5648201</v>
      </c>
      <c r="K83" s="209">
        <v>1485341919.3500199</v>
      </c>
      <c r="L83" s="209">
        <v>1100225236.59127</v>
      </c>
    </row>
    <row r="84" spans="2:12" s="180" customFormat="1" ht="8.85" customHeight="1" x14ac:dyDescent="0.15">
      <c r="B84" s="290">
        <v>45323</v>
      </c>
      <c r="C84" s="289">
        <v>47543</v>
      </c>
      <c r="D84" s="209">
        <v>73</v>
      </c>
      <c r="E84" s="288">
        <v>2220</v>
      </c>
      <c r="F84" s="287"/>
      <c r="G84" s="287"/>
      <c r="H84" s="235">
        <v>1986706934.3785801</v>
      </c>
      <c r="I84" s="235"/>
      <c r="J84" s="209">
        <v>1759297458.3517699</v>
      </c>
      <c r="K84" s="209">
        <v>1466027293.5559299</v>
      </c>
      <c r="L84" s="209">
        <v>1081763270.3968699</v>
      </c>
    </row>
    <row r="85" spans="2:12" s="180" customFormat="1" ht="8.85" customHeight="1" x14ac:dyDescent="0.15">
      <c r="B85" s="290">
        <v>45323</v>
      </c>
      <c r="C85" s="289">
        <v>47574</v>
      </c>
      <c r="D85" s="209">
        <v>74</v>
      </c>
      <c r="E85" s="288">
        <v>2251</v>
      </c>
      <c r="F85" s="287"/>
      <c r="G85" s="287"/>
      <c r="H85" s="235">
        <v>1968606379.5679801</v>
      </c>
      <c r="I85" s="235"/>
      <c r="J85" s="209">
        <v>1740312080.3882301</v>
      </c>
      <c r="K85" s="209">
        <v>1446518552.9806001</v>
      </c>
      <c r="L85" s="209">
        <v>1062847128.62497</v>
      </c>
    </row>
    <row r="86" spans="2:12" s="180" customFormat="1" ht="8.85" customHeight="1" x14ac:dyDescent="0.15">
      <c r="B86" s="290">
        <v>45323</v>
      </c>
      <c r="C86" s="289">
        <v>47604</v>
      </c>
      <c r="D86" s="209">
        <v>75</v>
      </c>
      <c r="E86" s="288">
        <v>2281</v>
      </c>
      <c r="F86" s="287"/>
      <c r="G86" s="287"/>
      <c r="H86" s="235">
        <v>1950674649.90871</v>
      </c>
      <c r="I86" s="235"/>
      <c r="J86" s="209">
        <v>1721629307.7988</v>
      </c>
      <c r="K86" s="209">
        <v>1427467692.90713</v>
      </c>
      <c r="L86" s="209">
        <v>1044549839.48551</v>
      </c>
    </row>
    <row r="87" spans="2:12" s="180" customFormat="1" ht="8.85" customHeight="1" x14ac:dyDescent="0.15">
      <c r="B87" s="290">
        <v>45323</v>
      </c>
      <c r="C87" s="289">
        <v>47635</v>
      </c>
      <c r="D87" s="209">
        <v>76</v>
      </c>
      <c r="E87" s="288">
        <v>2312</v>
      </c>
      <c r="F87" s="287"/>
      <c r="G87" s="287"/>
      <c r="H87" s="235">
        <v>1932418706.19309</v>
      </c>
      <c r="I87" s="235"/>
      <c r="J87" s="209">
        <v>1702624267.12625</v>
      </c>
      <c r="K87" s="209">
        <v>1408119629.17908</v>
      </c>
      <c r="L87" s="209">
        <v>1026027617.85957</v>
      </c>
    </row>
    <row r="88" spans="2:12" s="180" customFormat="1" ht="8.85" customHeight="1" x14ac:dyDescent="0.15">
      <c r="B88" s="290">
        <v>45323</v>
      </c>
      <c r="C88" s="289">
        <v>47665</v>
      </c>
      <c r="D88" s="209">
        <v>77</v>
      </c>
      <c r="E88" s="288">
        <v>2342</v>
      </c>
      <c r="F88" s="287"/>
      <c r="G88" s="287"/>
      <c r="H88" s="235">
        <v>1914732080.2406499</v>
      </c>
      <c r="I88" s="235"/>
      <c r="J88" s="209">
        <v>1684271733.80984</v>
      </c>
      <c r="K88" s="209">
        <v>1389513149.67277</v>
      </c>
      <c r="L88" s="209">
        <v>1008319678.21922</v>
      </c>
    </row>
    <row r="89" spans="2:12" s="180" customFormat="1" ht="8.85" customHeight="1" x14ac:dyDescent="0.15">
      <c r="B89" s="290">
        <v>45323</v>
      </c>
      <c r="C89" s="289">
        <v>47696</v>
      </c>
      <c r="D89" s="209">
        <v>78</v>
      </c>
      <c r="E89" s="288">
        <v>2373</v>
      </c>
      <c r="F89" s="287"/>
      <c r="G89" s="287"/>
      <c r="H89" s="235">
        <v>1897124375.5508499</v>
      </c>
      <c r="I89" s="235"/>
      <c r="J89" s="209">
        <v>1665952941.8144</v>
      </c>
      <c r="K89" s="209">
        <v>1370904883.51596</v>
      </c>
      <c r="L89" s="209">
        <v>990602739.96461904</v>
      </c>
    </row>
    <row r="90" spans="2:12" s="180" customFormat="1" ht="8.85" customHeight="1" x14ac:dyDescent="0.15">
      <c r="B90" s="290">
        <v>45323</v>
      </c>
      <c r="C90" s="289">
        <v>47727</v>
      </c>
      <c r="D90" s="209">
        <v>79</v>
      </c>
      <c r="E90" s="288">
        <v>2404</v>
      </c>
      <c r="F90" s="287"/>
      <c r="G90" s="287"/>
      <c r="H90" s="235">
        <v>1879614561.78986</v>
      </c>
      <c r="I90" s="235"/>
      <c r="J90" s="209">
        <v>1647777261.55162</v>
      </c>
      <c r="K90" s="209">
        <v>1352499745.90625</v>
      </c>
      <c r="L90" s="209">
        <v>973163951.44727802</v>
      </c>
    </row>
    <row r="91" spans="2:12" s="180" customFormat="1" ht="8.85" customHeight="1" x14ac:dyDescent="0.15">
      <c r="B91" s="290">
        <v>45323</v>
      </c>
      <c r="C91" s="289">
        <v>47757</v>
      </c>
      <c r="D91" s="209">
        <v>80</v>
      </c>
      <c r="E91" s="288">
        <v>2434</v>
      </c>
      <c r="F91" s="287"/>
      <c r="G91" s="287"/>
      <c r="H91" s="235">
        <v>1861817711.8068299</v>
      </c>
      <c r="I91" s="235"/>
      <c r="J91" s="209">
        <v>1629496464.3319399</v>
      </c>
      <c r="K91" s="209">
        <v>1334202888.15025</v>
      </c>
      <c r="L91" s="209">
        <v>956063593.70582998</v>
      </c>
    </row>
    <row r="92" spans="2:12" s="180" customFormat="1" ht="8.85" customHeight="1" x14ac:dyDescent="0.15">
      <c r="B92" s="290">
        <v>45323</v>
      </c>
      <c r="C92" s="289">
        <v>47788</v>
      </c>
      <c r="D92" s="209">
        <v>81</v>
      </c>
      <c r="E92" s="288">
        <v>2465</v>
      </c>
      <c r="F92" s="287"/>
      <c r="G92" s="287"/>
      <c r="H92" s="235">
        <v>1844463101.82972</v>
      </c>
      <c r="I92" s="235"/>
      <c r="J92" s="209">
        <v>1611569411.64961</v>
      </c>
      <c r="K92" s="209">
        <v>1316168711.9897799</v>
      </c>
      <c r="L92" s="209">
        <v>939145942.49246097</v>
      </c>
    </row>
    <row r="93" spans="2:12" s="180" customFormat="1" ht="8.85" customHeight="1" x14ac:dyDescent="0.15">
      <c r="B93" s="290">
        <v>45323</v>
      </c>
      <c r="C93" s="289">
        <v>47818</v>
      </c>
      <c r="D93" s="209">
        <v>82</v>
      </c>
      <c r="E93" s="288">
        <v>2495</v>
      </c>
      <c r="F93" s="287"/>
      <c r="G93" s="287"/>
      <c r="H93" s="235">
        <v>1825723666.73368</v>
      </c>
      <c r="I93" s="235"/>
      <c r="J93" s="209">
        <v>1592577771.4105501</v>
      </c>
      <c r="K93" s="209">
        <v>1297456971.2771699</v>
      </c>
      <c r="L93" s="209">
        <v>921999257.49351895</v>
      </c>
    </row>
    <row r="94" spans="2:12" s="180" customFormat="1" ht="8.85" customHeight="1" x14ac:dyDescent="0.15">
      <c r="B94" s="290">
        <v>45323</v>
      </c>
      <c r="C94" s="289">
        <v>47849</v>
      </c>
      <c r="D94" s="209">
        <v>83</v>
      </c>
      <c r="E94" s="288">
        <v>2526</v>
      </c>
      <c r="F94" s="287"/>
      <c r="G94" s="287"/>
      <c r="H94" s="235">
        <v>1807782818.7922599</v>
      </c>
      <c r="I94" s="235"/>
      <c r="J94" s="209">
        <v>1574253392.86292</v>
      </c>
      <c r="K94" s="209">
        <v>1279266552.39169</v>
      </c>
      <c r="L94" s="209">
        <v>905222358.01080406</v>
      </c>
    </row>
    <row r="95" spans="2:12" s="180" customFormat="1" ht="8.85" customHeight="1" x14ac:dyDescent="0.15">
      <c r="B95" s="290">
        <v>45323</v>
      </c>
      <c r="C95" s="289">
        <v>47880</v>
      </c>
      <c r="D95" s="209">
        <v>84</v>
      </c>
      <c r="E95" s="288">
        <v>2557</v>
      </c>
      <c r="F95" s="287"/>
      <c r="G95" s="287"/>
      <c r="H95" s="235">
        <v>1789831400.65364</v>
      </c>
      <c r="I95" s="235"/>
      <c r="J95" s="209">
        <v>1555977402.8764801</v>
      </c>
      <c r="K95" s="209">
        <v>1261199487.05812</v>
      </c>
      <c r="L95" s="209">
        <v>888657953.18745697</v>
      </c>
    </row>
    <row r="96" spans="2:12" s="180" customFormat="1" ht="8.85" customHeight="1" x14ac:dyDescent="0.15">
      <c r="B96" s="290">
        <v>45323</v>
      </c>
      <c r="C96" s="289">
        <v>47908</v>
      </c>
      <c r="D96" s="209">
        <v>85</v>
      </c>
      <c r="E96" s="288">
        <v>2585</v>
      </c>
      <c r="F96" s="287"/>
      <c r="G96" s="287"/>
      <c r="H96" s="235">
        <v>1771834222.9012499</v>
      </c>
      <c r="I96" s="235"/>
      <c r="J96" s="209">
        <v>1537971796.2251401</v>
      </c>
      <c r="K96" s="209">
        <v>1243741103.8738699</v>
      </c>
      <c r="L96" s="209">
        <v>873003219.24371195</v>
      </c>
    </row>
    <row r="97" spans="2:12" s="180" customFormat="1" ht="8.85" customHeight="1" x14ac:dyDescent="0.15">
      <c r="B97" s="290">
        <v>45323</v>
      </c>
      <c r="C97" s="289">
        <v>47939</v>
      </c>
      <c r="D97" s="209">
        <v>86</v>
      </c>
      <c r="E97" s="288">
        <v>2616</v>
      </c>
      <c r="F97" s="287"/>
      <c r="G97" s="287"/>
      <c r="H97" s="235">
        <v>1754624539.0723701</v>
      </c>
      <c r="I97" s="235"/>
      <c r="J97" s="209">
        <v>1520450421.71503</v>
      </c>
      <c r="K97" s="209">
        <v>1226444704.3896999</v>
      </c>
      <c r="L97" s="209">
        <v>857216357.53169</v>
      </c>
    </row>
    <row r="98" spans="2:12" s="180" customFormat="1" ht="8.85" customHeight="1" x14ac:dyDescent="0.15">
      <c r="B98" s="290">
        <v>45323</v>
      </c>
      <c r="C98" s="289">
        <v>47969</v>
      </c>
      <c r="D98" s="209">
        <v>87</v>
      </c>
      <c r="E98" s="288">
        <v>2646</v>
      </c>
      <c r="F98" s="287"/>
      <c r="G98" s="287"/>
      <c r="H98" s="235">
        <v>1737193515.2539699</v>
      </c>
      <c r="I98" s="235"/>
      <c r="J98" s="209">
        <v>1502874876.60601</v>
      </c>
      <c r="K98" s="209">
        <v>1209283983.0994699</v>
      </c>
      <c r="L98" s="209">
        <v>841757242.08621395</v>
      </c>
    </row>
    <row r="99" spans="2:12" s="180" customFormat="1" ht="8.85" customHeight="1" x14ac:dyDescent="0.15">
      <c r="B99" s="290">
        <v>45323</v>
      </c>
      <c r="C99" s="289">
        <v>48000</v>
      </c>
      <c r="D99" s="209">
        <v>88</v>
      </c>
      <c r="E99" s="288">
        <v>2677</v>
      </c>
      <c r="F99" s="287"/>
      <c r="G99" s="287"/>
      <c r="H99" s="235">
        <v>1719853967.5516601</v>
      </c>
      <c r="I99" s="235"/>
      <c r="J99" s="209">
        <v>1485350602.1010101</v>
      </c>
      <c r="K99" s="209">
        <v>1192143528.9375701</v>
      </c>
      <c r="L99" s="209">
        <v>826311365.20191801</v>
      </c>
    </row>
    <row r="100" spans="2:12" s="180" customFormat="1" ht="8.85" customHeight="1" x14ac:dyDescent="0.15">
      <c r="B100" s="290">
        <v>45323</v>
      </c>
      <c r="C100" s="289">
        <v>48030</v>
      </c>
      <c r="D100" s="209">
        <v>89</v>
      </c>
      <c r="E100" s="288">
        <v>2707</v>
      </c>
      <c r="F100" s="287"/>
      <c r="G100" s="287"/>
      <c r="H100" s="235">
        <v>1702634416.11127</v>
      </c>
      <c r="I100" s="235"/>
      <c r="J100" s="209">
        <v>1468065295.0430901</v>
      </c>
      <c r="K100" s="209">
        <v>1175370289.2790501</v>
      </c>
      <c r="L100" s="209">
        <v>811345762.73568904</v>
      </c>
    </row>
    <row r="101" spans="2:12" s="180" customFormat="1" ht="8.85" customHeight="1" x14ac:dyDescent="0.15">
      <c r="B101" s="290">
        <v>45323</v>
      </c>
      <c r="C101" s="289">
        <v>48061</v>
      </c>
      <c r="D101" s="209">
        <v>90</v>
      </c>
      <c r="E101" s="288">
        <v>2738</v>
      </c>
      <c r="F101" s="287"/>
      <c r="G101" s="287"/>
      <c r="H101" s="235">
        <v>1685806932.78251</v>
      </c>
      <c r="I101" s="235"/>
      <c r="J101" s="209">
        <v>1451090767.47574</v>
      </c>
      <c r="K101" s="209">
        <v>1158825406.4479401</v>
      </c>
      <c r="L101" s="209">
        <v>796536885.60757303</v>
      </c>
    </row>
    <row r="102" spans="2:12" s="180" customFormat="1" ht="8.85" customHeight="1" x14ac:dyDescent="0.15">
      <c r="B102" s="290">
        <v>45323</v>
      </c>
      <c r="C102" s="289">
        <v>48092</v>
      </c>
      <c r="D102" s="209">
        <v>91</v>
      </c>
      <c r="E102" s="288">
        <v>2769</v>
      </c>
      <c r="F102" s="287"/>
      <c r="G102" s="287"/>
      <c r="H102" s="235">
        <v>1669259988.7056601</v>
      </c>
      <c r="I102" s="235"/>
      <c r="J102" s="209">
        <v>1434410666.8771501</v>
      </c>
      <c r="K102" s="209">
        <v>1142591603.74979</v>
      </c>
      <c r="L102" s="209">
        <v>782051820.55287099</v>
      </c>
    </row>
    <row r="103" spans="2:12" s="180" customFormat="1" ht="8.85" customHeight="1" x14ac:dyDescent="0.15">
      <c r="B103" s="290">
        <v>45323</v>
      </c>
      <c r="C103" s="289">
        <v>48122</v>
      </c>
      <c r="D103" s="209">
        <v>92</v>
      </c>
      <c r="E103" s="288">
        <v>2799</v>
      </c>
      <c r="F103" s="287"/>
      <c r="G103" s="287"/>
      <c r="H103" s="235">
        <v>1651548493.5862</v>
      </c>
      <c r="I103" s="235"/>
      <c r="J103" s="209">
        <v>1416861544.1656201</v>
      </c>
      <c r="K103" s="209">
        <v>1125834887.5637801</v>
      </c>
      <c r="L103" s="209">
        <v>767423844.54556501</v>
      </c>
    </row>
    <row r="104" spans="2:12" s="180" customFormat="1" ht="8.85" customHeight="1" x14ac:dyDescent="0.15">
      <c r="B104" s="290">
        <v>45323</v>
      </c>
      <c r="C104" s="289">
        <v>48153</v>
      </c>
      <c r="D104" s="209">
        <v>93</v>
      </c>
      <c r="E104" s="288">
        <v>2830</v>
      </c>
      <c r="F104" s="287"/>
      <c r="G104" s="287"/>
      <c r="H104" s="235">
        <v>1635244304.08934</v>
      </c>
      <c r="I104" s="235"/>
      <c r="J104" s="209">
        <v>1400494820.3803101</v>
      </c>
      <c r="K104" s="209">
        <v>1109999771.38115</v>
      </c>
      <c r="L104" s="209">
        <v>753425119.00036597</v>
      </c>
    </row>
    <row r="105" spans="2:12" s="180" customFormat="1" ht="8.85" customHeight="1" x14ac:dyDescent="0.15">
      <c r="B105" s="290">
        <v>45323</v>
      </c>
      <c r="C105" s="289">
        <v>48183</v>
      </c>
      <c r="D105" s="209">
        <v>94</v>
      </c>
      <c r="E105" s="288">
        <v>2860</v>
      </c>
      <c r="F105" s="287"/>
      <c r="G105" s="287"/>
      <c r="H105" s="235">
        <v>1618015770.49757</v>
      </c>
      <c r="I105" s="235"/>
      <c r="J105" s="209">
        <v>1383464987.4596801</v>
      </c>
      <c r="K105" s="209">
        <v>1093803534.05124</v>
      </c>
      <c r="L105" s="209">
        <v>739388364.12635303</v>
      </c>
    </row>
    <row r="106" spans="2:12" s="180" customFormat="1" ht="8.85" customHeight="1" x14ac:dyDescent="0.15">
      <c r="B106" s="290">
        <v>45323</v>
      </c>
      <c r="C106" s="289">
        <v>48214</v>
      </c>
      <c r="D106" s="209">
        <v>95</v>
      </c>
      <c r="E106" s="288">
        <v>2891</v>
      </c>
      <c r="F106" s="287"/>
      <c r="G106" s="287"/>
      <c r="H106" s="235">
        <v>1601539076.3277199</v>
      </c>
      <c r="I106" s="235"/>
      <c r="J106" s="209">
        <v>1367054223.2674</v>
      </c>
      <c r="K106" s="209">
        <v>1078079985.51771</v>
      </c>
      <c r="L106" s="209">
        <v>725672879.48549998</v>
      </c>
    </row>
    <row r="107" spans="2:12" s="180" customFormat="1" ht="8.85" customHeight="1" x14ac:dyDescent="0.15">
      <c r="B107" s="290">
        <v>45323</v>
      </c>
      <c r="C107" s="289">
        <v>48245</v>
      </c>
      <c r="D107" s="209">
        <v>96</v>
      </c>
      <c r="E107" s="288">
        <v>2922</v>
      </c>
      <c r="F107" s="287"/>
      <c r="G107" s="287"/>
      <c r="H107" s="235">
        <v>1584480501.56218</v>
      </c>
      <c r="I107" s="235"/>
      <c r="J107" s="209">
        <v>1350199303.2846301</v>
      </c>
      <c r="K107" s="209">
        <v>1062079961.53316</v>
      </c>
      <c r="L107" s="209">
        <v>711875003.62618101</v>
      </c>
    </row>
    <row r="108" spans="2:12" s="180" customFormat="1" ht="8.85" customHeight="1" x14ac:dyDescent="0.15">
      <c r="B108" s="290">
        <v>45323</v>
      </c>
      <c r="C108" s="289">
        <v>48274</v>
      </c>
      <c r="D108" s="209">
        <v>97</v>
      </c>
      <c r="E108" s="288">
        <v>2951</v>
      </c>
      <c r="F108" s="287"/>
      <c r="G108" s="287"/>
      <c r="H108" s="235">
        <v>1567766734.5529399</v>
      </c>
      <c r="I108" s="235"/>
      <c r="J108" s="209">
        <v>1333837021.1481299</v>
      </c>
      <c r="K108" s="209">
        <v>1046712822.52748</v>
      </c>
      <c r="L108" s="209">
        <v>698794728.93943</v>
      </c>
    </row>
    <row r="109" spans="2:12" s="180" customFormat="1" ht="8.85" customHeight="1" x14ac:dyDescent="0.15">
      <c r="B109" s="290">
        <v>45323</v>
      </c>
      <c r="C109" s="289">
        <v>48305</v>
      </c>
      <c r="D109" s="209">
        <v>98</v>
      </c>
      <c r="E109" s="288">
        <v>2982</v>
      </c>
      <c r="F109" s="287"/>
      <c r="G109" s="287"/>
      <c r="H109" s="235">
        <v>1551908852.9585099</v>
      </c>
      <c r="I109" s="235"/>
      <c r="J109" s="209">
        <v>1318105923.44576</v>
      </c>
      <c r="K109" s="209">
        <v>1031737418.93341</v>
      </c>
      <c r="L109" s="209">
        <v>685879586.44064605</v>
      </c>
    </row>
    <row r="110" spans="2:12" s="180" customFormat="1" ht="8.85" customHeight="1" x14ac:dyDescent="0.15">
      <c r="B110" s="290">
        <v>45323</v>
      </c>
      <c r="C110" s="289">
        <v>48335</v>
      </c>
      <c r="D110" s="209">
        <v>99</v>
      </c>
      <c r="E110" s="288">
        <v>3012</v>
      </c>
      <c r="F110" s="287"/>
      <c r="G110" s="287"/>
      <c r="H110" s="235">
        <v>1535798461.64925</v>
      </c>
      <c r="I110" s="235"/>
      <c r="J110" s="209">
        <v>1302281555.90781</v>
      </c>
      <c r="K110" s="209">
        <v>1016842119.2232</v>
      </c>
      <c r="L110" s="209">
        <v>673206508.57739699</v>
      </c>
    </row>
    <row r="111" spans="2:12" s="180" customFormat="1" ht="8.85" customHeight="1" x14ac:dyDescent="0.15">
      <c r="B111" s="290">
        <v>45323</v>
      </c>
      <c r="C111" s="289">
        <v>48366</v>
      </c>
      <c r="D111" s="209">
        <v>100</v>
      </c>
      <c r="E111" s="288">
        <v>3043</v>
      </c>
      <c r="F111" s="287"/>
      <c r="G111" s="287"/>
      <c r="H111" s="235">
        <v>1520048305.4394901</v>
      </c>
      <c r="I111" s="235"/>
      <c r="J111" s="209">
        <v>1286740083.9119101</v>
      </c>
      <c r="K111" s="209">
        <v>1002151914.1826</v>
      </c>
      <c r="L111" s="209">
        <v>660670566.36617804</v>
      </c>
    </row>
    <row r="112" spans="2:12" s="180" customFormat="1" ht="8.85" customHeight="1" x14ac:dyDescent="0.15">
      <c r="B112" s="290">
        <v>45323</v>
      </c>
      <c r="C112" s="289">
        <v>48396</v>
      </c>
      <c r="D112" s="209">
        <v>101</v>
      </c>
      <c r="E112" s="288">
        <v>3073</v>
      </c>
      <c r="F112" s="287"/>
      <c r="G112" s="287"/>
      <c r="H112" s="235">
        <v>1503926619.32739</v>
      </c>
      <c r="I112" s="235"/>
      <c r="J112" s="209">
        <v>1271003209.67135</v>
      </c>
      <c r="K112" s="209">
        <v>987459164.546983</v>
      </c>
      <c r="L112" s="209">
        <v>648315831.35838401</v>
      </c>
    </row>
    <row r="113" spans="2:12" s="180" customFormat="1" ht="8.85" customHeight="1" x14ac:dyDescent="0.15">
      <c r="B113" s="290">
        <v>45323</v>
      </c>
      <c r="C113" s="289">
        <v>48427</v>
      </c>
      <c r="D113" s="209">
        <v>102</v>
      </c>
      <c r="E113" s="288">
        <v>3104</v>
      </c>
      <c r="F113" s="287"/>
      <c r="G113" s="287"/>
      <c r="H113" s="235">
        <v>1487728764.6545401</v>
      </c>
      <c r="I113" s="235"/>
      <c r="J113" s="209">
        <v>1255181529.9887199</v>
      </c>
      <c r="K113" s="209">
        <v>972687042.22273302</v>
      </c>
      <c r="L113" s="209">
        <v>635912309.80013597</v>
      </c>
    </row>
    <row r="114" spans="2:12" s="180" customFormat="1" ht="8.85" customHeight="1" x14ac:dyDescent="0.15">
      <c r="B114" s="290">
        <v>45323</v>
      </c>
      <c r="C114" s="289">
        <v>48458</v>
      </c>
      <c r="D114" s="209">
        <v>103</v>
      </c>
      <c r="E114" s="288">
        <v>3135</v>
      </c>
      <c r="F114" s="287"/>
      <c r="G114" s="287"/>
      <c r="H114" s="235">
        <v>1472039705.8232801</v>
      </c>
      <c r="I114" s="235"/>
      <c r="J114" s="209">
        <v>1239838401.30901</v>
      </c>
      <c r="K114" s="209">
        <v>958353574.11325502</v>
      </c>
      <c r="L114" s="209">
        <v>623887792.62344098</v>
      </c>
    </row>
    <row r="115" spans="2:12" s="180" customFormat="1" ht="8.85" customHeight="1" x14ac:dyDescent="0.15">
      <c r="B115" s="290">
        <v>45323</v>
      </c>
      <c r="C115" s="289">
        <v>48488</v>
      </c>
      <c r="D115" s="209">
        <v>104</v>
      </c>
      <c r="E115" s="288">
        <v>3165</v>
      </c>
      <c r="F115" s="287"/>
      <c r="G115" s="287"/>
      <c r="H115" s="235">
        <v>1456233778.4947801</v>
      </c>
      <c r="I115" s="235"/>
      <c r="J115" s="209">
        <v>1224512492.1329899</v>
      </c>
      <c r="K115" s="209">
        <v>944177551.69775295</v>
      </c>
      <c r="L115" s="209">
        <v>612139599.81703401</v>
      </c>
    </row>
    <row r="116" spans="2:12" s="180" customFormat="1" ht="8.85" customHeight="1" x14ac:dyDescent="0.15">
      <c r="B116" s="290">
        <v>45323</v>
      </c>
      <c r="C116" s="289">
        <v>48519</v>
      </c>
      <c r="D116" s="209">
        <v>105</v>
      </c>
      <c r="E116" s="288">
        <v>3196</v>
      </c>
      <c r="F116" s="287"/>
      <c r="G116" s="287"/>
      <c r="H116" s="235">
        <v>1440860865.8112099</v>
      </c>
      <c r="I116" s="235"/>
      <c r="J116" s="209">
        <v>1209530834.8462701</v>
      </c>
      <c r="K116" s="209">
        <v>930253875.29255497</v>
      </c>
      <c r="L116" s="209">
        <v>600557938.52754605</v>
      </c>
    </row>
    <row r="117" spans="2:12" s="180" customFormat="1" ht="8.85" customHeight="1" x14ac:dyDescent="0.15">
      <c r="B117" s="290">
        <v>45323</v>
      </c>
      <c r="C117" s="289">
        <v>48549</v>
      </c>
      <c r="D117" s="209">
        <v>106</v>
      </c>
      <c r="E117" s="288">
        <v>3226</v>
      </c>
      <c r="F117" s="287"/>
      <c r="G117" s="287"/>
      <c r="H117" s="235">
        <v>1425145557.1965599</v>
      </c>
      <c r="I117" s="235"/>
      <c r="J117" s="209">
        <v>1194374938.6365399</v>
      </c>
      <c r="K117" s="209">
        <v>916336514.61453497</v>
      </c>
      <c r="L117" s="209">
        <v>589148125.93903804</v>
      </c>
    </row>
    <row r="118" spans="2:12" s="180" customFormat="1" ht="8.85" customHeight="1" x14ac:dyDescent="0.15">
      <c r="B118" s="290">
        <v>45323</v>
      </c>
      <c r="C118" s="289">
        <v>48580</v>
      </c>
      <c r="D118" s="209">
        <v>107</v>
      </c>
      <c r="E118" s="288">
        <v>3257</v>
      </c>
      <c r="F118" s="287"/>
      <c r="G118" s="287"/>
      <c r="H118" s="235">
        <v>1409563659.44701</v>
      </c>
      <c r="I118" s="235"/>
      <c r="J118" s="209">
        <v>1179312582.92031</v>
      </c>
      <c r="K118" s="209">
        <v>902479480.11962402</v>
      </c>
      <c r="L118" s="209">
        <v>577781275.46150804</v>
      </c>
    </row>
    <row r="119" spans="2:12" s="180" customFormat="1" ht="8.85" customHeight="1" x14ac:dyDescent="0.15">
      <c r="B119" s="290">
        <v>45323</v>
      </c>
      <c r="C119" s="289">
        <v>48611</v>
      </c>
      <c r="D119" s="209">
        <v>108</v>
      </c>
      <c r="E119" s="288">
        <v>3288</v>
      </c>
      <c r="F119" s="287"/>
      <c r="G119" s="287"/>
      <c r="H119" s="235">
        <v>1394259839.45928</v>
      </c>
      <c r="I119" s="235"/>
      <c r="J119" s="209">
        <v>1164530144.5123401</v>
      </c>
      <c r="K119" s="209">
        <v>888900665.87720799</v>
      </c>
      <c r="L119" s="209">
        <v>566677511.82834601</v>
      </c>
    </row>
    <row r="120" spans="2:12" s="180" customFormat="1" ht="8.85" customHeight="1" x14ac:dyDescent="0.15">
      <c r="B120" s="290">
        <v>45323</v>
      </c>
      <c r="C120" s="289">
        <v>48639</v>
      </c>
      <c r="D120" s="209">
        <v>109</v>
      </c>
      <c r="E120" s="288">
        <v>3316</v>
      </c>
      <c r="F120" s="287"/>
      <c r="G120" s="287"/>
      <c r="H120" s="235">
        <v>1379108021.80019</v>
      </c>
      <c r="I120" s="235"/>
      <c r="J120" s="209">
        <v>1150110119.13094</v>
      </c>
      <c r="K120" s="209">
        <v>875876828.75889695</v>
      </c>
      <c r="L120" s="209">
        <v>556238179.90358198</v>
      </c>
    </row>
    <row r="121" spans="2:12" s="180" customFormat="1" ht="8.85" customHeight="1" x14ac:dyDescent="0.15">
      <c r="B121" s="290">
        <v>45323</v>
      </c>
      <c r="C121" s="289">
        <v>48670</v>
      </c>
      <c r="D121" s="209">
        <v>110</v>
      </c>
      <c r="E121" s="288">
        <v>3347</v>
      </c>
      <c r="F121" s="287"/>
      <c r="G121" s="287"/>
      <c r="H121" s="235">
        <v>1364040328.11361</v>
      </c>
      <c r="I121" s="235"/>
      <c r="J121" s="209">
        <v>1135615023.92029</v>
      </c>
      <c r="K121" s="209">
        <v>862638496.16407299</v>
      </c>
      <c r="L121" s="209">
        <v>545510623.57471097</v>
      </c>
    </row>
    <row r="122" spans="2:12" s="180" customFormat="1" ht="8.85" customHeight="1" x14ac:dyDescent="0.15">
      <c r="B122" s="290">
        <v>45323</v>
      </c>
      <c r="C122" s="289">
        <v>48700</v>
      </c>
      <c r="D122" s="209">
        <v>111</v>
      </c>
      <c r="E122" s="288">
        <v>3377</v>
      </c>
      <c r="F122" s="287"/>
      <c r="G122" s="287"/>
      <c r="H122" s="235">
        <v>1348919380.18926</v>
      </c>
      <c r="I122" s="235"/>
      <c r="J122" s="209">
        <v>1121182921.4006901</v>
      </c>
      <c r="K122" s="209">
        <v>849579347.52236497</v>
      </c>
      <c r="L122" s="209">
        <v>535050048.33824497</v>
      </c>
    </row>
    <row r="123" spans="2:12" s="180" customFormat="1" ht="8.85" customHeight="1" x14ac:dyDescent="0.15">
      <c r="B123" s="290">
        <v>45323</v>
      </c>
      <c r="C123" s="289">
        <v>48731</v>
      </c>
      <c r="D123" s="209">
        <v>112</v>
      </c>
      <c r="E123" s="288">
        <v>3408</v>
      </c>
      <c r="F123" s="287"/>
      <c r="G123" s="287"/>
      <c r="H123" s="235">
        <v>1333982100.4107499</v>
      </c>
      <c r="I123" s="235"/>
      <c r="J123" s="209">
        <v>1106886933.1424799</v>
      </c>
      <c r="K123" s="209">
        <v>836613419.28049099</v>
      </c>
      <c r="L123" s="209">
        <v>524652693.73565203</v>
      </c>
    </row>
    <row r="124" spans="2:12" s="180" customFormat="1" ht="8.85" customHeight="1" x14ac:dyDescent="0.15">
      <c r="B124" s="290">
        <v>45323</v>
      </c>
      <c r="C124" s="289">
        <v>48761</v>
      </c>
      <c r="D124" s="209">
        <v>113</v>
      </c>
      <c r="E124" s="288">
        <v>3438</v>
      </c>
      <c r="F124" s="287"/>
      <c r="G124" s="287"/>
      <c r="H124" s="235">
        <v>1319116209.54286</v>
      </c>
      <c r="I124" s="235"/>
      <c r="J124" s="209">
        <v>1092755185.0335701</v>
      </c>
      <c r="K124" s="209">
        <v>823899442.40832698</v>
      </c>
      <c r="L124" s="209">
        <v>514561599.85151303</v>
      </c>
    </row>
    <row r="125" spans="2:12" s="180" customFormat="1" ht="8.85" customHeight="1" x14ac:dyDescent="0.15">
      <c r="B125" s="290">
        <v>45323</v>
      </c>
      <c r="C125" s="289">
        <v>48792</v>
      </c>
      <c r="D125" s="209">
        <v>114</v>
      </c>
      <c r="E125" s="288">
        <v>3469</v>
      </c>
      <c r="F125" s="287"/>
      <c r="G125" s="287"/>
      <c r="H125" s="235">
        <v>1304342133.09144</v>
      </c>
      <c r="I125" s="235"/>
      <c r="J125" s="209">
        <v>1078683712.0641999</v>
      </c>
      <c r="K125" s="209">
        <v>811221676.741786</v>
      </c>
      <c r="L125" s="209">
        <v>504497862.62572402</v>
      </c>
    </row>
    <row r="126" spans="2:12" s="180" customFormat="1" ht="8.85" customHeight="1" x14ac:dyDescent="0.15">
      <c r="B126" s="290">
        <v>45323</v>
      </c>
      <c r="C126" s="289">
        <v>48823</v>
      </c>
      <c r="D126" s="209">
        <v>115</v>
      </c>
      <c r="E126" s="288">
        <v>3500</v>
      </c>
      <c r="F126" s="287"/>
      <c r="G126" s="287"/>
      <c r="H126" s="235">
        <v>1289644596.1942699</v>
      </c>
      <c r="I126" s="235"/>
      <c r="J126" s="209">
        <v>1064720018.55022</v>
      </c>
      <c r="K126" s="209">
        <v>798683915.67243004</v>
      </c>
      <c r="L126" s="209">
        <v>494596844.99023098</v>
      </c>
    </row>
    <row r="127" spans="2:12" s="180" customFormat="1" ht="8.85" customHeight="1" x14ac:dyDescent="0.15">
      <c r="B127" s="290">
        <v>45323</v>
      </c>
      <c r="C127" s="289">
        <v>48853</v>
      </c>
      <c r="D127" s="209">
        <v>116</v>
      </c>
      <c r="E127" s="288">
        <v>3530</v>
      </c>
      <c r="F127" s="287"/>
      <c r="G127" s="287"/>
      <c r="H127" s="235">
        <v>1274972818.81002</v>
      </c>
      <c r="I127" s="235"/>
      <c r="J127" s="209">
        <v>1050879362.72807</v>
      </c>
      <c r="K127" s="209">
        <v>786361331.828933</v>
      </c>
      <c r="L127" s="209">
        <v>484969734.27267301</v>
      </c>
    </row>
    <row r="128" spans="2:12" s="180" customFormat="1" ht="8.85" customHeight="1" x14ac:dyDescent="0.15">
      <c r="B128" s="290">
        <v>45323</v>
      </c>
      <c r="C128" s="289">
        <v>48884</v>
      </c>
      <c r="D128" s="209">
        <v>117</v>
      </c>
      <c r="E128" s="288">
        <v>3561</v>
      </c>
      <c r="F128" s="287"/>
      <c r="G128" s="287"/>
      <c r="H128" s="235">
        <v>1260405513.1285801</v>
      </c>
      <c r="I128" s="235"/>
      <c r="J128" s="209">
        <v>1037110450.50046</v>
      </c>
      <c r="K128" s="209">
        <v>774084532.30467999</v>
      </c>
      <c r="L128" s="209">
        <v>475376266.81611502</v>
      </c>
    </row>
    <row r="129" spans="2:12" s="180" customFormat="1" ht="8.85" customHeight="1" x14ac:dyDescent="0.15">
      <c r="B129" s="290">
        <v>45323</v>
      </c>
      <c r="C129" s="289">
        <v>48914</v>
      </c>
      <c r="D129" s="209">
        <v>118</v>
      </c>
      <c r="E129" s="288">
        <v>3591</v>
      </c>
      <c r="F129" s="287"/>
      <c r="G129" s="287"/>
      <c r="H129" s="235">
        <v>1245116422.51805</v>
      </c>
      <c r="I129" s="235"/>
      <c r="J129" s="209">
        <v>1022848324.29023</v>
      </c>
      <c r="K129" s="209">
        <v>761560454.42794597</v>
      </c>
      <c r="L129" s="209">
        <v>465767921.14986902</v>
      </c>
    </row>
    <row r="130" spans="2:12" s="180" customFormat="1" ht="8.85" customHeight="1" x14ac:dyDescent="0.15">
      <c r="B130" s="290">
        <v>45323</v>
      </c>
      <c r="C130" s="289">
        <v>48945</v>
      </c>
      <c r="D130" s="209">
        <v>119</v>
      </c>
      <c r="E130" s="288">
        <v>3622</v>
      </c>
      <c r="F130" s="287"/>
      <c r="G130" s="287"/>
      <c r="H130" s="235">
        <v>1230516225.62321</v>
      </c>
      <c r="I130" s="235"/>
      <c r="J130" s="209">
        <v>1009139952.3534499</v>
      </c>
      <c r="K130" s="209">
        <v>749443055.45423806</v>
      </c>
      <c r="L130" s="209">
        <v>456415567.45425999</v>
      </c>
    </row>
    <row r="131" spans="2:12" s="180" customFormat="1" ht="8.85" customHeight="1" x14ac:dyDescent="0.15">
      <c r="B131" s="290">
        <v>45323</v>
      </c>
      <c r="C131" s="289">
        <v>48976</v>
      </c>
      <c r="D131" s="209">
        <v>120</v>
      </c>
      <c r="E131" s="288">
        <v>3653</v>
      </c>
      <c r="F131" s="287"/>
      <c r="G131" s="287"/>
      <c r="H131" s="235">
        <v>1216057222.9967201</v>
      </c>
      <c r="I131" s="235"/>
      <c r="J131" s="209">
        <v>995590735.14079702</v>
      </c>
      <c r="K131" s="209">
        <v>737500261.35318303</v>
      </c>
      <c r="L131" s="209">
        <v>447239967.67000598</v>
      </c>
    </row>
    <row r="132" spans="2:12" s="180" customFormat="1" ht="8.85" customHeight="1" x14ac:dyDescent="0.15">
      <c r="B132" s="290">
        <v>45323</v>
      </c>
      <c r="C132" s="289">
        <v>49004</v>
      </c>
      <c r="D132" s="209">
        <v>121</v>
      </c>
      <c r="E132" s="288">
        <v>3681</v>
      </c>
      <c r="F132" s="287"/>
      <c r="G132" s="287"/>
      <c r="H132" s="235">
        <v>1201638764.4047699</v>
      </c>
      <c r="I132" s="235"/>
      <c r="J132" s="209">
        <v>982279064.35239303</v>
      </c>
      <c r="K132" s="209">
        <v>725967763.14167905</v>
      </c>
      <c r="L132" s="209">
        <v>438561775.28006703</v>
      </c>
    </row>
    <row r="133" spans="2:12" s="180" customFormat="1" ht="8.85" customHeight="1" x14ac:dyDescent="0.15">
      <c r="B133" s="290">
        <v>45323</v>
      </c>
      <c r="C133" s="289">
        <v>49035</v>
      </c>
      <c r="D133" s="209">
        <v>122</v>
      </c>
      <c r="E133" s="288">
        <v>3712</v>
      </c>
      <c r="F133" s="287"/>
      <c r="G133" s="287"/>
      <c r="H133" s="235">
        <v>1187275685.19819</v>
      </c>
      <c r="I133" s="235"/>
      <c r="J133" s="209">
        <v>968891867.53093696</v>
      </c>
      <c r="K133" s="209">
        <v>714252635.856282</v>
      </c>
      <c r="L133" s="209">
        <v>429657019.46482801</v>
      </c>
    </row>
    <row r="134" spans="2:12" s="180" customFormat="1" ht="8.85" customHeight="1" x14ac:dyDescent="0.15">
      <c r="B134" s="290">
        <v>45323</v>
      </c>
      <c r="C134" s="289">
        <v>49065</v>
      </c>
      <c r="D134" s="209">
        <v>123</v>
      </c>
      <c r="E134" s="288">
        <v>3742</v>
      </c>
      <c r="F134" s="287"/>
      <c r="G134" s="287"/>
      <c r="H134" s="235">
        <v>1172987054.6928999</v>
      </c>
      <c r="I134" s="235"/>
      <c r="J134" s="209">
        <v>955660237.26803899</v>
      </c>
      <c r="K134" s="209">
        <v>702764515.8276</v>
      </c>
      <c r="L134" s="209">
        <v>421013447.70092899</v>
      </c>
    </row>
    <row r="135" spans="2:12" s="180" customFormat="1" ht="8.85" customHeight="1" x14ac:dyDescent="0.15">
      <c r="B135" s="290">
        <v>45323</v>
      </c>
      <c r="C135" s="289">
        <v>49096</v>
      </c>
      <c r="D135" s="209">
        <v>124</v>
      </c>
      <c r="E135" s="288">
        <v>3773</v>
      </c>
      <c r="F135" s="287"/>
      <c r="G135" s="287"/>
      <c r="H135" s="235">
        <v>1158383581.65626</v>
      </c>
      <c r="I135" s="235"/>
      <c r="J135" s="209">
        <v>942161752.18297601</v>
      </c>
      <c r="K135" s="209">
        <v>691076095.766837</v>
      </c>
      <c r="L135" s="209">
        <v>412257564.94823003</v>
      </c>
    </row>
    <row r="136" spans="2:12" s="180" customFormat="1" ht="8.85" customHeight="1" x14ac:dyDescent="0.15">
      <c r="B136" s="290">
        <v>45323</v>
      </c>
      <c r="C136" s="289">
        <v>49126</v>
      </c>
      <c r="D136" s="209">
        <v>125</v>
      </c>
      <c r="E136" s="288">
        <v>3803</v>
      </c>
      <c r="F136" s="287"/>
      <c r="G136" s="287"/>
      <c r="H136" s="235">
        <v>1144304976.96053</v>
      </c>
      <c r="I136" s="235"/>
      <c r="J136" s="209">
        <v>929183359.44442201</v>
      </c>
      <c r="K136" s="209">
        <v>679878945.46744204</v>
      </c>
      <c r="L136" s="209">
        <v>403915424.66107202</v>
      </c>
    </row>
    <row r="137" spans="2:12" s="180" customFormat="1" ht="8.85" customHeight="1" x14ac:dyDescent="0.15">
      <c r="B137" s="290">
        <v>45323</v>
      </c>
      <c r="C137" s="289">
        <v>49157</v>
      </c>
      <c r="D137" s="209">
        <v>126</v>
      </c>
      <c r="E137" s="288">
        <v>3834</v>
      </c>
      <c r="F137" s="287"/>
      <c r="G137" s="287"/>
      <c r="H137" s="235">
        <v>1130326003.71099</v>
      </c>
      <c r="I137" s="235"/>
      <c r="J137" s="209">
        <v>916275627.31178296</v>
      </c>
      <c r="K137" s="209">
        <v>668729367.92640305</v>
      </c>
      <c r="L137" s="209">
        <v>395608725.52396798</v>
      </c>
    </row>
    <row r="138" spans="2:12" s="180" customFormat="1" ht="8.85" customHeight="1" x14ac:dyDescent="0.15">
      <c r="B138" s="290">
        <v>45323</v>
      </c>
      <c r="C138" s="289">
        <v>49188</v>
      </c>
      <c r="D138" s="209">
        <v>127</v>
      </c>
      <c r="E138" s="288">
        <v>3865</v>
      </c>
      <c r="F138" s="287"/>
      <c r="G138" s="287"/>
      <c r="H138" s="235">
        <v>1116256604.0899999</v>
      </c>
      <c r="I138" s="235"/>
      <c r="J138" s="209">
        <v>903335829.20570302</v>
      </c>
      <c r="K138" s="209">
        <v>657608761.011289</v>
      </c>
      <c r="L138" s="209">
        <v>387382212.93387902</v>
      </c>
    </row>
    <row r="139" spans="2:12" s="180" customFormat="1" ht="8.85" customHeight="1" x14ac:dyDescent="0.15">
      <c r="B139" s="290">
        <v>45323</v>
      </c>
      <c r="C139" s="289">
        <v>49218</v>
      </c>
      <c r="D139" s="209">
        <v>128</v>
      </c>
      <c r="E139" s="288">
        <v>3895</v>
      </c>
      <c r="F139" s="287"/>
      <c r="G139" s="287"/>
      <c r="H139" s="235">
        <v>1102533952.3936999</v>
      </c>
      <c r="I139" s="235"/>
      <c r="J139" s="209">
        <v>890766196.12260103</v>
      </c>
      <c r="K139" s="209">
        <v>646862312.82460594</v>
      </c>
      <c r="L139" s="209">
        <v>379489721.89973599</v>
      </c>
    </row>
    <row r="140" spans="2:12" s="180" customFormat="1" ht="8.85" customHeight="1" x14ac:dyDescent="0.15">
      <c r="B140" s="290">
        <v>45323</v>
      </c>
      <c r="C140" s="289">
        <v>49249</v>
      </c>
      <c r="D140" s="209">
        <v>129</v>
      </c>
      <c r="E140" s="288">
        <v>3926</v>
      </c>
      <c r="F140" s="287"/>
      <c r="G140" s="287"/>
      <c r="H140" s="235">
        <v>1088894967.93753</v>
      </c>
      <c r="I140" s="235"/>
      <c r="J140" s="209">
        <v>878254785.78777695</v>
      </c>
      <c r="K140" s="209">
        <v>636154699.17847395</v>
      </c>
      <c r="L140" s="209">
        <v>371627229.68792897</v>
      </c>
    </row>
    <row r="141" spans="2:12" s="180" customFormat="1" ht="8.85" customHeight="1" x14ac:dyDescent="0.15">
      <c r="B141" s="290">
        <v>45323</v>
      </c>
      <c r="C141" s="289">
        <v>49279</v>
      </c>
      <c r="D141" s="209">
        <v>130</v>
      </c>
      <c r="E141" s="288">
        <v>3956</v>
      </c>
      <c r="F141" s="287"/>
      <c r="G141" s="287"/>
      <c r="H141" s="235">
        <v>1075202377.7795401</v>
      </c>
      <c r="I141" s="235"/>
      <c r="J141" s="209">
        <v>865787498.84074402</v>
      </c>
      <c r="K141" s="209">
        <v>625580629.26527798</v>
      </c>
      <c r="L141" s="209">
        <v>363952045.31906599</v>
      </c>
    </row>
    <row r="142" spans="2:12" s="180" customFormat="1" ht="8.85" customHeight="1" x14ac:dyDescent="0.15">
      <c r="B142" s="290">
        <v>45323</v>
      </c>
      <c r="C142" s="289">
        <v>49310</v>
      </c>
      <c r="D142" s="209">
        <v>131</v>
      </c>
      <c r="E142" s="288">
        <v>3987</v>
      </c>
      <c r="F142" s="287"/>
      <c r="G142" s="287"/>
      <c r="H142" s="235">
        <v>1061432273.90641</v>
      </c>
      <c r="I142" s="235"/>
      <c r="J142" s="209">
        <v>853249735.415411</v>
      </c>
      <c r="K142" s="209">
        <v>614953442.50761402</v>
      </c>
      <c r="L142" s="209">
        <v>356253982.84403902</v>
      </c>
    </row>
    <row r="143" spans="2:12" s="180" customFormat="1" ht="8.85" customHeight="1" x14ac:dyDescent="0.15">
      <c r="B143" s="290">
        <v>45323</v>
      </c>
      <c r="C143" s="289">
        <v>49341</v>
      </c>
      <c r="D143" s="209">
        <v>132</v>
      </c>
      <c r="E143" s="288">
        <v>4018</v>
      </c>
      <c r="F143" s="287"/>
      <c r="G143" s="287"/>
      <c r="H143" s="235">
        <v>1048030978.45155</v>
      </c>
      <c r="I143" s="235"/>
      <c r="J143" s="209">
        <v>841047981.21086395</v>
      </c>
      <c r="K143" s="209">
        <v>604617816.20921803</v>
      </c>
      <c r="L143" s="209">
        <v>348782793.100398</v>
      </c>
    </row>
    <row r="144" spans="2:12" s="180" customFormat="1" ht="8.85" customHeight="1" x14ac:dyDescent="0.15">
      <c r="B144" s="290">
        <v>45323</v>
      </c>
      <c r="C144" s="289">
        <v>49369</v>
      </c>
      <c r="D144" s="209">
        <v>133</v>
      </c>
      <c r="E144" s="288">
        <v>4046</v>
      </c>
      <c r="F144" s="287"/>
      <c r="G144" s="287"/>
      <c r="H144" s="235">
        <v>1034698630.10554</v>
      </c>
      <c r="I144" s="235"/>
      <c r="J144" s="209">
        <v>829076584.88450205</v>
      </c>
      <c r="K144" s="209">
        <v>594642483.45864797</v>
      </c>
      <c r="L144" s="209">
        <v>341715796.745848</v>
      </c>
    </row>
    <row r="145" spans="2:12" s="180" customFormat="1" ht="8.85" customHeight="1" x14ac:dyDescent="0.15">
      <c r="B145" s="290">
        <v>45323</v>
      </c>
      <c r="C145" s="289">
        <v>49400</v>
      </c>
      <c r="D145" s="209">
        <v>134</v>
      </c>
      <c r="E145" s="288">
        <v>4077</v>
      </c>
      <c r="F145" s="287"/>
      <c r="G145" s="287"/>
      <c r="H145" s="235">
        <v>1021450900.45785</v>
      </c>
      <c r="I145" s="235"/>
      <c r="J145" s="209">
        <v>817073358.96077895</v>
      </c>
      <c r="K145" s="209">
        <v>584542950.06424606</v>
      </c>
      <c r="L145" s="209">
        <v>334489253.07968599</v>
      </c>
    </row>
    <row r="146" spans="2:12" s="180" customFormat="1" ht="8.85" customHeight="1" x14ac:dyDescent="0.15">
      <c r="B146" s="290">
        <v>45323</v>
      </c>
      <c r="C146" s="289">
        <v>49430</v>
      </c>
      <c r="D146" s="209">
        <v>135</v>
      </c>
      <c r="E146" s="288">
        <v>4107</v>
      </c>
      <c r="F146" s="287"/>
      <c r="G146" s="287"/>
      <c r="H146" s="235">
        <v>1008085381.16079</v>
      </c>
      <c r="I146" s="235"/>
      <c r="J146" s="209">
        <v>805058485.54036295</v>
      </c>
      <c r="K146" s="209">
        <v>574529821.30910802</v>
      </c>
      <c r="L146" s="209">
        <v>327411855.51838702</v>
      </c>
    </row>
    <row r="147" spans="2:12" s="180" customFormat="1" ht="8.85" customHeight="1" x14ac:dyDescent="0.15">
      <c r="B147" s="290">
        <v>45323</v>
      </c>
      <c r="C147" s="289">
        <v>49461</v>
      </c>
      <c r="D147" s="209">
        <v>136</v>
      </c>
      <c r="E147" s="288">
        <v>4138</v>
      </c>
      <c r="F147" s="287"/>
      <c r="G147" s="287"/>
      <c r="H147" s="235">
        <v>994499199.13417995</v>
      </c>
      <c r="I147" s="235"/>
      <c r="J147" s="209">
        <v>792861503.89873195</v>
      </c>
      <c r="K147" s="209">
        <v>564386437.32566202</v>
      </c>
      <c r="L147" s="209">
        <v>320269080.914244</v>
      </c>
    </row>
    <row r="148" spans="2:12" s="180" customFormat="1" ht="8.85" customHeight="1" x14ac:dyDescent="0.15">
      <c r="B148" s="290">
        <v>45323</v>
      </c>
      <c r="C148" s="289">
        <v>49491</v>
      </c>
      <c r="D148" s="209">
        <v>137</v>
      </c>
      <c r="E148" s="288">
        <v>4168</v>
      </c>
      <c r="F148" s="287"/>
      <c r="G148" s="287"/>
      <c r="H148" s="235">
        <v>981590284.92956805</v>
      </c>
      <c r="I148" s="235"/>
      <c r="J148" s="209">
        <v>781285395.14069104</v>
      </c>
      <c r="K148" s="209">
        <v>554777335.145136</v>
      </c>
      <c r="L148" s="209">
        <v>313525766.51648003</v>
      </c>
    </row>
    <row r="149" spans="2:12" s="180" customFormat="1" ht="8.85" customHeight="1" x14ac:dyDescent="0.15">
      <c r="B149" s="290">
        <v>45323</v>
      </c>
      <c r="C149" s="289">
        <v>49522</v>
      </c>
      <c r="D149" s="209">
        <v>138</v>
      </c>
      <c r="E149" s="288">
        <v>4199</v>
      </c>
      <c r="F149" s="287"/>
      <c r="G149" s="287"/>
      <c r="H149" s="235">
        <v>968789105.43444896</v>
      </c>
      <c r="I149" s="235"/>
      <c r="J149" s="209">
        <v>769788608.25644195</v>
      </c>
      <c r="K149" s="209">
        <v>545223513.27097905</v>
      </c>
      <c r="L149" s="209">
        <v>306821454.69919598</v>
      </c>
    </row>
    <row r="150" spans="2:12" s="180" customFormat="1" ht="8.85" customHeight="1" x14ac:dyDescent="0.15">
      <c r="B150" s="290">
        <v>45323</v>
      </c>
      <c r="C150" s="289">
        <v>49553</v>
      </c>
      <c r="D150" s="209">
        <v>139</v>
      </c>
      <c r="E150" s="288">
        <v>4230</v>
      </c>
      <c r="F150" s="287"/>
      <c r="G150" s="287"/>
      <c r="H150" s="235">
        <v>955461294.56358099</v>
      </c>
      <c r="I150" s="235"/>
      <c r="J150" s="209">
        <v>757910827.21315396</v>
      </c>
      <c r="K150" s="209">
        <v>535445534.73399299</v>
      </c>
      <c r="L150" s="209">
        <v>300042702.49490499</v>
      </c>
    </row>
    <row r="151" spans="2:12" s="180" customFormat="1" ht="8.85" customHeight="1" x14ac:dyDescent="0.15">
      <c r="B151" s="290">
        <v>45323</v>
      </c>
      <c r="C151" s="289">
        <v>49583</v>
      </c>
      <c r="D151" s="209">
        <v>140</v>
      </c>
      <c r="E151" s="288">
        <v>4260</v>
      </c>
      <c r="F151" s="287"/>
      <c r="G151" s="287"/>
      <c r="H151" s="235">
        <v>942923871.37094796</v>
      </c>
      <c r="I151" s="235"/>
      <c r="J151" s="209">
        <v>746737916.40098</v>
      </c>
      <c r="K151" s="209">
        <v>526253698.25804299</v>
      </c>
      <c r="L151" s="209">
        <v>293683137.79744101</v>
      </c>
    </row>
    <row r="152" spans="2:12" s="180" customFormat="1" ht="8.85" customHeight="1" x14ac:dyDescent="0.15">
      <c r="B152" s="290">
        <v>45323</v>
      </c>
      <c r="C152" s="289">
        <v>49614</v>
      </c>
      <c r="D152" s="209">
        <v>141</v>
      </c>
      <c r="E152" s="288">
        <v>4291</v>
      </c>
      <c r="F152" s="287"/>
      <c r="G152" s="287"/>
      <c r="H152" s="235">
        <v>930474829.41731203</v>
      </c>
      <c r="I152" s="235"/>
      <c r="J152" s="209">
        <v>735629236.76886904</v>
      </c>
      <c r="K152" s="209">
        <v>517106541.31737798</v>
      </c>
      <c r="L152" s="209">
        <v>287356153.68856901</v>
      </c>
    </row>
    <row r="153" spans="2:12" s="180" customFormat="1" ht="8.85" customHeight="1" x14ac:dyDescent="0.15">
      <c r="B153" s="290">
        <v>45323</v>
      </c>
      <c r="C153" s="289">
        <v>49644</v>
      </c>
      <c r="D153" s="209">
        <v>142</v>
      </c>
      <c r="E153" s="288">
        <v>4321</v>
      </c>
      <c r="F153" s="287"/>
      <c r="G153" s="287"/>
      <c r="H153" s="235">
        <v>918068597.15874004</v>
      </c>
      <c r="I153" s="235"/>
      <c r="J153" s="209">
        <v>724629557.60743701</v>
      </c>
      <c r="K153" s="209">
        <v>508120670.29054397</v>
      </c>
      <c r="L153" s="209">
        <v>281205244.55264598</v>
      </c>
    </row>
    <row r="154" spans="2:12" s="180" customFormat="1" ht="8.85" customHeight="1" x14ac:dyDescent="0.15">
      <c r="B154" s="290">
        <v>45323</v>
      </c>
      <c r="C154" s="289">
        <v>49675</v>
      </c>
      <c r="D154" s="209">
        <v>143</v>
      </c>
      <c r="E154" s="288">
        <v>4352</v>
      </c>
      <c r="F154" s="287"/>
      <c r="G154" s="287"/>
      <c r="H154" s="235">
        <v>905710065.11569297</v>
      </c>
      <c r="I154" s="235"/>
      <c r="J154" s="209">
        <v>713662514.10839999</v>
      </c>
      <c r="K154" s="209">
        <v>499157724.06445402</v>
      </c>
      <c r="L154" s="209">
        <v>275074903.479182</v>
      </c>
    </row>
    <row r="155" spans="2:12" s="180" customFormat="1" ht="8.85" customHeight="1" x14ac:dyDescent="0.15">
      <c r="B155" s="290">
        <v>45323</v>
      </c>
      <c r="C155" s="289">
        <v>49706</v>
      </c>
      <c r="D155" s="209">
        <v>144</v>
      </c>
      <c r="E155" s="288">
        <v>4383</v>
      </c>
      <c r="F155" s="287"/>
      <c r="G155" s="287"/>
      <c r="H155" s="235">
        <v>893390427.179492</v>
      </c>
      <c r="I155" s="235"/>
      <c r="J155" s="209">
        <v>702761182.91315997</v>
      </c>
      <c r="K155" s="209">
        <v>490282924.93758398</v>
      </c>
      <c r="L155" s="209">
        <v>269039818.491579</v>
      </c>
    </row>
    <row r="156" spans="2:12" s="180" customFormat="1" ht="8.85" customHeight="1" x14ac:dyDescent="0.15">
      <c r="B156" s="290">
        <v>45323</v>
      </c>
      <c r="C156" s="289">
        <v>49735</v>
      </c>
      <c r="D156" s="209">
        <v>145</v>
      </c>
      <c r="E156" s="288">
        <v>4412</v>
      </c>
      <c r="F156" s="287"/>
      <c r="G156" s="287"/>
      <c r="H156" s="235">
        <v>881118206.030074</v>
      </c>
      <c r="I156" s="235"/>
      <c r="J156" s="209">
        <v>692007796.02444899</v>
      </c>
      <c r="K156" s="209">
        <v>481632108.67135</v>
      </c>
      <c r="L156" s="209">
        <v>263245388.709703</v>
      </c>
    </row>
    <row r="157" spans="2:12" s="180" customFormat="1" ht="8.85" customHeight="1" x14ac:dyDescent="0.15">
      <c r="B157" s="290">
        <v>45323</v>
      </c>
      <c r="C157" s="289">
        <v>49766</v>
      </c>
      <c r="D157" s="209">
        <v>146</v>
      </c>
      <c r="E157" s="288">
        <v>4443</v>
      </c>
      <c r="F157" s="287"/>
      <c r="G157" s="287"/>
      <c r="H157" s="235">
        <v>868933709.21027696</v>
      </c>
      <c r="I157" s="235"/>
      <c r="J157" s="209">
        <v>681280936.54139495</v>
      </c>
      <c r="K157" s="209">
        <v>472960394.41732103</v>
      </c>
      <c r="L157" s="209">
        <v>257410782.26977399</v>
      </c>
    </row>
    <row r="158" spans="2:12" s="180" customFormat="1" ht="8.85" customHeight="1" x14ac:dyDescent="0.15">
      <c r="B158" s="290">
        <v>45323</v>
      </c>
      <c r="C158" s="289">
        <v>49796</v>
      </c>
      <c r="D158" s="209">
        <v>147</v>
      </c>
      <c r="E158" s="288">
        <v>4473</v>
      </c>
      <c r="F158" s="287"/>
      <c r="G158" s="287"/>
      <c r="H158" s="235">
        <v>856819913.19442403</v>
      </c>
      <c r="I158" s="235"/>
      <c r="J158" s="209">
        <v>670680536.35785198</v>
      </c>
      <c r="K158" s="209">
        <v>464455390.89182198</v>
      </c>
      <c r="L158" s="209">
        <v>251745694.296808</v>
      </c>
    </row>
    <row r="159" spans="2:12" s="180" customFormat="1" ht="8.85" customHeight="1" x14ac:dyDescent="0.15">
      <c r="B159" s="290">
        <v>45323</v>
      </c>
      <c r="C159" s="289">
        <v>49827</v>
      </c>
      <c r="D159" s="209">
        <v>148</v>
      </c>
      <c r="E159" s="288">
        <v>4504</v>
      </c>
      <c r="F159" s="287"/>
      <c r="G159" s="287"/>
      <c r="H159" s="235">
        <v>844811163.70388305</v>
      </c>
      <c r="I159" s="235"/>
      <c r="J159" s="209">
        <v>660159040.26083302</v>
      </c>
      <c r="K159" s="209">
        <v>456006436.64163202</v>
      </c>
      <c r="L159" s="209">
        <v>246119279.91293299</v>
      </c>
    </row>
    <row r="160" spans="2:12" s="180" customFormat="1" ht="8.85" customHeight="1" x14ac:dyDescent="0.15">
      <c r="B160" s="290">
        <v>45323</v>
      </c>
      <c r="C160" s="289">
        <v>49857</v>
      </c>
      <c r="D160" s="209">
        <v>149</v>
      </c>
      <c r="E160" s="288">
        <v>4534</v>
      </c>
      <c r="F160" s="287"/>
      <c r="G160" s="287"/>
      <c r="H160" s="235">
        <v>832980080.96209097</v>
      </c>
      <c r="I160" s="235"/>
      <c r="J160" s="209">
        <v>649845487.19844997</v>
      </c>
      <c r="K160" s="209">
        <v>447777505.50513297</v>
      </c>
      <c r="L160" s="209">
        <v>240687213.48345301</v>
      </c>
    </row>
    <row r="161" spans="2:12" s="180" customFormat="1" ht="8.85" customHeight="1" x14ac:dyDescent="0.15">
      <c r="B161" s="290">
        <v>45323</v>
      </c>
      <c r="C161" s="289">
        <v>49888</v>
      </c>
      <c r="D161" s="209">
        <v>150</v>
      </c>
      <c r="E161" s="288">
        <v>4565</v>
      </c>
      <c r="F161" s="287"/>
      <c r="G161" s="287"/>
      <c r="H161" s="235">
        <v>821307588.54779506</v>
      </c>
      <c r="I161" s="235"/>
      <c r="J161" s="209">
        <v>639652506.03445601</v>
      </c>
      <c r="K161" s="209">
        <v>439633080.583354</v>
      </c>
      <c r="L161" s="209">
        <v>235308561.97876999</v>
      </c>
    </row>
    <row r="162" spans="2:12" s="180" customFormat="1" ht="8.85" customHeight="1" x14ac:dyDescent="0.15">
      <c r="B162" s="290">
        <v>45323</v>
      </c>
      <c r="C162" s="289">
        <v>49919</v>
      </c>
      <c r="D162" s="209">
        <v>151</v>
      </c>
      <c r="E162" s="288">
        <v>4596</v>
      </c>
      <c r="F162" s="287"/>
      <c r="G162" s="287"/>
      <c r="H162" s="235">
        <v>809747840.89112997</v>
      </c>
      <c r="I162" s="235"/>
      <c r="J162" s="209">
        <v>629579890.76265001</v>
      </c>
      <c r="K162" s="209">
        <v>431609702.44922203</v>
      </c>
      <c r="L162" s="209">
        <v>230035670.11218101</v>
      </c>
    </row>
    <row r="163" spans="2:12" s="180" customFormat="1" ht="8.85" customHeight="1" x14ac:dyDescent="0.15">
      <c r="B163" s="290">
        <v>45323</v>
      </c>
      <c r="C163" s="289">
        <v>49949</v>
      </c>
      <c r="D163" s="209">
        <v>152</v>
      </c>
      <c r="E163" s="288">
        <v>4626</v>
      </c>
      <c r="F163" s="287"/>
      <c r="G163" s="287"/>
      <c r="H163" s="235">
        <v>798306597.75278902</v>
      </c>
      <c r="I163" s="235"/>
      <c r="J163" s="209">
        <v>619665515.38911104</v>
      </c>
      <c r="K163" s="209">
        <v>423767305.04808301</v>
      </c>
      <c r="L163" s="209">
        <v>224930068.474664</v>
      </c>
    </row>
    <row r="164" spans="2:12" s="180" customFormat="1" ht="8.85" customHeight="1" x14ac:dyDescent="0.15">
      <c r="B164" s="290">
        <v>45323</v>
      </c>
      <c r="C164" s="289">
        <v>49980</v>
      </c>
      <c r="D164" s="209">
        <v>153</v>
      </c>
      <c r="E164" s="288">
        <v>4657</v>
      </c>
      <c r="F164" s="287"/>
      <c r="G164" s="287"/>
      <c r="H164" s="235">
        <v>786991759.65088797</v>
      </c>
      <c r="I164" s="235"/>
      <c r="J164" s="209">
        <v>609846553.32561195</v>
      </c>
      <c r="K164" s="209">
        <v>415991814.31096798</v>
      </c>
      <c r="L164" s="209">
        <v>219867720.27026099</v>
      </c>
    </row>
    <row r="165" spans="2:12" s="180" customFormat="1" ht="8.85" customHeight="1" x14ac:dyDescent="0.15">
      <c r="B165" s="290">
        <v>45323</v>
      </c>
      <c r="C165" s="289">
        <v>50010</v>
      </c>
      <c r="D165" s="209">
        <v>154</v>
      </c>
      <c r="E165" s="288">
        <v>4687</v>
      </c>
      <c r="F165" s="287"/>
      <c r="G165" s="287"/>
      <c r="H165" s="235">
        <v>775793807.64676499</v>
      </c>
      <c r="I165" s="235"/>
      <c r="J165" s="209">
        <v>600182402.66013396</v>
      </c>
      <c r="K165" s="209">
        <v>408392009.58561701</v>
      </c>
      <c r="L165" s="209">
        <v>214966115.28419101</v>
      </c>
    </row>
    <row r="166" spans="2:12" s="180" customFormat="1" ht="8.85" customHeight="1" x14ac:dyDescent="0.15">
      <c r="B166" s="290">
        <v>45323</v>
      </c>
      <c r="C166" s="289">
        <v>50041</v>
      </c>
      <c r="D166" s="209">
        <v>155</v>
      </c>
      <c r="E166" s="288">
        <v>4718</v>
      </c>
      <c r="F166" s="287"/>
      <c r="G166" s="287"/>
      <c r="H166" s="235">
        <v>764686764.45893204</v>
      </c>
      <c r="I166" s="235"/>
      <c r="J166" s="209">
        <v>590586208.970577</v>
      </c>
      <c r="K166" s="209">
        <v>400840294.699085</v>
      </c>
      <c r="L166" s="209">
        <v>210097441.77349299</v>
      </c>
    </row>
    <row r="167" spans="2:12" s="180" customFormat="1" ht="8.85" customHeight="1" x14ac:dyDescent="0.15">
      <c r="B167" s="290">
        <v>45323</v>
      </c>
      <c r="C167" s="289">
        <v>50072</v>
      </c>
      <c r="D167" s="209">
        <v>156</v>
      </c>
      <c r="E167" s="288">
        <v>4749</v>
      </c>
      <c r="F167" s="287"/>
      <c r="G167" s="287"/>
      <c r="H167" s="235">
        <v>753143951.15000904</v>
      </c>
      <c r="I167" s="235"/>
      <c r="J167" s="209">
        <v>580684855.41314197</v>
      </c>
      <c r="K167" s="209">
        <v>393117759.36942899</v>
      </c>
      <c r="L167" s="209">
        <v>205176999.745011</v>
      </c>
    </row>
    <row r="168" spans="2:12" s="180" customFormat="1" ht="8.85" customHeight="1" x14ac:dyDescent="0.15">
      <c r="B168" s="290">
        <v>45323</v>
      </c>
      <c r="C168" s="289">
        <v>50100</v>
      </c>
      <c r="D168" s="209">
        <v>157</v>
      </c>
      <c r="E168" s="288">
        <v>4777</v>
      </c>
      <c r="F168" s="287"/>
      <c r="G168" s="287"/>
      <c r="H168" s="235">
        <v>742304253.59008002</v>
      </c>
      <c r="I168" s="235"/>
      <c r="J168" s="209">
        <v>571450450.34319401</v>
      </c>
      <c r="K168" s="209">
        <v>385977385.26160198</v>
      </c>
      <c r="L168" s="209">
        <v>200679440.75593099</v>
      </c>
    </row>
    <row r="169" spans="2:12" s="180" customFormat="1" ht="8.85" customHeight="1" x14ac:dyDescent="0.15">
      <c r="B169" s="290">
        <v>45323</v>
      </c>
      <c r="C169" s="289">
        <v>50131</v>
      </c>
      <c r="D169" s="209">
        <v>158</v>
      </c>
      <c r="E169" s="288">
        <v>4808</v>
      </c>
      <c r="F169" s="287"/>
      <c r="G169" s="287"/>
      <c r="H169" s="235">
        <v>731549627.75813603</v>
      </c>
      <c r="I169" s="235"/>
      <c r="J169" s="209">
        <v>562216002.44719398</v>
      </c>
      <c r="K169" s="209">
        <v>378774362.70411402</v>
      </c>
      <c r="L169" s="209">
        <v>196100281.943315</v>
      </c>
    </row>
    <row r="170" spans="2:12" s="180" customFormat="1" ht="8.85" customHeight="1" x14ac:dyDescent="0.15">
      <c r="B170" s="290">
        <v>45323</v>
      </c>
      <c r="C170" s="289">
        <v>50161</v>
      </c>
      <c r="D170" s="209">
        <v>159</v>
      </c>
      <c r="E170" s="288">
        <v>4838</v>
      </c>
      <c r="F170" s="287"/>
      <c r="G170" s="287"/>
      <c r="H170" s="235">
        <v>720869614.04574597</v>
      </c>
      <c r="I170" s="235"/>
      <c r="J170" s="209">
        <v>553098765.54026198</v>
      </c>
      <c r="K170" s="209">
        <v>371714780.06507498</v>
      </c>
      <c r="L170" s="209">
        <v>191656501.01205799</v>
      </c>
    </row>
    <row r="171" spans="2:12" s="180" customFormat="1" ht="8.85" customHeight="1" x14ac:dyDescent="0.15">
      <c r="B171" s="290">
        <v>45323</v>
      </c>
      <c r="C171" s="289">
        <v>50192</v>
      </c>
      <c r="D171" s="209">
        <v>160</v>
      </c>
      <c r="E171" s="288">
        <v>4869</v>
      </c>
      <c r="F171" s="287"/>
      <c r="G171" s="287"/>
      <c r="H171" s="235">
        <v>710186583.59080005</v>
      </c>
      <c r="I171" s="235"/>
      <c r="J171" s="209">
        <v>543977845.01285195</v>
      </c>
      <c r="K171" s="209">
        <v>364655229.156075</v>
      </c>
      <c r="L171" s="209">
        <v>187220236.99843001</v>
      </c>
    </row>
    <row r="172" spans="2:12" s="180" customFormat="1" ht="8.85" customHeight="1" x14ac:dyDescent="0.15">
      <c r="B172" s="290">
        <v>45323</v>
      </c>
      <c r="C172" s="289">
        <v>50222</v>
      </c>
      <c r="D172" s="209">
        <v>161</v>
      </c>
      <c r="E172" s="288">
        <v>4899</v>
      </c>
      <c r="F172" s="287"/>
      <c r="G172" s="287"/>
      <c r="H172" s="235">
        <v>699627533.33463001</v>
      </c>
      <c r="I172" s="235"/>
      <c r="J172" s="209">
        <v>535010371.875727</v>
      </c>
      <c r="K172" s="209">
        <v>357761170.09178299</v>
      </c>
      <c r="L172" s="209">
        <v>182927766.03117001</v>
      </c>
    </row>
    <row r="173" spans="2:12" s="180" customFormat="1" ht="8.85" customHeight="1" x14ac:dyDescent="0.15">
      <c r="B173" s="290">
        <v>45323</v>
      </c>
      <c r="C173" s="289">
        <v>50253</v>
      </c>
      <c r="D173" s="209">
        <v>162</v>
      </c>
      <c r="E173" s="288">
        <v>4930</v>
      </c>
      <c r="F173" s="287"/>
      <c r="G173" s="287"/>
      <c r="H173" s="235">
        <v>689122729.67838097</v>
      </c>
      <c r="I173" s="235"/>
      <c r="J173" s="209">
        <v>526083478.03751397</v>
      </c>
      <c r="K173" s="209">
        <v>350897081.76592201</v>
      </c>
      <c r="L173" s="209">
        <v>178658138.409922</v>
      </c>
    </row>
    <row r="174" spans="2:12" s="180" customFormat="1" ht="8.85" customHeight="1" x14ac:dyDescent="0.15">
      <c r="B174" s="290">
        <v>45323</v>
      </c>
      <c r="C174" s="289">
        <v>50284</v>
      </c>
      <c r="D174" s="209">
        <v>163</v>
      </c>
      <c r="E174" s="288">
        <v>4961</v>
      </c>
      <c r="F174" s="287"/>
      <c r="G174" s="287"/>
      <c r="H174" s="235">
        <v>678678469.84923601</v>
      </c>
      <c r="I174" s="235"/>
      <c r="J174" s="209">
        <v>517231467.89450502</v>
      </c>
      <c r="K174" s="209">
        <v>344115413.36985499</v>
      </c>
      <c r="L174" s="209">
        <v>174463183.59975699</v>
      </c>
    </row>
    <row r="175" spans="2:12" s="180" customFormat="1" ht="8.85" customHeight="1" x14ac:dyDescent="0.15">
      <c r="B175" s="290">
        <v>45323</v>
      </c>
      <c r="C175" s="289">
        <v>50314</v>
      </c>
      <c r="D175" s="209">
        <v>164</v>
      </c>
      <c r="E175" s="288">
        <v>4991</v>
      </c>
      <c r="F175" s="287"/>
      <c r="G175" s="287"/>
      <c r="H175" s="235">
        <v>668319961.490991</v>
      </c>
      <c r="I175" s="235"/>
      <c r="J175" s="209">
        <v>508501057.40676099</v>
      </c>
      <c r="K175" s="209">
        <v>337474384.73174697</v>
      </c>
      <c r="L175" s="209">
        <v>170394889.50197601</v>
      </c>
    </row>
    <row r="176" spans="2:12" s="180" customFormat="1" ht="8.85" customHeight="1" x14ac:dyDescent="0.15">
      <c r="B176" s="290">
        <v>45323</v>
      </c>
      <c r="C176" s="289">
        <v>50345</v>
      </c>
      <c r="D176" s="209">
        <v>165</v>
      </c>
      <c r="E176" s="288">
        <v>5022</v>
      </c>
      <c r="F176" s="287"/>
      <c r="G176" s="287"/>
      <c r="H176" s="235">
        <v>658032784.02079105</v>
      </c>
      <c r="I176" s="235"/>
      <c r="J176" s="209">
        <v>499824727.35707098</v>
      </c>
      <c r="K176" s="209">
        <v>330872585.04474097</v>
      </c>
      <c r="L176" s="209">
        <v>166353964.41488701</v>
      </c>
    </row>
    <row r="177" spans="2:12" s="180" customFormat="1" ht="8.85" customHeight="1" x14ac:dyDescent="0.15">
      <c r="B177" s="290">
        <v>45323</v>
      </c>
      <c r="C177" s="289">
        <v>50375</v>
      </c>
      <c r="D177" s="209">
        <v>166</v>
      </c>
      <c r="E177" s="288">
        <v>5052</v>
      </c>
      <c r="F177" s="287"/>
      <c r="G177" s="287"/>
      <c r="H177" s="235">
        <v>647755947.80033398</v>
      </c>
      <c r="I177" s="235"/>
      <c r="J177" s="209">
        <v>491211104.79297698</v>
      </c>
      <c r="K177" s="209">
        <v>324370231.213229</v>
      </c>
      <c r="L177" s="209">
        <v>162416237.09347099</v>
      </c>
    </row>
    <row r="178" spans="2:12" s="180" customFormat="1" ht="8.85" customHeight="1" x14ac:dyDescent="0.15">
      <c r="B178" s="290">
        <v>45323</v>
      </c>
      <c r="C178" s="289">
        <v>50406</v>
      </c>
      <c r="D178" s="209">
        <v>167</v>
      </c>
      <c r="E178" s="288">
        <v>5083</v>
      </c>
      <c r="F178" s="287"/>
      <c r="G178" s="287"/>
      <c r="H178" s="235">
        <v>637566148.40905595</v>
      </c>
      <c r="I178" s="235"/>
      <c r="J178" s="209">
        <v>482663875.90894198</v>
      </c>
      <c r="K178" s="209">
        <v>317915500.36693603</v>
      </c>
      <c r="L178" s="209">
        <v>158510040.37730199</v>
      </c>
    </row>
    <row r="179" spans="2:12" s="180" customFormat="1" ht="8.85" customHeight="1" x14ac:dyDescent="0.15">
      <c r="B179" s="290">
        <v>45323</v>
      </c>
      <c r="C179" s="289">
        <v>50437</v>
      </c>
      <c r="D179" s="209">
        <v>168</v>
      </c>
      <c r="E179" s="288">
        <v>5114</v>
      </c>
      <c r="F179" s="287"/>
      <c r="G179" s="287"/>
      <c r="H179" s="235">
        <v>627488787.67661202</v>
      </c>
      <c r="I179" s="235"/>
      <c r="J179" s="209">
        <v>474229203.77168602</v>
      </c>
      <c r="K179" s="209">
        <v>311565451.984285</v>
      </c>
      <c r="L179" s="209">
        <v>154685992.42507499</v>
      </c>
    </row>
    <row r="180" spans="2:12" s="180" customFormat="1" ht="8.85" customHeight="1" x14ac:dyDescent="0.15">
      <c r="B180" s="290">
        <v>45323</v>
      </c>
      <c r="C180" s="289">
        <v>50465</v>
      </c>
      <c r="D180" s="209">
        <v>169</v>
      </c>
      <c r="E180" s="288">
        <v>5142</v>
      </c>
      <c r="F180" s="287"/>
      <c r="G180" s="287"/>
      <c r="H180" s="235">
        <v>617503432.90428603</v>
      </c>
      <c r="I180" s="235"/>
      <c r="J180" s="209">
        <v>465967711.876903</v>
      </c>
      <c r="K180" s="209">
        <v>305434394.21093398</v>
      </c>
      <c r="L180" s="209">
        <v>151061796.31407899</v>
      </c>
    </row>
    <row r="181" spans="2:12" s="180" customFormat="1" ht="8.85" customHeight="1" x14ac:dyDescent="0.15">
      <c r="B181" s="290">
        <v>45323</v>
      </c>
      <c r="C181" s="289">
        <v>50496</v>
      </c>
      <c r="D181" s="209">
        <v>170</v>
      </c>
      <c r="E181" s="288">
        <v>5173</v>
      </c>
      <c r="F181" s="287"/>
      <c r="G181" s="287"/>
      <c r="H181" s="235">
        <v>607211195.09882498</v>
      </c>
      <c r="I181" s="235"/>
      <c r="J181" s="209">
        <v>457424052.40369397</v>
      </c>
      <c r="K181" s="209">
        <v>299071621.87700301</v>
      </c>
      <c r="L181" s="209">
        <v>147288395.06606701</v>
      </c>
    </row>
    <row r="182" spans="2:12" s="180" customFormat="1" ht="8.85" customHeight="1" x14ac:dyDescent="0.15">
      <c r="B182" s="290">
        <v>45323</v>
      </c>
      <c r="C182" s="289">
        <v>50526</v>
      </c>
      <c r="D182" s="209">
        <v>171</v>
      </c>
      <c r="E182" s="288">
        <v>5203</v>
      </c>
      <c r="F182" s="287"/>
      <c r="G182" s="287"/>
      <c r="H182" s="235">
        <v>597341313.40270996</v>
      </c>
      <c r="I182" s="235"/>
      <c r="J182" s="209">
        <v>449250262.92532802</v>
      </c>
      <c r="K182" s="209">
        <v>293004517.37564403</v>
      </c>
      <c r="L182" s="209">
        <v>143708919.31921199</v>
      </c>
    </row>
    <row r="183" spans="2:12" s="180" customFormat="1" ht="8.85" customHeight="1" x14ac:dyDescent="0.15">
      <c r="B183" s="290">
        <v>45323</v>
      </c>
      <c r="C183" s="289">
        <v>50557</v>
      </c>
      <c r="D183" s="209">
        <v>172</v>
      </c>
      <c r="E183" s="288">
        <v>5234</v>
      </c>
      <c r="F183" s="287"/>
      <c r="G183" s="287"/>
      <c r="H183" s="235">
        <v>587635631.10165799</v>
      </c>
      <c r="I183" s="235"/>
      <c r="J183" s="209">
        <v>441201202.76979899</v>
      </c>
      <c r="K183" s="209">
        <v>287023037.883044</v>
      </c>
      <c r="L183" s="209">
        <v>140178943.91074899</v>
      </c>
    </row>
    <row r="184" spans="2:12" s="180" customFormat="1" ht="8.85" customHeight="1" x14ac:dyDescent="0.15">
      <c r="B184" s="290">
        <v>45323</v>
      </c>
      <c r="C184" s="289">
        <v>50587</v>
      </c>
      <c r="D184" s="209">
        <v>173</v>
      </c>
      <c r="E184" s="288">
        <v>5264</v>
      </c>
      <c r="F184" s="287"/>
      <c r="G184" s="287"/>
      <c r="H184" s="235">
        <v>577821991.36283004</v>
      </c>
      <c r="I184" s="235"/>
      <c r="J184" s="209">
        <v>433120952.51341897</v>
      </c>
      <c r="K184" s="209">
        <v>281072935.78334397</v>
      </c>
      <c r="L184" s="209">
        <v>136710269.77632201</v>
      </c>
    </row>
    <row r="185" spans="2:12" s="180" customFormat="1" ht="8.85" customHeight="1" x14ac:dyDescent="0.15">
      <c r="B185" s="290">
        <v>45323</v>
      </c>
      <c r="C185" s="289">
        <v>50618</v>
      </c>
      <c r="D185" s="209">
        <v>174</v>
      </c>
      <c r="E185" s="288">
        <v>5295</v>
      </c>
      <c r="F185" s="287"/>
      <c r="G185" s="287"/>
      <c r="H185" s="235">
        <v>567754784.19654906</v>
      </c>
      <c r="I185" s="235"/>
      <c r="J185" s="209">
        <v>424853018.72416502</v>
      </c>
      <c r="K185" s="209">
        <v>275006296.59528601</v>
      </c>
      <c r="L185" s="209">
        <v>133192989.788537</v>
      </c>
    </row>
    <row r="186" spans="2:12" s="180" customFormat="1" ht="8.85" customHeight="1" x14ac:dyDescent="0.15">
      <c r="B186" s="290">
        <v>45323</v>
      </c>
      <c r="C186" s="289">
        <v>50649</v>
      </c>
      <c r="D186" s="209">
        <v>175</v>
      </c>
      <c r="E186" s="288">
        <v>5326</v>
      </c>
      <c r="F186" s="287"/>
      <c r="G186" s="287"/>
      <c r="H186" s="235">
        <v>558112615.97483206</v>
      </c>
      <c r="I186" s="235"/>
      <c r="J186" s="209">
        <v>416929403.81957102</v>
      </c>
      <c r="K186" s="209">
        <v>269191006.81232703</v>
      </c>
      <c r="L186" s="209">
        <v>129824272.137105</v>
      </c>
    </row>
    <row r="187" spans="2:12" s="180" customFormat="1" ht="8.85" customHeight="1" x14ac:dyDescent="0.15">
      <c r="B187" s="290">
        <v>45323</v>
      </c>
      <c r="C187" s="289">
        <v>50679</v>
      </c>
      <c r="D187" s="209">
        <v>176</v>
      </c>
      <c r="E187" s="288">
        <v>5356</v>
      </c>
      <c r="F187" s="287"/>
      <c r="G187" s="287"/>
      <c r="H187" s="235">
        <v>548679561.31844199</v>
      </c>
      <c r="I187" s="235"/>
      <c r="J187" s="209">
        <v>409209802.041076</v>
      </c>
      <c r="K187" s="209">
        <v>263556552.15887001</v>
      </c>
      <c r="L187" s="209">
        <v>126585875.75982</v>
      </c>
    </row>
    <row r="188" spans="2:12" s="180" customFormat="1" ht="8.85" customHeight="1" x14ac:dyDescent="0.15">
      <c r="B188" s="290">
        <v>45323</v>
      </c>
      <c r="C188" s="289">
        <v>50710</v>
      </c>
      <c r="D188" s="209">
        <v>177</v>
      </c>
      <c r="E188" s="288">
        <v>5387</v>
      </c>
      <c r="F188" s="287"/>
      <c r="G188" s="287"/>
      <c r="H188" s="235">
        <v>539295139.94443798</v>
      </c>
      <c r="I188" s="235"/>
      <c r="J188" s="209">
        <v>401528642.83778697</v>
      </c>
      <c r="K188" s="209">
        <v>257951711.16389099</v>
      </c>
      <c r="L188" s="209">
        <v>123369119.69017901</v>
      </c>
    </row>
    <row r="189" spans="2:12" s="180" customFormat="1" ht="8.85" customHeight="1" x14ac:dyDescent="0.15">
      <c r="B189" s="290">
        <v>45323</v>
      </c>
      <c r="C189" s="289">
        <v>50740</v>
      </c>
      <c r="D189" s="209">
        <v>178</v>
      </c>
      <c r="E189" s="288">
        <v>5417</v>
      </c>
      <c r="F189" s="287"/>
      <c r="G189" s="287"/>
      <c r="H189" s="235">
        <v>529940575.98330599</v>
      </c>
      <c r="I189" s="235"/>
      <c r="J189" s="209">
        <v>393916124.21047801</v>
      </c>
      <c r="K189" s="209">
        <v>252438393.55590099</v>
      </c>
      <c r="L189" s="209">
        <v>120237390.952916</v>
      </c>
    </row>
    <row r="190" spans="2:12" s="180" customFormat="1" ht="8.85" customHeight="1" x14ac:dyDescent="0.15">
      <c r="B190" s="290">
        <v>45323</v>
      </c>
      <c r="C190" s="289">
        <v>50771</v>
      </c>
      <c r="D190" s="209">
        <v>179</v>
      </c>
      <c r="E190" s="288">
        <v>5448</v>
      </c>
      <c r="F190" s="287"/>
      <c r="G190" s="287"/>
      <c r="H190" s="235">
        <v>520610474.855205</v>
      </c>
      <c r="I190" s="235"/>
      <c r="J190" s="209">
        <v>386324513.021128</v>
      </c>
      <c r="K190" s="209">
        <v>246943732.60027099</v>
      </c>
      <c r="L190" s="209">
        <v>117122076.608641</v>
      </c>
    </row>
    <row r="191" spans="2:12" s="180" customFormat="1" ht="8.85" customHeight="1" x14ac:dyDescent="0.15">
      <c r="B191" s="290">
        <v>45323</v>
      </c>
      <c r="C191" s="289">
        <v>50802</v>
      </c>
      <c r="D191" s="209">
        <v>180</v>
      </c>
      <c r="E191" s="288">
        <v>5479</v>
      </c>
      <c r="F191" s="287"/>
      <c r="G191" s="287"/>
      <c r="H191" s="235">
        <v>511309007.65618497</v>
      </c>
      <c r="I191" s="235"/>
      <c r="J191" s="209">
        <v>378778732.60676599</v>
      </c>
      <c r="K191" s="209">
        <v>241504608.138724</v>
      </c>
      <c r="L191" s="209">
        <v>114057223.97645301</v>
      </c>
    </row>
    <row r="192" spans="2:12" s="180" customFormat="1" ht="8.85" customHeight="1" x14ac:dyDescent="0.15">
      <c r="B192" s="290">
        <v>45323</v>
      </c>
      <c r="C192" s="289">
        <v>50830</v>
      </c>
      <c r="D192" s="209">
        <v>181</v>
      </c>
      <c r="E192" s="288">
        <v>5507</v>
      </c>
      <c r="F192" s="287"/>
      <c r="G192" s="287"/>
      <c r="H192" s="235">
        <v>502057595.39735103</v>
      </c>
      <c r="I192" s="235"/>
      <c r="J192" s="209">
        <v>371355454.7863</v>
      </c>
      <c r="K192" s="209">
        <v>236227666.041967</v>
      </c>
      <c r="L192" s="209">
        <v>111138145.464251</v>
      </c>
    </row>
    <row r="193" spans="2:12" s="180" customFormat="1" ht="8.85" customHeight="1" x14ac:dyDescent="0.15">
      <c r="B193" s="290">
        <v>45323</v>
      </c>
      <c r="C193" s="289">
        <v>50861</v>
      </c>
      <c r="D193" s="209">
        <v>182</v>
      </c>
      <c r="E193" s="288">
        <v>5538</v>
      </c>
      <c r="F193" s="287"/>
      <c r="G193" s="287"/>
      <c r="H193" s="235">
        <v>492838510.89259398</v>
      </c>
      <c r="I193" s="235"/>
      <c r="J193" s="209">
        <v>363918121.13827401</v>
      </c>
      <c r="K193" s="209">
        <v>230907865.13158399</v>
      </c>
      <c r="L193" s="209">
        <v>108175206.279608</v>
      </c>
    </row>
    <row r="194" spans="2:12" s="180" customFormat="1" ht="8.85" customHeight="1" x14ac:dyDescent="0.15">
      <c r="B194" s="290">
        <v>45323</v>
      </c>
      <c r="C194" s="289">
        <v>50891</v>
      </c>
      <c r="D194" s="209">
        <v>183</v>
      </c>
      <c r="E194" s="288">
        <v>5568</v>
      </c>
      <c r="F194" s="287"/>
      <c r="G194" s="287"/>
      <c r="H194" s="235">
        <v>483526628.696863</v>
      </c>
      <c r="I194" s="235"/>
      <c r="J194" s="209">
        <v>356456059.47506499</v>
      </c>
      <c r="K194" s="209">
        <v>225616477.01853701</v>
      </c>
      <c r="L194" s="209">
        <v>105263038.70226</v>
      </c>
    </row>
    <row r="195" spans="2:12" s="180" customFormat="1" ht="8.85" customHeight="1" x14ac:dyDescent="0.15">
      <c r="B195" s="290">
        <v>45323</v>
      </c>
      <c r="C195" s="289">
        <v>50922</v>
      </c>
      <c r="D195" s="209">
        <v>184</v>
      </c>
      <c r="E195" s="288">
        <v>5599</v>
      </c>
      <c r="F195" s="287"/>
      <c r="G195" s="287"/>
      <c r="H195" s="235">
        <v>474411038.76169503</v>
      </c>
      <c r="I195" s="235"/>
      <c r="J195" s="209">
        <v>349142864.05264401</v>
      </c>
      <c r="K195" s="209">
        <v>220425621.87842801</v>
      </c>
      <c r="L195" s="209">
        <v>102405618.227515</v>
      </c>
    </row>
    <row r="196" spans="2:12" s="180" customFormat="1" ht="8.85" customHeight="1" x14ac:dyDescent="0.15">
      <c r="B196" s="290">
        <v>45323</v>
      </c>
      <c r="C196" s="289">
        <v>50952</v>
      </c>
      <c r="D196" s="209">
        <v>185</v>
      </c>
      <c r="E196" s="288">
        <v>5629</v>
      </c>
      <c r="F196" s="287"/>
      <c r="G196" s="287"/>
      <c r="H196" s="235">
        <v>465401436.70483202</v>
      </c>
      <c r="I196" s="235"/>
      <c r="J196" s="209">
        <v>341950044.32569498</v>
      </c>
      <c r="K196" s="209">
        <v>215353203.36184001</v>
      </c>
      <c r="L196" s="209">
        <v>99638946.896563798</v>
      </c>
    </row>
    <row r="197" spans="2:12" s="180" customFormat="1" ht="8.85" customHeight="1" x14ac:dyDescent="0.15">
      <c r="B197" s="290">
        <v>45323</v>
      </c>
      <c r="C197" s="289">
        <v>50983</v>
      </c>
      <c r="D197" s="209">
        <v>186</v>
      </c>
      <c r="E197" s="288">
        <v>5660</v>
      </c>
      <c r="F197" s="287"/>
      <c r="G197" s="287"/>
      <c r="H197" s="235">
        <v>456465976.939583</v>
      </c>
      <c r="I197" s="235"/>
      <c r="J197" s="209">
        <v>334815948.14263397</v>
      </c>
      <c r="K197" s="209">
        <v>210324033.13688299</v>
      </c>
      <c r="L197" s="209">
        <v>96899896.507163495</v>
      </c>
    </row>
    <row r="198" spans="2:12" s="180" customFormat="1" ht="8.85" customHeight="1" x14ac:dyDescent="0.15">
      <c r="B198" s="290">
        <v>45323</v>
      </c>
      <c r="C198" s="289">
        <v>51014</v>
      </c>
      <c r="D198" s="209">
        <v>187</v>
      </c>
      <c r="E198" s="288">
        <v>5691</v>
      </c>
      <c r="F198" s="287"/>
      <c r="G198" s="287"/>
      <c r="H198" s="235">
        <v>447635222.21094602</v>
      </c>
      <c r="I198" s="235"/>
      <c r="J198" s="209">
        <v>327781738.65450799</v>
      </c>
      <c r="K198" s="209">
        <v>205381637.51243201</v>
      </c>
      <c r="L198" s="209">
        <v>94222070.571798101</v>
      </c>
    </row>
    <row r="199" spans="2:12" s="180" customFormat="1" ht="8.85" customHeight="1" x14ac:dyDescent="0.15">
      <c r="B199" s="290">
        <v>45323</v>
      </c>
      <c r="C199" s="289">
        <v>51044</v>
      </c>
      <c r="D199" s="209">
        <v>188</v>
      </c>
      <c r="E199" s="288">
        <v>5721</v>
      </c>
      <c r="F199" s="287"/>
      <c r="G199" s="287"/>
      <c r="H199" s="235">
        <v>438949800.88837099</v>
      </c>
      <c r="I199" s="235"/>
      <c r="J199" s="209">
        <v>320894238.467255</v>
      </c>
      <c r="K199" s="209">
        <v>200571186.91288701</v>
      </c>
      <c r="L199" s="209">
        <v>91638012.128720298</v>
      </c>
    </row>
    <row r="200" spans="2:12" s="180" customFormat="1" ht="8.85" customHeight="1" x14ac:dyDescent="0.15">
      <c r="B200" s="290">
        <v>45323</v>
      </c>
      <c r="C200" s="289">
        <v>51075</v>
      </c>
      <c r="D200" s="209">
        <v>189</v>
      </c>
      <c r="E200" s="288">
        <v>5752</v>
      </c>
      <c r="F200" s="287"/>
      <c r="G200" s="287"/>
      <c r="H200" s="235">
        <v>430352818.69151503</v>
      </c>
      <c r="I200" s="235"/>
      <c r="J200" s="209">
        <v>314075814.04673702</v>
      </c>
      <c r="K200" s="209">
        <v>195810155.32252899</v>
      </c>
      <c r="L200" s="209">
        <v>89083843.560012594</v>
      </c>
    </row>
    <row r="201" spans="2:12" s="180" customFormat="1" ht="8.85" customHeight="1" x14ac:dyDescent="0.15">
      <c r="B201" s="290">
        <v>45323</v>
      </c>
      <c r="C201" s="289">
        <v>51105</v>
      </c>
      <c r="D201" s="209">
        <v>190</v>
      </c>
      <c r="E201" s="288">
        <v>5782</v>
      </c>
      <c r="F201" s="287"/>
      <c r="G201" s="287"/>
      <c r="H201" s="235">
        <v>421230367.57713598</v>
      </c>
      <c r="I201" s="235"/>
      <c r="J201" s="209">
        <v>306913559.22807097</v>
      </c>
      <c r="K201" s="209">
        <v>190873905.96300799</v>
      </c>
      <c r="L201" s="209">
        <v>86482130.292676896</v>
      </c>
    </row>
    <row r="202" spans="2:12" s="180" customFormat="1" ht="8.85" customHeight="1" x14ac:dyDescent="0.15">
      <c r="B202" s="290">
        <v>45323</v>
      </c>
      <c r="C202" s="289">
        <v>51136</v>
      </c>
      <c r="D202" s="209">
        <v>191</v>
      </c>
      <c r="E202" s="288">
        <v>5813</v>
      </c>
      <c r="F202" s="287"/>
      <c r="G202" s="287"/>
      <c r="H202" s="235">
        <v>412827012.78820801</v>
      </c>
      <c r="I202" s="235"/>
      <c r="J202" s="209">
        <v>300280609.50865698</v>
      </c>
      <c r="K202" s="209">
        <v>186273839.648054</v>
      </c>
      <c r="L202" s="209">
        <v>84040437.468154401</v>
      </c>
    </row>
    <row r="203" spans="2:12" s="180" customFormat="1" ht="8.85" customHeight="1" x14ac:dyDescent="0.15">
      <c r="B203" s="290">
        <v>45323</v>
      </c>
      <c r="C203" s="289">
        <v>51167</v>
      </c>
      <c r="D203" s="209">
        <v>192</v>
      </c>
      <c r="E203" s="288">
        <v>5844</v>
      </c>
      <c r="F203" s="287"/>
      <c r="G203" s="287"/>
      <c r="H203" s="235">
        <v>404475810.42721802</v>
      </c>
      <c r="I203" s="235"/>
      <c r="J203" s="209">
        <v>293707146.95180899</v>
      </c>
      <c r="K203" s="209">
        <v>181732744.58627501</v>
      </c>
      <c r="L203" s="209">
        <v>81644370.106215</v>
      </c>
    </row>
    <row r="204" spans="2:12" s="180" customFormat="1" ht="8.85" customHeight="1" x14ac:dyDescent="0.15">
      <c r="B204" s="290">
        <v>45323</v>
      </c>
      <c r="C204" s="289">
        <v>51196</v>
      </c>
      <c r="D204" s="209">
        <v>193</v>
      </c>
      <c r="E204" s="288">
        <v>5873</v>
      </c>
      <c r="F204" s="287"/>
      <c r="G204" s="287"/>
      <c r="H204" s="235">
        <v>396190934.59255701</v>
      </c>
      <c r="I204" s="235"/>
      <c r="J204" s="209">
        <v>287234654.94339699</v>
      </c>
      <c r="K204" s="209">
        <v>177304986.21283901</v>
      </c>
      <c r="L204" s="209">
        <v>79339517.265522599</v>
      </c>
    </row>
    <row r="205" spans="2:12" s="180" customFormat="1" ht="8.85" customHeight="1" x14ac:dyDescent="0.15">
      <c r="B205" s="290">
        <v>45323</v>
      </c>
      <c r="C205" s="289">
        <v>51227</v>
      </c>
      <c r="D205" s="209">
        <v>194</v>
      </c>
      <c r="E205" s="288">
        <v>5904</v>
      </c>
      <c r="F205" s="287"/>
      <c r="G205" s="287"/>
      <c r="H205" s="235">
        <v>387981399.28532499</v>
      </c>
      <c r="I205" s="235"/>
      <c r="J205" s="209">
        <v>280805743.54082799</v>
      </c>
      <c r="K205" s="209">
        <v>172895699.88967499</v>
      </c>
      <c r="L205" s="209">
        <v>77038783.476167396</v>
      </c>
    </row>
    <row r="206" spans="2:12" s="180" customFormat="1" ht="8.85" customHeight="1" x14ac:dyDescent="0.15">
      <c r="B206" s="290">
        <v>45323</v>
      </c>
      <c r="C206" s="289">
        <v>51257</v>
      </c>
      <c r="D206" s="209">
        <v>195</v>
      </c>
      <c r="E206" s="288">
        <v>5934</v>
      </c>
      <c r="F206" s="287"/>
      <c r="G206" s="287"/>
      <c r="H206" s="235">
        <v>379839879.37602597</v>
      </c>
      <c r="I206" s="235"/>
      <c r="J206" s="209">
        <v>274461985.78718001</v>
      </c>
      <c r="K206" s="209">
        <v>168573837.73376301</v>
      </c>
      <c r="L206" s="209">
        <v>74805147.165419295</v>
      </c>
    </row>
    <row r="207" spans="2:12" s="180" customFormat="1" ht="8.85" customHeight="1" x14ac:dyDescent="0.15">
      <c r="B207" s="290">
        <v>45323</v>
      </c>
      <c r="C207" s="289">
        <v>51288</v>
      </c>
      <c r="D207" s="209">
        <v>196</v>
      </c>
      <c r="E207" s="288">
        <v>5965</v>
      </c>
      <c r="F207" s="287"/>
      <c r="G207" s="287"/>
      <c r="H207" s="235">
        <v>371799553.80140299</v>
      </c>
      <c r="I207" s="235"/>
      <c r="J207" s="209">
        <v>268196610.666006</v>
      </c>
      <c r="K207" s="209">
        <v>164306729.37569001</v>
      </c>
      <c r="L207" s="209">
        <v>72602784.624624699</v>
      </c>
    </row>
    <row r="208" spans="2:12" s="180" customFormat="1" ht="8.85" customHeight="1" x14ac:dyDescent="0.15">
      <c r="B208" s="290">
        <v>45323</v>
      </c>
      <c r="C208" s="289">
        <v>51318</v>
      </c>
      <c r="D208" s="209">
        <v>197</v>
      </c>
      <c r="E208" s="288">
        <v>5995</v>
      </c>
      <c r="F208" s="287"/>
      <c r="G208" s="287"/>
      <c r="H208" s="235">
        <v>363766367.05768299</v>
      </c>
      <c r="I208" s="235"/>
      <c r="J208" s="209">
        <v>261971184.691542</v>
      </c>
      <c r="K208" s="209">
        <v>160097797.42272601</v>
      </c>
      <c r="L208" s="209">
        <v>70452980.038784206</v>
      </c>
    </row>
    <row r="209" spans="2:12" s="180" customFormat="1" ht="8.85" customHeight="1" x14ac:dyDescent="0.15">
      <c r="B209" s="290">
        <v>45323</v>
      </c>
      <c r="C209" s="289">
        <v>51349</v>
      </c>
      <c r="D209" s="209">
        <v>198</v>
      </c>
      <c r="E209" s="288">
        <v>6026</v>
      </c>
      <c r="F209" s="287"/>
      <c r="G209" s="287"/>
      <c r="H209" s="235">
        <v>355946547.68186599</v>
      </c>
      <c r="I209" s="235"/>
      <c r="J209" s="209">
        <v>255904866.82578301</v>
      </c>
      <c r="K209" s="209">
        <v>155992770.46232399</v>
      </c>
      <c r="L209" s="209">
        <v>68355757.679127097</v>
      </c>
    </row>
    <row r="210" spans="2:12" s="180" customFormat="1" ht="8.85" customHeight="1" x14ac:dyDescent="0.15">
      <c r="B210" s="290">
        <v>45323</v>
      </c>
      <c r="C210" s="289">
        <v>51380</v>
      </c>
      <c r="D210" s="209">
        <v>199</v>
      </c>
      <c r="E210" s="288">
        <v>6057</v>
      </c>
      <c r="F210" s="287"/>
      <c r="G210" s="287"/>
      <c r="H210" s="235">
        <v>348216323.91407102</v>
      </c>
      <c r="I210" s="235"/>
      <c r="J210" s="209">
        <v>249922677.98474401</v>
      </c>
      <c r="K210" s="209">
        <v>151958740.24612299</v>
      </c>
      <c r="L210" s="209">
        <v>66306016.041314401</v>
      </c>
    </row>
    <row r="211" spans="2:12" s="180" customFormat="1" ht="8.85" customHeight="1" x14ac:dyDescent="0.15">
      <c r="B211" s="290">
        <v>45323</v>
      </c>
      <c r="C211" s="289">
        <v>51410</v>
      </c>
      <c r="D211" s="209">
        <v>200</v>
      </c>
      <c r="E211" s="288">
        <v>6087</v>
      </c>
      <c r="F211" s="287"/>
      <c r="G211" s="287"/>
      <c r="H211" s="235">
        <v>340633079.90139002</v>
      </c>
      <c r="I211" s="235"/>
      <c r="J211" s="209">
        <v>244078722.23499</v>
      </c>
      <c r="K211" s="209">
        <v>148040214.99680501</v>
      </c>
      <c r="L211" s="209">
        <v>64331405.5779908</v>
      </c>
    </row>
    <row r="212" spans="2:12" s="180" customFormat="1" ht="8.85" customHeight="1" x14ac:dyDescent="0.15">
      <c r="B212" s="290">
        <v>45323</v>
      </c>
      <c r="C212" s="289">
        <v>51441</v>
      </c>
      <c r="D212" s="209">
        <v>201</v>
      </c>
      <c r="E212" s="288">
        <v>6118</v>
      </c>
      <c r="F212" s="287"/>
      <c r="G212" s="287"/>
      <c r="H212" s="235">
        <v>333171915.749331</v>
      </c>
      <c r="I212" s="235"/>
      <c r="J212" s="209">
        <v>238327558.993148</v>
      </c>
      <c r="K212" s="209">
        <v>144184356.60082799</v>
      </c>
      <c r="L212" s="209">
        <v>62390446.9246898</v>
      </c>
    </row>
    <row r="213" spans="2:12" s="180" customFormat="1" ht="8.85" customHeight="1" x14ac:dyDescent="0.15">
      <c r="B213" s="290">
        <v>45323</v>
      </c>
      <c r="C213" s="289">
        <v>51471</v>
      </c>
      <c r="D213" s="209">
        <v>202</v>
      </c>
      <c r="E213" s="288">
        <v>6148</v>
      </c>
      <c r="F213" s="287"/>
      <c r="G213" s="287"/>
      <c r="H213" s="235">
        <v>325787062.044218</v>
      </c>
      <c r="I213" s="235"/>
      <c r="J213" s="209">
        <v>232662436.813575</v>
      </c>
      <c r="K213" s="209">
        <v>140410607.59152001</v>
      </c>
      <c r="L213" s="209">
        <v>60508439.811313704</v>
      </c>
    </row>
    <row r="214" spans="2:12" s="180" customFormat="1" ht="8.85" customHeight="1" x14ac:dyDescent="0.15">
      <c r="B214" s="290">
        <v>45323</v>
      </c>
      <c r="C214" s="289">
        <v>51502</v>
      </c>
      <c r="D214" s="209">
        <v>203</v>
      </c>
      <c r="E214" s="288">
        <v>6179</v>
      </c>
      <c r="F214" s="287"/>
      <c r="G214" s="287"/>
      <c r="H214" s="235">
        <v>318477874.54538298</v>
      </c>
      <c r="I214" s="235"/>
      <c r="J214" s="209">
        <v>227056785.13301799</v>
      </c>
      <c r="K214" s="209">
        <v>136679135.61313599</v>
      </c>
      <c r="L214" s="209">
        <v>58650926.830054298</v>
      </c>
    </row>
    <row r="215" spans="2:12" s="180" customFormat="1" ht="8.85" customHeight="1" x14ac:dyDescent="0.15">
      <c r="B215" s="290">
        <v>45323</v>
      </c>
      <c r="C215" s="289">
        <v>51533</v>
      </c>
      <c r="D215" s="209">
        <v>204</v>
      </c>
      <c r="E215" s="288">
        <v>6210</v>
      </c>
      <c r="F215" s="287"/>
      <c r="G215" s="287"/>
      <c r="H215" s="235">
        <v>311224922.04503202</v>
      </c>
      <c r="I215" s="235"/>
      <c r="J215" s="209">
        <v>221509503.74688599</v>
      </c>
      <c r="K215" s="209">
        <v>133000782.50736199</v>
      </c>
      <c r="L215" s="209">
        <v>56830761.001720197</v>
      </c>
    </row>
    <row r="216" spans="2:12" s="180" customFormat="1" ht="8.85" customHeight="1" x14ac:dyDescent="0.15">
      <c r="B216" s="290">
        <v>45323</v>
      </c>
      <c r="C216" s="289">
        <v>51561</v>
      </c>
      <c r="D216" s="209">
        <v>205</v>
      </c>
      <c r="E216" s="288">
        <v>6238</v>
      </c>
      <c r="F216" s="287"/>
      <c r="G216" s="287"/>
      <c r="H216" s="235">
        <v>304042586.25057203</v>
      </c>
      <c r="I216" s="235"/>
      <c r="J216" s="209">
        <v>216066052.944987</v>
      </c>
      <c r="K216" s="209">
        <v>129434331.95738</v>
      </c>
      <c r="L216" s="209">
        <v>55095201.178048</v>
      </c>
    </row>
    <row r="217" spans="2:12" s="180" customFormat="1" ht="8.85" customHeight="1" x14ac:dyDescent="0.15">
      <c r="B217" s="290">
        <v>45323</v>
      </c>
      <c r="C217" s="289">
        <v>51592</v>
      </c>
      <c r="D217" s="209">
        <v>206</v>
      </c>
      <c r="E217" s="288">
        <v>6269</v>
      </c>
      <c r="F217" s="287"/>
      <c r="G217" s="287"/>
      <c r="H217" s="235">
        <v>296976360.36600697</v>
      </c>
      <c r="I217" s="235"/>
      <c r="J217" s="209">
        <v>210686534.55029699</v>
      </c>
      <c r="K217" s="209">
        <v>125890749.975316</v>
      </c>
      <c r="L217" s="209">
        <v>53359865.6000918</v>
      </c>
    </row>
    <row r="218" spans="2:12" s="180" customFormat="1" ht="8.85" customHeight="1" x14ac:dyDescent="0.15">
      <c r="B218" s="290">
        <v>45323</v>
      </c>
      <c r="C218" s="289">
        <v>51622</v>
      </c>
      <c r="D218" s="209">
        <v>207</v>
      </c>
      <c r="E218" s="288">
        <v>6299</v>
      </c>
      <c r="F218" s="287"/>
      <c r="G218" s="287"/>
      <c r="H218" s="235">
        <v>289996288.80457699</v>
      </c>
      <c r="I218" s="235"/>
      <c r="J218" s="209">
        <v>205396907.19802701</v>
      </c>
      <c r="K218" s="209">
        <v>122427986.842042</v>
      </c>
      <c r="L218" s="209">
        <v>51679427.9683908</v>
      </c>
    </row>
    <row r="219" spans="2:12" s="180" customFormat="1" ht="8.85" customHeight="1" x14ac:dyDescent="0.15">
      <c r="B219" s="290">
        <v>45323</v>
      </c>
      <c r="C219" s="289">
        <v>51653</v>
      </c>
      <c r="D219" s="209">
        <v>208</v>
      </c>
      <c r="E219" s="288">
        <v>6330</v>
      </c>
      <c r="F219" s="287"/>
      <c r="G219" s="287"/>
      <c r="H219" s="235">
        <v>283172722.701087</v>
      </c>
      <c r="I219" s="235"/>
      <c r="J219" s="209">
        <v>200223779.65452299</v>
      </c>
      <c r="K219" s="209">
        <v>119040997.28309</v>
      </c>
      <c r="L219" s="209">
        <v>50036873.545813702</v>
      </c>
    </row>
    <row r="220" spans="2:12" s="180" customFormat="1" ht="8.85" customHeight="1" x14ac:dyDescent="0.15">
      <c r="B220" s="290">
        <v>45323</v>
      </c>
      <c r="C220" s="289">
        <v>51683</v>
      </c>
      <c r="D220" s="209">
        <v>209</v>
      </c>
      <c r="E220" s="288">
        <v>6360</v>
      </c>
      <c r="F220" s="287"/>
      <c r="G220" s="287"/>
      <c r="H220" s="235">
        <v>276636997.947272</v>
      </c>
      <c r="I220" s="235"/>
      <c r="J220" s="209">
        <v>195281481.94439399</v>
      </c>
      <c r="K220" s="209">
        <v>115816845.183612</v>
      </c>
      <c r="L220" s="209">
        <v>48482100.046223603</v>
      </c>
    </row>
    <row r="221" spans="2:12" s="180" customFormat="1" ht="8.85" customHeight="1" x14ac:dyDescent="0.15">
      <c r="B221" s="290">
        <v>45323</v>
      </c>
      <c r="C221" s="289">
        <v>51714</v>
      </c>
      <c r="D221" s="209">
        <v>210</v>
      </c>
      <c r="E221" s="288">
        <v>6391</v>
      </c>
      <c r="F221" s="287"/>
      <c r="G221" s="287"/>
      <c r="H221" s="235">
        <v>270285989.301498</v>
      </c>
      <c r="I221" s="235"/>
      <c r="J221" s="209">
        <v>190474618.39708501</v>
      </c>
      <c r="K221" s="209">
        <v>112678711.879731</v>
      </c>
      <c r="L221" s="209">
        <v>46968661.706745997</v>
      </c>
    </row>
    <row r="222" spans="2:12" s="180" customFormat="1" ht="8.85" customHeight="1" x14ac:dyDescent="0.15">
      <c r="B222" s="290">
        <v>45323</v>
      </c>
      <c r="C222" s="289">
        <v>51745</v>
      </c>
      <c r="D222" s="209">
        <v>211</v>
      </c>
      <c r="E222" s="288">
        <v>6422</v>
      </c>
      <c r="F222" s="287"/>
      <c r="G222" s="287"/>
      <c r="H222" s="235">
        <v>264092856.167638</v>
      </c>
      <c r="I222" s="235"/>
      <c r="J222" s="209">
        <v>185794567.23943299</v>
      </c>
      <c r="K222" s="209">
        <v>109630618.702518</v>
      </c>
      <c r="L222" s="209">
        <v>45504547.170304902</v>
      </c>
    </row>
    <row r="223" spans="2:12" s="180" customFormat="1" ht="8.85" customHeight="1" x14ac:dyDescent="0.15">
      <c r="B223" s="290">
        <v>45323</v>
      </c>
      <c r="C223" s="289">
        <v>51775</v>
      </c>
      <c r="D223" s="209">
        <v>212</v>
      </c>
      <c r="E223" s="288">
        <v>6452</v>
      </c>
      <c r="F223" s="287"/>
      <c r="G223" s="287"/>
      <c r="H223" s="235">
        <v>258030412.25714001</v>
      </c>
      <c r="I223" s="235"/>
      <c r="J223" s="209">
        <v>181231553.79689699</v>
      </c>
      <c r="K223" s="209">
        <v>106674946.93729199</v>
      </c>
      <c r="L223" s="209">
        <v>44096228.954457201</v>
      </c>
    </row>
    <row r="224" spans="2:12" s="180" customFormat="1" ht="8.85" customHeight="1" x14ac:dyDescent="0.15">
      <c r="B224" s="290">
        <v>45323</v>
      </c>
      <c r="C224" s="289">
        <v>51806</v>
      </c>
      <c r="D224" s="209">
        <v>213</v>
      </c>
      <c r="E224" s="288">
        <v>6483</v>
      </c>
      <c r="F224" s="287"/>
      <c r="G224" s="287"/>
      <c r="H224" s="235">
        <v>252026768.91975999</v>
      </c>
      <c r="I224" s="235"/>
      <c r="J224" s="209">
        <v>176714574.094769</v>
      </c>
      <c r="K224" s="209">
        <v>103751666.87446401</v>
      </c>
      <c r="L224" s="209">
        <v>42706179.163584001</v>
      </c>
    </row>
    <row r="225" spans="2:12" s="180" customFormat="1" ht="8.85" customHeight="1" x14ac:dyDescent="0.15">
      <c r="B225" s="290">
        <v>45323</v>
      </c>
      <c r="C225" s="289">
        <v>51836</v>
      </c>
      <c r="D225" s="209">
        <v>214</v>
      </c>
      <c r="E225" s="288">
        <v>6513</v>
      </c>
      <c r="F225" s="287"/>
      <c r="G225" s="287"/>
      <c r="H225" s="235">
        <v>246217528.754136</v>
      </c>
      <c r="I225" s="235"/>
      <c r="J225" s="209">
        <v>172357912.341795</v>
      </c>
      <c r="K225" s="209">
        <v>100944743.05167601</v>
      </c>
      <c r="L225" s="209">
        <v>41380470.587871797</v>
      </c>
    </row>
    <row r="226" spans="2:12" s="180" customFormat="1" ht="8.85" customHeight="1" x14ac:dyDescent="0.15">
      <c r="B226" s="290">
        <v>45323</v>
      </c>
      <c r="C226" s="289">
        <v>51867</v>
      </c>
      <c r="D226" s="209">
        <v>215</v>
      </c>
      <c r="E226" s="288">
        <v>6544</v>
      </c>
      <c r="F226" s="287"/>
      <c r="G226" s="287"/>
      <c r="H226" s="235">
        <v>240576786.06221199</v>
      </c>
      <c r="I226" s="235"/>
      <c r="J226" s="209">
        <v>168123628.62365001</v>
      </c>
      <c r="K226" s="209">
        <v>98214436.557635501</v>
      </c>
      <c r="L226" s="209">
        <v>40090702.598130003</v>
      </c>
    </row>
    <row r="227" spans="2:12" s="180" customFormat="1" ht="8.85" customHeight="1" x14ac:dyDescent="0.15">
      <c r="B227" s="290">
        <v>45323</v>
      </c>
      <c r="C227" s="289">
        <v>51898</v>
      </c>
      <c r="D227" s="209">
        <v>216</v>
      </c>
      <c r="E227" s="288">
        <v>6575</v>
      </c>
      <c r="F227" s="287"/>
      <c r="G227" s="287"/>
      <c r="H227" s="235">
        <v>235065841.385739</v>
      </c>
      <c r="I227" s="235"/>
      <c r="J227" s="209">
        <v>163993766.03688899</v>
      </c>
      <c r="K227" s="209">
        <v>95558210.209900007</v>
      </c>
      <c r="L227" s="209">
        <v>38841229.101578198</v>
      </c>
    </row>
    <row r="228" spans="2:12" s="180" customFormat="1" ht="8.85" customHeight="1" x14ac:dyDescent="0.15">
      <c r="B228" s="290">
        <v>45323</v>
      </c>
      <c r="C228" s="289">
        <v>51926</v>
      </c>
      <c r="D228" s="209">
        <v>217</v>
      </c>
      <c r="E228" s="288">
        <v>6603</v>
      </c>
      <c r="F228" s="287"/>
      <c r="G228" s="287"/>
      <c r="H228" s="235">
        <v>229677273.02512401</v>
      </c>
      <c r="I228" s="235"/>
      <c r="J228" s="209">
        <v>159988940.10675499</v>
      </c>
      <c r="K228" s="209">
        <v>93010449.877144501</v>
      </c>
      <c r="L228" s="209">
        <v>37660988.3971515</v>
      </c>
    </row>
    <row r="229" spans="2:12" s="180" customFormat="1" ht="8.85" customHeight="1" x14ac:dyDescent="0.15">
      <c r="B229" s="290">
        <v>45323</v>
      </c>
      <c r="C229" s="289">
        <v>51957</v>
      </c>
      <c r="D229" s="209">
        <v>218</v>
      </c>
      <c r="E229" s="288">
        <v>6634</v>
      </c>
      <c r="F229" s="287"/>
      <c r="G229" s="287"/>
      <c r="H229" s="235">
        <v>224415752.50105301</v>
      </c>
      <c r="I229" s="235"/>
      <c r="J229" s="209">
        <v>156058725.392095</v>
      </c>
      <c r="K229" s="209">
        <v>90494864.078931093</v>
      </c>
      <c r="L229" s="209">
        <v>36487198.583903298</v>
      </c>
    </row>
    <row r="230" spans="2:12" s="180" customFormat="1" ht="8.85" customHeight="1" x14ac:dyDescent="0.15">
      <c r="B230" s="290">
        <v>45323</v>
      </c>
      <c r="C230" s="289">
        <v>51987</v>
      </c>
      <c r="D230" s="209">
        <v>219</v>
      </c>
      <c r="E230" s="288">
        <v>6664</v>
      </c>
      <c r="F230" s="287"/>
      <c r="G230" s="287"/>
      <c r="H230" s="235">
        <v>219218781.58246601</v>
      </c>
      <c r="I230" s="235"/>
      <c r="J230" s="209">
        <v>152194527.696495</v>
      </c>
      <c r="K230" s="209">
        <v>88036887.747458696</v>
      </c>
      <c r="L230" s="209">
        <v>35350645.863394096</v>
      </c>
    </row>
    <row r="231" spans="2:12" s="180" customFormat="1" ht="8.85" customHeight="1" x14ac:dyDescent="0.15">
      <c r="B231" s="290">
        <v>45323</v>
      </c>
      <c r="C231" s="289">
        <v>52018</v>
      </c>
      <c r="D231" s="209">
        <v>220</v>
      </c>
      <c r="E231" s="288">
        <v>6695</v>
      </c>
      <c r="F231" s="287"/>
      <c r="G231" s="287"/>
      <c r="H231" s="235">
        <v>214094709.42745399</v>
      </c>
      <c r="I231" s="235"/>
      <c r="J231" s="209">
        <v>148384996.94366601</v>
      </c>
      <c r="K231" s="209">
        <v>85614973.945266098</v>
      </c>
      <c r="L231" s="209">
        <v>34232531.792121299</v>
      </c>
    </row>
    <row r="232" spans="2:12" s="180" customFormat="1" ht="8.85" customHeight="1" x14ac:dyDescent="0.15">
      <c r="B232" s="290">
        <v>45323</v>
      </c>
      <c r="C232" s="289">
        <v>52048</v>
      </c>
      <c r="D232" s="209">
        <v>221</v>
      </c>
      <c r="E232" s="288">
        <v>6725</v>
      </c>
      <c r="F232" s="287"/>
      <c r="G232" s="287"/>
      <c r="H232" s="235">
        <v>209063633.20973399</v>
      </c>
      <c r="I232" s="235"/>
      <c r="J232" s="209">
        <v>144660216.44007099</v>
      </c>
      <c r="K232" s="209">
        <v>83260423.316319197</v>
      </c>
      <c r="L232" s="209">
        <v>33154615.0190138</v>
      </c>
    </row>
    <row r="233" spans="2:12" s="180" customFormat="1" ht="8.85" customHeight="1" x14ac:dyDescent="0.15">
      <c r="B233" s="290">
        <v>45323</v>
      </c>
      <c r="C233" s="289">
        <v>52079</v>
      </c>
      <c r="D233" s="209">
        <v>222</v>
      </c>
      <c r="E233" s="288">
        <v>6756</v>
      </c>
      <c r="F233" s="287"/>
      <c r="G233" s="287"/>
      <c r="H233" s="235">
        <v>204108310.14947</v>
      </c>
      <c r="I233" s="235"/>
      <c r="J233" s="209">
        <v>140991874.06411099</v>
      </c>
      <c r="K233" s="209">
        <v>80942698.720418096</v>
      </c>
      <c r="L233" s="209">
        <v>32095169.566187099</v>
      </c>
    </row>
    <row r="234" spans="2:12" s="180" customFormat="1" ht="8.85" customHeight="1" x14ac:dyDescent="0.15">
      <c r="B234" s="290">
        <v>45323</v>
      </c>
      <c r="C234" s="289">
        <v>52110</v>
      </c>
      <c r="D234" s="209">
        <v>223</v>
      </c>
      <c r="E234" s="288">
        <v>6787</v>
      </c>
      <c r="F234" s="287"/>
      <c r="G234" s="287"/>
      <c r="H234" s="235">
        <v>199214225.97070801</v>
      </c>
      <c r="I234" s="235"/>
      <c r="J234" s="209">
        <v>137377789.337037</v>
      </c>
      <c r="K234" s="209">
        <v>78667294.320591107</v>
      </c>
      <c r="L234" s="209">
        <v>31060813.5914433</v>
      </c>
    </row>
    <row r="235" spans="2:12" s="180" customFormat="1" ht="8.85" customHeight="1" x14ac:dyDescent="0.15">
      <c r="B235" s="290">
        <v>45323</v>
      </c>
      <c r="C235" s="289">
        <v>52140</v>
      </c>
      <c r="D235" s="209">
        <v>224</v>
      </c>
      <c r="E235" s="288">
        <v>6817</v>
      </c>
      <c r="F235" s="287"/>
      <c r="G235" s="287"/>
      <c r="H235" s="235">
        <v>194424878.806999</v>
      </c>
      <c r="I235" s="235"/>
      <c r="J235" s="209">
        <v>133854991.998411</v>
      </c>
      <c r="K235" s="209">
        <v>76461361.9584167</v>
      </c>
      <c r="L235" s="209">
        <v>30066074.3395405</v>
      </c>
    </row>
    <row r="236" spans="2:12" s="180" customFormat="1" ht="8.85" customHeight="1" x14ac:dyDescent="0.15">
      <c r="B236" s="290">
        <v>45323</v>
      </c>
      <c r="C236" s="289">
        <v>52171</v>
      </c>
      <c r="D236" s="209">
        <v>225</v>
      </c>
      <c r="E236" s="288">
        <v>6848</v>
      </c>
      <c r="F236" s="287"/>
      <c r="G236" s="287"/>
      <c r="H236" s="235">
        <v>189706486.500043</v>
      </c>
      <c r="I236" s="235"/>
      <c r="J236" s="209">
        <v>130385019.186652</v>
      </c>
      <c r="K236" s="209">
        <v>74289809.595542997</v>
      </c>
      <c r="L236" s="209">
        <v>29088448.797181901</v>
      </c>
    </row>
    <row r="237" spans="2:12" s="180" customFormat="1" ht="8.85" customHeight="1" x14ac:dyDescent="0.15">
      <c r="B237" s="290">
        <v>45323</v>
      </c>
      <c r="C237" s="289">
        <v>52201</v>
      </c>
      <c r="D237" s="209">
        <v>226</v>
      </c>
      <c r="E237" s="288">
        <v>6878</v>
      </c>
      <c r="F237" s="287"/>
      <c r="G237" s="287"/>
      <c r="H237" s="235">
        <v>185044519.54054201</v>
      </c>
      <c r="I237" s="235"/>
      <c r="J237" s="209">
        <v>126972099.88496</v>
      </c>
      <c r="K237" s="209">
        <v>72167160.762484103</v>
      </c>
      <c r="L237" s="209">
        <v>28141485.568606898</v>
      </c>
    </row>
    <row r="238" spans="2:12" s="180" customFormat="1" ht="8.85" customHeight="1" x14ac:dyDescent="0.15">
      <c r="B238" s="290">
        <v>45323</v>
      </c>
      <c r="C238" s="289">
        <v>52232</v>
      </c>
      <c r="D238" s="209">
        <v>227</v>
      </c>
      <c r="E238" s="288">
        <v>6909</v>
      </c>
      <c r="F238" s="287"/>
      <c r="G238" s="287"/>
      <c r="H238" s="235">
        <v>180438217.24577999</v>
      </c>
      <c r="I238" s="235"/>
      <c r="J238" s="209">
        <v>123601397.621227</v>
      </c>
      <c r="K238" s="209">
        <v>70072690.313039601</v>
      </c>
      <c r="L238" s="209">
        <v>27209014.4774522</v>
      </c>
    </row>
    <row r="239" spans="2:12" s="180" customFormat="1" ht="8.85" customHeight="1" x14ac:dyDescent="0.15">
      <c r="B239" s="290">
        <v>45323</v>
      </c>
      <c r="C239" s="289">
        <v>52263</v>
      </c>
      <c r="D239" s="209">
        <v>228</v>
      </c>
      <c r="E239" s="288">
        <v>6940</v>
      </c>
      <c r="F239" s="287"/>
      <c r="G239" s="287"/>
      <c r="H239" s="235">
        <v>175866821.89694601</v>
      </c>
      <c r="I239" s="235"/>
      <c r="J239" s="209">
        <v>120265634.96008199</v>
      </c>
      <c r="K239" s="209">
        <v>68008164.181733698</v>
      </c>
      <c r="L239" s="209">
        <v>26295515.619578201</v>
      </c>
    </row>
    <row r="240" spans="2:12" s="180" customFormat="1" ht="8.85" customHeight="1" x14ac:dyDescent="0.15">
      <c r="B240" s="290">
        <v>45323</v>
      </c>
      <c r="C240" s="289">
        <v>52291</v>
      </c>
      <c r="D240" s="209">
        <v>229</v>
      </c>
      <c r="E240" s="288">
        <v>6968</v>
      </c>
      <c r="F240" s="287"/>
      <c r="G240" s="287"/>
      <c r="H240" s="235">
        <v>171353078.57485899</v>
      </c>
      <c r="I240" s="235"/>
      <c r="J240" s="209">
        <v>116999408.88110299</v>
      </c>
      <c r="K240" s="209">
        <v>66009172.252894297</v>
      </c>
      <c r="L240" s="209">
        <v>25424940.049240299</v>
      </c>
    </row>
    <row r="241" spans="2:12" s="180" customFormat="1" ht="8.85" customHeight="1" x14ac:dyDescent="0.15">
      <c r="B241" s="290">
        <v>45323</v>
      </c>
      <c r="C241" s="289">
        <v>52322</v>
      </c>
      <c r="D241" s="209">
        <v>230</v>
      </c>
      <c r="E241" s="288">
        <v>6999</v>
      </c>
      <c r="F241" s="287"/>
      <c r="G241" s="287"/>
      <c r="H241" s="235">
        <v>166911619.32870501</v>
      </c>
      <c r="I241" s="235"/>
      <c r="J241" s="209">
        <v>113773496.658053</v>
      </c>
      <c r="K241" s="209">
        <v>64025918.548125103</v>
      </c>
      <c r="L241" s="209">
        <v>24556591.632858001</v>
      </c>
    </row>
    <row r="242" spans="2:12" s="180" customFormat="1" ht="8.85" customHeight="1" x14ac:dyDescent="0.15">
      <c r="B242" s="290">
        <v>45323</v>
      </c>
      <c r="C242" s="289">
        <v>52352</v>
      </c>
      <c r="D242" s="209">
        <v>231</v>
      </c>
      <c r="E242" s="288">
        <v>7029</v>
      </c>
      <c r="F242" s="287"/>
      <c r="G242" s="287"/>
      <c r="H242" s="235">
        <v>162430407.930011</v>
      </c>
      <c r="I242" s="235"/>
      <c r="J242" s="209">
        <v>110537192.659024</v>
      </c>
      <c r="K242" s="209">
        <v>62051589.377750598</v>
      </c>
      <c r="L242" s="209">
        <v>23701796.428554598</v>
      </c>
    </row>
    <row r="243" spans="2:12" s="180" customFormat="1" ht="8.85" customHeight="1" x14ac:dyDescent="0.15">
      <c r="B243" s="290">
        <v>45323</v>
      </c>
      <c r="C243" s="289">
        <v>52383</v>
      </c>
      <c r="D243" s="209">
        <v>232</v>
      </c>
      <c r="E243" s="288">
        <v>7060</v>
      </c>
      <c r="F243" s="287"/>
      <c r="G243" s="287"/>
      <c r="H243" s="235">
        <v>158078815.34804401</v>
      </c>
      <c r="I243" s="235"/>
      <c r="J243" s="209">
        <v>107393388.901871</v>
      </c>
      <c r="K243" s="209">
        <v>60133449.778078802</v>
      </c>
      <c r="L243" s="209">
        <v>22871839.398788899</v>
      </c>
    </row>
    <row r="244" spans="2:12" s="180" customFormat="1" ht="8.85" customHeight="1" x14ac:dyDescent="0.15">
      <c r="B244" s="290">
        <v>45323</v>
      </c>
      <c r="C244" s="289">
        <v>52413</v>
      </c>
      <c r="D244" s="209">
        <v>233</v>
      </c>
      <c r="E244" s="288">
        <v>7090</v>
      </c>
      <c r="F244" s="287"/>
      <c r="G244" s="287"/>
      <c r="H244" s="235">
        <v>153793114.04110101</v>
      </c>
      <c r="I244" s="235"/>
      <c r="J244" s="209">
        <v>104310331.51136</v>
      </c>
      <c r="K244" s="209">
        <v>58263378.624840803</v>
      </c>
      <c r="L244" s="209">
        <v>22069714.8570709</v>
      </c>
    </row>
    <row r="245" spans="2:12" s="180" customFormat="1" ht="8.85" customHeight="1" x14ac:dyDescent="0.15">
      <c r="B245" s="290">
        <v>45323</v>
      </c>
      <c r="C245" s="289">
        <v>52444</v>
      </c>
      <c r="D245" s="209">
        <v>234</v>
      </c>
      <c r="E245" s="288">
        <v>7121</v>
      </c>
      <c r="F245" s="287"/>
      <c r="G245" s="287"/>
      <c r="H245" s="235">
        <v>149560471.18006599</v>
      </c>
      <c r="I245" s="235"/>
      <c r="J245" s="209">
        <v>101267488.347967</v>
      </c>
      <c r="K245" s="209">
        <v>56419920.667582698</v>
      </c>
      <c r="L245" s="209">
        <v>21280907.673365701</v>
      </c>
    </row>
    <row r="246" spans="2:12" s="180" customFormat="1" ht="8.85" customHeight="1" x14ac:dyDescent="0.15">
      <c r="B246" s="290">
        <v>45323</v>
      </c>
      <c r="C246" s="289">
        <v>52475</v>
      </c>
      <c r="D246" s="209">
        <v>235</v>
      </c>
      <c r="E246" s="288">
        <v>7152</v>
      </c>
      <c r="F246" s="287"/>
      <c r="G246" s="287"/>
      <c r="H246" s="235">
        <v>145375799.46579501</v>
      </c>
      <c r="I246" s="235"/>
      <c r="J246" s="209">
        <v>98267093.095571503</v>
      </c>
      <c r="K246" s="209">
        <v>54609051.634986497</v>
      </c>
      <c r="L246" s="209">
        <v>20510626.7010439</v>
      </c>
    </row>
    <row r="247" spans="2:12" s="180" customFormat="1" ht="8.85" customHeight="1" x14ac:dyDescent="0.15">
      <c r="B247" s="290">
        <v>45323</v>
      </c>
      <c r="C247" s="289">
        <v>52505</v>
      </c>
      <c r="D247" s="209">
        <v>236</v>
      </c>
      <c r="E247" s="288">
        <v>7182</v>
      </c>
      <c r="F247" s="287"/>
      <c r="G247" s="287"/>
      <c r="H247" s="235">
        <v>141258288.727559</v>
      </c>
      <c r="I247" s="235"/>
      <c r="J247" s="209">
        <v>95327124.756516501</v>
      </c>
      <c r="K247" s="209">
        <v>52844864.268507697</v>
      </c>
      <c r="L247" s="209">
        <v>19766654.265497699</v>
      </c>
    </row>
    <row r="248" spans="2:12" s="180" customFormat="1" ht="8.85" customHeight="1" x14ac:dyDescent="0.15">
      <c r="B248" s="290">
        <v>45323</v>
      </c>
      <c r="C248" s="289">
        <v>52536</v>
      </c>
      <c r="D248" s="209">
        <v>237</v>
      </c>
      <c r="E248" s="288">
        <v>7213</v>
      </c>
      <c r="F248" s="287"/>
      <c r="G248" s="287"/>
      <c r="H248" s="235">
        <v>137197395.05690101</v>
      </c>
      <c r="I248" s="235"/>
      <c r="J248" s="209">
        <v>92429626.485830396</v>
      </c>
      <c r="K248" s="209">
        <v>51108317.4388965</v>
      </c>
      <c r="L248" s="209">
        <v>19036126.518952001</v>
      </c>
    </row>
    <row r="249" spans="2:12" s="180" customFormat="1" ht="8.85" customHeight="1" x14ac:dyDescent="0.15">
      <c r="B249" s="290">
        <v>45323</v>
      </c>
      <c r="C249" s="289">
        <v>52566</v>
      </c>
      <c r="D249" s="209">
        <v>238</v>
      </c>
      <c r="E249" s="288">
        <v>7243</v>
      </c>
      <c r="F249" s="287"/>
      <c r="G249" s="287"/>
      <c r="H249" s="235">
        <v>133160902.233723</v>
      </c>
      <c r="I249" s="235"/>
      <c r="J249" s="209">
        <v>89562997.859738693</v>
      </c>
      <c r="K249" s="209">
        <v>49401345.178059697</v>
      </c>
      <c r="L249" s="209">
        <v>18324910.288749099</v>
      </c>
    </row>
    <row r="250" spans="2:12" s="180" customFormat="1" ht="8.85" customHeight="1" x14ac:dyDescent="0.15">
      <c r="B250" s="290">
        <v>45323</v>
      </c>
      <c r="C250" s="289">
        <v>52597</v>
      </c>
      <c r="D250" s="209">
        <v>239</v>
      </c>
      <c r="E250" s="288">
        <v>7274</v>
      </c>
      <c r="F250" s="287"/>
      <c r="G250" s="287"/>
      <c r="H250" s="235">
        <v>128916134.366658</v>
      </c>
      <c r="I250" s="235"/>
      <c r="J250" s="209">
        <v>86560936.4817148</v>
      </c>
      <c r="K250" s="209">
        <v>47624035.365348898</v>
      </c>
      <c r="L250" s="209">
        <v>17590812.280050401</v>
      </c>
    </row>
    <row r="251" spans="2:12" s="180" customFormat="1" ht="8.85" customHeight="1" x14ac:dyDescent="0.15">
      <c r="B251" s="290">
        <v>45323</v>
      </c>
      <c r="C251" s="289">
        <v>52628</v>
      </c>
      <c r="D251" s="209">
        <v>240</v>
      </c>
      <c r="E251" s="288">
        <v>7305</v>
      </c>
      <c r="F251" s="287"/>
      <c r="G251" s="287"/>
      <c r="H251" s="235">
        <v>124923818.85717499</v>
      </c>
      <c r="I251" s="235"/>
      <c r="J251" s="209">
        <v>83738022.919939399</v>
      </c>
      <c r="K251" s="209">
        <v>45953758.912073299</v>
      </c>
      <c r="L251" s="209">
        <v>16901971.421894301</v>
      </c>
    </row>
    <row r="252" spans="2:12" s="180" customFormat="1" ht="8.85" customHeight="1" x14ac:dyDescent="0.15">
      <c r="B252" s="290">
        <v>45323</v>
      </c>
      <c r="C252" s="289">
        <v>52657</v>
      </c>
      <c r="D252" s="209">
        <v>241</v>
      </c>
      <c r="E252" s="288">
        <v>7334</v>
      </c>
      <c r="F252" s="287"/>
      <c r="G252" s="287"/>
      <c r="H252" s="235">
        <v>120953910.92370699</v>
      </c>
      <c r="I252" s="235"/>
      <c r="J252" s="209">
        <v>80948295.430957094</v>
      </c>
      <c r="K252" s="209">
        <v>44317115.802896999</v>
      </c>
      <c r="L252" s="209">
        <v>16235413.617646899</v>
      </c>
    </row>
    <row r="253" spans="2:12" s="180" customFormat="1" ht="8.85" customHeight="1" x14ac:dyDescent="0.15">
      <c r="B253" s="290">
        <v>45323</v>
      </c>
      <c r="C253" s="289">
        <v>52688</v>
      </c>
      <c r="D253" s="209">
        <v>242</v>
      </c>
      <c r="E253" s="288">
        <v>7365</v>
      </c>
      <c r="F253" s="287"/>
      <c r="G253" s="287"/>
      <c r="H253" s="235">
        <v>116996060.057945</v>
      </c>
      <c r="I253" s="235"/>
      <c r="J253" s="209">
        <v>78166705.561891496</v>
      </c>
      <c r="K253" s="209">
        <v>42685432.056932203</v>
      </c>
      <c r="L253" s="209">
        <v>15571418.253737999</v>
      </c>
    </row>
    <row r="254" spans="2:12" s="180" customFormat="1" ht="8.85" customHeight="1" x14ac:dyDescent="0.15">
      <c r="B254" s="290">
        <v>45323</v>
      </c>
      <c r="C254" s="289">
        <v>52718</v>
      </c>
      <c r="D254" s="209">
        <v>243</v>
      </c>
      <c r="E254" s="288">
        <v>7395</v>
      </c>
      <c r="F254" s="287"/>
      <c r="G254" s="287"/>
      <c r="H254" s="235">
        <v>112989228.98825</v>
      </c>
      <c r="I254" s="235"/>
      <c r="J254" s="209">
        <v>75365776.344068393</v>
      </c>
      <c r="K254" s="209">
        <v>41054599.301227599</v>
      </c>
      <c r="L254" s="209">
        <v>14915107.561865101</v>
      </c>
    </row>
    <row r="255" spans="2:12" s="180" customFormat="1" ht="8.85" customHeight="1" x14ac:dyDescent="0.15">
      <c r="B255" s="290">
        <v>45323</v>
      </c>
      <c r="C255" s="289">
        <v>52749</v>
      </c>
      <c r="D255" s="209">
        <v>244</v>
      </c>
      <c r="E255" s="288">
        <v>7426</v>
      </c>
      <c r="F255" s="287"/>
      <c r="G255" s="287"/>
      <c r="H255" s="235">
        <v>109098906.703743</v>
      </c>
      <c r="I255" s="235"/>
      <c r="J255" s="209">
        <v>72647439.104433104</v>
      </c>
      <c r="K255" s="209">
        <v>39473173.454028599</v>
      </c>
      <c r="L255" s="209">
        <v>14279836.4869581</v>
      </c>
    </row>
    <row r="256" spans="2:12" s="180" customFormat="1" ht="8.85" customHeight="1" x14ac:dyDescent="0.15">
      <c r="B256" s="290">
        <v>45323</v>
      </c>
      <c r="C256" s="289">
        <v>52779</v>
      </c>
      <c r="D256" s="209">
        <v>245</v>
      </c>
      <c r="E256" s="288">
        <v>7456</v>
      </c>
      <c r="F256" s="287"/>
      <c r="G256" s="287"/>
      <c r="H256" s="235">
        <v>105254549.656905</v>
      </c>
      <c r="I256" s="235"/>
      <c r="J256" s="209">
        <v>69972493.247090802</v>
      </c>
      <c r="K256" s="209">
        <v>37926157.966980502</v>
      </c>
      <c r="L256" s="209">
        <v>13663945.609142</v>
      </c>
    </row>
    <row r="257" spans="2:12" s="180" customFormat="1" ht="8.85" customHeight="1" x14ac:dyDescent="0.15">
      <c r="B257" s="290">
        <v>45323</v>
      </c>
      <c r="C257" s="289">
        <v>52810</v>
      </c>
      <c r="D257" s="209">
        <v>246</v>
      </c>
      <c r="E257" s="288">
        <v>7487</v>
      </c>
      <c r="F257" s="287"/>
      <c r="G257" s="287"/>
      <c r="H257" s="235">
        <v>101494521.409262</v>
      </c>
      <c r="I257" s="235"/>
      <c r="J257" s="209">
        <v>67358413.643620893</v>
      </c>
      <c r="K257" s="209">
        <v>36416436.343572803</v>
      </c>
      <c r="L257" s="209">
        <v>13064456.2454169</v>
      </c>
    </row>
    <row r="258" spans="2:12" s="180" customFormat="1" ht="8.85" customHeight="1" x14ac:dyDescent="0.15">
      <c r="B258" s="290">
        <v>45323</v>
      </c>
      <c r="C258" s="289">
        <v>52841</v>
      </c>
      <c r="D258" s="209">
        <v>247</v>
      </c>
      <c r="E258" s="288">
        <v>7518</v>
      </c>
      <c r="F258" s="287"/>
      <c r="G258" s="287"/>
      <c r="H258" s="235">
        <v>97804405.700756997</v>
      </c>
      <c r="I258" s="235"/>
      <c r="J258" s="209">
        <v>64799319.943306603</v>
      </c>
      <c r="K258" s="209">
        <v>34943800.282442801</v>
      </c>
      <c r="L258" s="209">
        <v>12483048.235428</v>
      </c>
    </row>
    <row r="259" spans="2:12" s="180" customFormat="1" ht="8.85" customHeight="1" x14ac:dyDescent="0.15">
      <c r="B259" s="290">
        <v>45323</v>
      </c>
      <c r="C259" s="289">
        <v>52871</v>
      </c>
      <c r="D259" s="209">
        <v>248</v>
      </c>
      <c r="E259" s="288">
        <v>7548</v>
      </c>
      <c r="F259" s="287"/>
      <c r="G259" s="287"/>
      <c r="H259" s="235">
        <v>94211359.739980996</v>
      </c>
      <c r="I259" s="235"/>
      <c r="J259" s="209">
        <v>62316329.056902498</v>
      </c>
      <c r="K259" s="209">
        <v>33522107.595092598</v>
      </c>
      <c r="L259" s="209">
        <v>11926085.3552761</v>
      </c>
    </row>
    <row r="260" spans="2:12" s="180" customFormat="1" ht="8.85" customHeight="1" x14ac:dyDescent="0.15">
      <c r="B260" s="290">
        <v>45323</v>
      </c>
      <c r="C260" s="289">
        <v>52902</v>
      </c>
      <c r="D260" s="209">
        <v>249</v>
      </c>
      <c r="E260" s="288">
        <v>7579</v>
      </c>
      <c r="F260" s="287"/>
      <c r="G260" s="287"/>
      <c r="H260" s="235">
        <v>90686158.918420002</v>
      </c>
      <c r="I260" s="235"/>
      <c r="J260" s="209">
        <v>59882838.267760001</v>
      </c>
      <c r="K260" s="209">
        <v>32131124.3643317</v>
      </c>
      <c r="L260" s="209">
        <v>11382800.918336799</v>
      </c>
    </row>
    <row r="261" spans="2:12" s="180" customFormat="1" ht="8.85" customHeight="1" x14ac:dyDescent="0.15">
      <c r="B261" s="290">
        <v>45323</v>
      </c>
      <c r="C261" s="289">
        <v>52932</v>
      </c>
      <c r="D261" s="209">
        <v>250</v>
      </c>
      <c r="E261" s="288">
        <v>7609</v>
      </c>
      <c r="F261" s="287"/>
      <c r="G261" s="287"/>
      <c r="H261" s="235">
        <v>87219713.184038997</v>
      </c>
      <c r="I261" s="235"/>
      <c r="J261" s="209">
        <v>57499303.439709701</v>
      </c>
      <c r="K261" s="209">
        <v>30776263.917164002</v>
      </c>
      <c r="L261" s="209">
        <v>10858134.029581999</v>
      </c>
    </row>
    <row r="262" spans="2:12" s="180" customFormat="1" ht="8.85" customHeight="1" x14ac:dyDescent="0.15">
      <c r="B262" s="290">
        <v>45323</v>
      </c>
      <c r="C262" s="289">
        <v>52963</v>
      </c>
      <c r="D262" s="209">
        <v>251</v>
      </c>
      <c r="E262" s="288">
        <v>7640</v>
      </c>
      <c r="F262" s="287"/>
      <c r="G262" s="287"/>
      <c r="H262" s="235">
        <v>83876456.860640004</v>
      </c>
      <c r="I262" s="235"/>
      <c r="J262" s="209">
        <v>55201488.044737697</v>
      </c>
      <c r="K262" s="209">
        <v>29471225.2540651</v>
      </c>
      <c r="L262" s="209">
        <v>10353665.072726101</v>
      </c>
    </row>
    <row r="263" spans="2:12" s="180" customFormat="1" ht="8.85" customHeight="1" x14ac:dyDescent="0.15">
      <c r="B263" s="290">
        <v>45323</v>
      </c>
      <c r="C263" s="289">
        <v>52994</v>
      </c>
      <c r="D263" s="209">
        <v>252</v>
      </c>
      <c r="E263" s="288">
        <v>7671</v>
      </c>
      <c r="F263" s="287"/>
      <c r="G263" s="287"/>
      <c r="H263" s="235">
        <v>80562748.648304999</v>
      </c>
      <c r="I263" s="235"/>
      <c r="J263" s="209">
        <v>52930715.245167598</v>
      </c>
      <c r="K263" s="209">
        <v>28187026.404917199</v>
      </c>
      <c r="L263" s="209">
        <v>9860565.0409730207</v>
      </c>
    </row>
    <row r="264" spans="2:12" s="180" customFormat="1" ht="8.85" customHeight="1" x14ac:dyDescent="0.15">
      <c r="B264" s="290">
        <v>45323</v>
      </c>
      <c r="C264" s="289">
        <v>53022</v>
      </c>
      <c r="D264" s="209">
        <v>253</v>
      </c>
      <c r="E264" s="288">
        <v>7699</v>
      </c>
      <c r="F264" s="287"/>
      <c r="G264" s="287"/>
      <c r="H264" s="235">
        <v>77268157.776093006</v>
      </c>
      <c r="I264" s="235"/>
      <c r="J264" s="209">
        <v>50688351.643384799</v>
      </c>
      <c r="K264" s="209">
        <v>26930894.855596699</v>
      </c>
      <c r="L264" s="209">
        <v>9385087.7003016807</v>
      </c>
    </row>
    <row r="265" spans="2:12" s="180" customFormat="1" ht="8.85" customHeight="1" x14ac:dyDescent="0.15">
      <c r="B265" s="290">
        <v>45323</v>
      </c>
      <c r="C265" s="289">
        <v>53053</v>
      </c>
      <c r="D265" s="209">
        <v>254</v>
      </c>
      <c r="E265" s="288">
        <v>7730</v>
      </c>
      <c r="F265" s="287"/>
      <c r="G265" s="287"/>
      <c r="H265" s="235">
        <v>73996140.325031996</v>
      </c>
      <c r="I265" s="235"/>
      <c r="J265" s="209">
        <v>48459558.920228302</v>
      </c>
      <c r="K265" s="209">
        <v>25681250.4150072</v>
      </c>
      <c r="L265" s="209">
        <v>8911695.4450414702</v>
      </c>
    </row>
    <row r="266" spans="2:12" s="180" customFormat="1" ht="8.85" customHeight="1" x14ac:dyDescent="0.15">
      <c r="B266" s="290">
        <v>45323</v>
      </c>
      <c r="C266" s="289">
        <v>53083</v>
      </c>
      <c r="D266" s="209">
        <v>255</v>
      </c>
      <c r="E266" s="288">
        <v>7760</v>
      </c>
      <c r="F266" s="287"/>
      <c r="G266" s="287"/>
      <c r="H266" s="235">
        <v>70759216.644954994</v>
      </c>
      <c r="I266" s="235"/>
      <c r="J266" s="209">
        <v>46263657.725019403</v>
      </c>
      <c r="K266" s="209">
        <v>24457183.515273701</v>
      </c>
      <c r="L266" s="209">
        <v>8452140.2780769505</v>
      </c>
    </row>
    <row r="267" spans="2:12" s="180" customFormat="1" ht="8.85" customHeight="1" x14ac:dyDescent="0.15">
      <c r="B267" s="290">
        <v>45323</v>
      </c>
      <c r="C267" s="289">
        <v>53114</v>
      </c>
      <c r="D267" s="209">
        <v>256</v>
      </c>
      <c r="E267" s="288">
        <v>7791</v>
      </c>
      <c r="F267" s="287"/>
      <c r="G267" s="287"/>
      <c r="H267" s="235">
        <v>67591759.805236995</v>
      </c>
      <c r="I267" s="235"/>
      <c r="J267" s="209">
        <v>44117762.942698099</v>
      </c>
      <c r="K267" s="209">
        <v>23263446.256421</v>
      </c>
      <c r="L267" s="209">
        <v>8005545.4096148098</v>
      </c>
    </row>
    <row r="268" spans="2:12" s="180" customFormat="1" ht="8.85" customHeight="1" x14ac:dyDescent="0.15">
      <c r="B268" s="290">
        <v>45323</v>
      </c>
      <c r="C268" s="289">
        <v>53144</v>
      </c>
      <c r="D268" s="209">
        <v>257</v>
      </c>
      <c r="E268" s="288">
        <v>7821</v>
      </c>
      <c r="F268" s="287"/>
      <c r="G268" s="287"/>
      <c r="H268" s="235">
        <v>64471151.456595004</v>
      </c>
      <c r="I268" s="235"/>
      <c r="J268" s="209">
        <v>42011841.2884636</v>
      </c>
      <c r="K268" s="209">
        <v>22098462.1788744</v>
      </c>
      <c r="L268" s="209">
        <v>7573471.7439609095</v>
      </c>
    </row>
    <row r="269" spans="2:12" s="180" customFormat="1" ht="8.85" customHeight="1" x14ac:dyDescent="0.15">
      <c r="B269" s="290">
        <v>45323</v>
      </c>
      <c r="C269" s="289">
        <v>53175</v>
      </c>
      <c r="D269" s="209">
        <v>258</v>
      </c>
      <c r="E269" s="288">
        <v>7852</v>
      </c>
      <c r="F269" s="287"/>
      <c r="G269" s="287"/>
      <c r="H269" s="235">
        <v>61385470.648301996</v>
      </c>
      <c r="I269" s="235"/>
      <c r="J269" s="209">
        <v>39933250.122634001</v>
      </c>
      <c r="K269" s="209">
        <v>20951691.3430431</v>
      </c>
      <c r="L269" s="209">
        <v>7150043.1725852499</v>
      </c>
    </row>
    <row r="270" spans="2:12" s="180" customFormat="1" ht="8.85" customHeight="1" x14ac:dyDescent="0.15">
      <c r="B270" s="290">
        <v>45323</v>
      </c>
      <c r="C270" s="289">
        <v>53206</v>
      </c>
      <c r="D270" s="209">
        <v>259</v>
      </c>
      <c r="E270" s="288">
        <v>7883</v>
      </c>
      <c r="F270" s="287"/>
      <c r="G270" s="287"/>
      <c r="H270" s="235">
        <v>58338311.022114001</v>
      </c>
      <c r="I270" s="235"/>
      <c r="J270" s="209">
        <v>37886605.774136297</v>
      </c>
      <c r="K270" s="209">
        <v>19827329.3643439</v>
      </c>
      <c r="L270" s="209">
        <v>6737680.5656356197</v>
      </c>
    </row>
    <row r="271" spans="2:12" s="180" customFormat="1" ht="8.85" customHeight="1" x14ac:dyDescent="0.15">
      <c r="B271" s="290">
        <v>45323</v>
      </c>
      <c r="C271" s="289">
        <v>53236</v>
      </c>
      <c r="D271" s="209">
        <v>260</v>
      </c>
      <c r="E271" s="288">
        <v>7913</v>
      </c>
      <c r="F271" s="287"/>
      <c r="G271" s="287"/>
      <c r="H271" s="235">
        <v>55378319.548597001</v>
      </c>
      <c r="I271" s="235"/>
      <c r="J271" s="209">
        <v>35905268.671207897</v>
      </c>
      <c r="K271" s="209">
        <v>18744181.0355036</v>
      </c>
      <c r="L271" s="209">
        <v>6343497.1598805301</v>
      </c>
    </row>
    <row r="272" spans="2:12" s="180" customFormat="1" ht="8.85" customHeight="1" x14ac:dyDescent="0.15">
      <c r="B272" s="290">
        <v>45323</v>
      </c>
      <c r="C272" s="289">
        <v>53267</v>
      </c>
      <c r="D272" s="209">
        <v>261</v>
      </c>
      <c r="E272" s="288">
        <v>7944</v>
      </c>
      <c r="F272" s="287"/>
      <c r="G272" s="287"/>
      <c r="H272" s="235">
        <v>52525019.834702</v>
      </c>
      <c r="I272" s="235"/>
      <c r="J272" s="209">
        <v>33997533.623199701</v>
      </c>
      <c r="K272" s="209">
        <v>17703119.223172199</v>
      </c>
      <c r="L272" s="209">
        <v>5965800.0490674898</v>
      </c>
    </row>
    <row r="273" spans="2:12" s="180" customFormat="1" ht="8.85" customHeight="1" x14ac:dyDescent="0.15">
      <c r="B273" s="290">
        <v>45323</v>
      </c>
      <c r="C273" s="289">
        <v>53297</v>
      </c>
      <c r="D273" s="209">
        <v>262</v>
      </c>
      <c r="E273" s="288">
        <v>7974</v>
      </c>
      <c r="F273" s="287"/>
      <c r="G273" s="287"/>
      <c r="H273" s="235">
        <v>49749073.342689</v>
      </c>
      <c r="I273" s="235"/>
      <c r="J273" s="209">
        <v>32147909.937182501</v>
      </c>
      <c r="K273" s="209">
        <v>16698785.744183499</v>
      </c>
      <c r="L273" s="209">
        <v>5604280.6432410805</v>
      </c>
    </row>
    <row r="274" spans="2:12" s="180" customFormat="1" ht="8.85" customHeight="1" x14ac:dyDescent="0.15">
      <c r="B274" s="290">
        <v>45323</v>
      </c>
      <c r="C274" s="289">
        <v>53328</v>
      </c>
      <c r="D274" s="209">
        <v>263</v>
      </c>
      <c r="E274" s="288">
        <v>8005</v>
      </c>
      <c r="F274" s="287"/>
      <c r="G274" s="287"/>
      <c r="H274" s="235">
        <v>47072403.251895003</v>
      </c>
      <c r="I274" s="235"/>
      <c r="J274" s="209">
        <v>30366650.973533299</v>
      </c>
      <c r="K274" s="209">
        <v>15733420.1445952</v>
      </c>
      <c r="L274" s="209">
        <v>5257929.3036911404</v>
      </c>
    </row>
    <row r="275" spans="2:12" s="180" customFormat="1" ht="8.85" customHeight="1" x14ac:dyDescent="0.15">
      <c r="B275" s="290">
        <v>45323</v>
      </c>
      <c r="C275" s="289">
        <v>53359</v>
      </c>
      <c r="D275" s="209">
        <v>264</v>
      </c>
      <c r="E275" s="288">
        <v>8036</v>
      </c>
      <c r="F275" s="287"/>
      <c r="G275" s="287"/>
      <c r="H275" s="235">
        <v>44473828.921541996</v>
      </c>
      <c r="I275" s="235"/>
      <c r="J275" s="209">
        <v>28641636.3561824</v>
      </c>
      <c r="K275" s="209">
        <v>14801923.7187433</v>
      </c>
      <c r="L275" s="209">
        <v>4925682.1477630399</v>
      </c>
    </row>
    <row r="276" spans="2:12" s="180" customFormat="1" ht="8.85" customHeight="1" x14ac:dyDescent="0.15">
      <c r="B276" s="290">
        <v>45323</v>
      </c>
      <c r="C276" s="289">
        <v>53387</v>
      </c>
      <c r="D276" s="209">
        <v>265</v>
      </c>
      <c r="E276" s="288">
        <v>8064</v>
      </c>
      <c r="F276" s="287"/>
      <c r="G276" s="287"/>
      <c r="H276" s="235">
        <v>41971358.125040002</v>
      </c>
      <c r="I276" s="235"/>
      <c r="J276" s="209">
        <v>26988605.855592601</v>
      </c>
      <c r="K276" s="209">
        <v>13915598.901483299</v>
      </c>
      <c r="L276" s="209">
        <v>4613017.8523884602</v>
      </c>
    </row>
    <row r="277" spans="2:12" s="180" customFormat="1" ht="8.85" customHeight="1" x14ac:dyDescent="0.15">
      <c r="B277" s="290">
        <v>45323</v>
      </c>
      <c r="C277" s="289">
        <v>53418</v>
      </c>
      <c r="D277" s="209">
        <v>266</v>
      </c>
      <c r="E277" s="288">
        <v>8095</v>
      </c>
      <c r="F277" s="287"/>
      <c r="G277" s="287"/>
      <c r="H277" s="235">
        <v>39573892.907553002</v>
      </c>
      <c r="I277" s="235"/>
      <c r="J277" s="209">
        <v>25403817.352776799</v>
      </c>
      <c r="K277" s="209">
        <v>13065153.7818297</v>
      </c>
      <c r="L277" s="209">
        <v>4312750.9400800196</v>
      </c>
    </row>
    <row r="278" spans="2:12" s="180" customFormat="1" ht="8.85" customHeight="1" x14ac:dyDescent="0.15">
      <c r="B278" s="290">
        <v>45323</v>
      </c>
      <c r="C278" s="289">
        <v>53448</v>
      </c>
      <c r="D278" s="209">
        <v>267</v>
      </c>
      <c r="E278" s="288">
        <v>8125</v>
      </c>
      <c r="F278" s="287"/>
      <c r="G278" s="287"/>
      <c r="H278" s="235">
        <v>37255704.343438998</v>
      </c>
      <c r="I278" s="235"/>
      <c r="J278" s="209">
        <v>23876438.4977284</v>
      </c>
      <c r="K278" s="209">
        <v>12249401.162784699</v>
      </c>
      <c r="L278" s="209">
        <v>4026899.52704546</v>
      </c>
    </row>
    <row r="279" spans="2:12" s="180" customFormat="1" ht="8.85" customHeight="1" x14ac:dyDescent="0.15">
      <c r="B279" s="290">
        <v>45323</v>
      </c>
      <c r="C279" s="289">
        <v>53479</v>
      </c>
      <c r="D279" s="209">
        <v>268</v>
      </c>
      <c r="E279" s="288">
        <v>8156</v>
      </c>
      <c r="F279" s="287"/>
      <c r="G279" s="287"/>
      <c r="H279" s="235">
        <v>35083714.573230997</v>
      </c>
      <c r="I279" s="235"/>
      <c r="J279" s="209">
        <v>22446318.239408702</v>
      </c>
      <c r="K279" s="209">
        <v>11486415.4580408</v>
      </c>
      <c r="L279" s="209">
        <v>3760079.9215909499</v>
      </c>
    </row>
    <row r="280" spans="2:12" s="180" customFormat="1" ht="8.85" customHeight="1" x14ac:dyDescent="0.15">
      <c r="B280" s="290">
        <v>45323</v>
      </c>
      <c r="C280" s="289">
        <v>53509</v>
      </c>
      <c r="D280" s="209">
        <v>269</v>
      </c>
      <c r="E280" s="288">
        <v>8186</v>
      </c>
      <c r="F280" s="287"/>
      <c r="G280" s="287"/>
      <c r="H280" s="235">
        <v>33131571.775869001</v>
      </c>
      <c r="I280" s="235"/>
      <c r="J280" s="209">
        <v>21162557.285238501</v>
      </c>
      <c r="K280" s="209">
        <v>10802824.445173999</v>
      </c>
      <c r="L280" s="209">
        <v>3521810.2863652199</v>
      </c>
    </row>
    <row r="281" spans="2:12" s="180" customFormat="1" ht="8.85" customHeight="1" x14ac:dyDescent="0.15">
      <c r="B281" s="290">
        <v>45323</v>
      </c>
      <c r="C281" s="289">
        <v>53540</v>
      </c>
      <c r="D281" s="209">
        <v>270</v>
      </c>
      <c r="E281" s="288">
        <v>8217</v>
      </c>
      <c r="F281" s="287"/>
      <c r="G281" s="287"/>
      <c r="H281" s="235">
        <v>31281199.296588</v>
      </c>
      <c r="I281" s="235"/>
      <c r="J281" s="209">
        <v>19946756.290807098</v>
      </c>
      <c r="K281" s="209">
        <v>10156300.5951465</v>
      </c>
      <c r="L281" s="209">
        <v>3297014.1028738501</v>
      </c>
    </row>
    <row r="282" spans="2:12" s="180" customFormat="1" ht="8.85" customHeight="1" x14ac:dyDescent="0.15">
      <c r="B282" s="290">
        <v>45323</v>
      </c>
      <c r="C282" s="289">
        <v>53571</v>
      </c>
      <c r="D282" s="209">
        <v>271</v>
      </c>
      <c r="E282" s="288">
        <v>8248</v>
      </c>
      <c r="F282" s="287"/>
      <c r="G282" s="287"/>
      <c r="H282" s="235">
        <v>29494232.542996999</v>
      </c>
      <c r="I282" s="235"/>
      <c r="J282" s="209">
        <v>18775381.289419498</v>
      </c>
      <c r="K282" s="209">
        <v>9535558.2383405697</v>
      </c>
      <c r="L282" s="209">
        <v>3082392.9392186799</v>
      </c>
    </row>
    <row r="283" spans="2:12" s="180" customFormat="1" ht="8.85" customHeight="1" x14ac:dyDescent="0.15">
      <c r="B283" s="290">
        <v>45323</v>
      </c>
      <c r="C283" s="289">
        <v>53601</v>
      </c>
      <c r="D283" s="209">
        <v>272</v>
      </c>
      <c r="E283" s="288">
        <v>8278</v>
      </c>
      <c r="F283" s="287"/>
      <c r="G283" s="287"/>
      <c r="H283" s="235">
        <v>27791428.465151999</v>
      </c>
      <c r="I283" s="235"/>
      <c r="J283" s="209">
        <v>17662374.767835099</v>
      </c>
      <c r="K283" s="209">
        <v>8948211.0857379492</v>
      </c>
      <c r="L283" s="209">
        <v>2880674.4595013098</v>
      </c>
    </row>
    <row r="284" spans="2:12" s="180" customFormat="1" ht="8.85" customHeight="1" x14ac:dyDescent="0.15">
      <c r="B284" s="290">
        <v>45323</v>
      </c>
      <c r="C284" s="289">
        <v>53632</v>
      </c>
      <c r="D284" s="209">
        <v>273</v>
      </c>
      <c r="E284" s="288">
        <v>8309</v>
      </c>
      <c r="F284" s="287"/>
      <c r="G284" s="287"/>
      <c r="H284" s="235">
        <v>26179430.693116002</v>
      </c>
      <c r="I284" s="235"/>
      <c r="J284" s="209">
        <v>16609677.6017705</v>
      </c>
      <c r="K284" s="209">
        <v>8393486.9686212</v>
      </c>
      <c r="L284" s="209">
        <v>2690648.7199304998</v>
      </c>
    </row>
    <row r="285" spans="2:12" s="180" customFormat="1" ht="8.85" customHeight="1" x14ac:dyDescent="0.15">
      <c r="B285" s="290">
        <v>45323</v>
      </c>
      <c r="C285" s="289">
        <v>53662</v>
      </c>
      <c r="D285" s="209">
        <v>274</v>
      </c>
      <c r="E285" s="288">
        <v>8339</v>
      </c>
      <c r="F285" s="287"/>
      <c r="G285" s="287"/>
      <c r="H285" s="235">
        <v>24639645.755151</v>
      </c>
      <c r="I285" s="235"/>
      <c r="J285" s="209">
        <v>15607093.2350438</v>
      </c>
      <c r="K285" s="209">
        <v>7867432.2165366895</v>
      </c>
      <c r="L285" s="209">
        <v>2511676.34006951</v>
      </c>
    </row>
    <row r="286" spans="2:12" s="180" customFormat="1" ht="8.85" customHeight="1" x14ac:dyDescent="0.15">
      <c r="B286" s="290">
        <v>45323</v>
      </c>
      <c r="C286" s="289">
        <v>53693</v>
      </c>
      <c r="D286" s="209">
        <v>275</v>
      </c>
      <c r="E286" s="288">
        <v>8370</v>
      </c>
      <c r="F286" s="287"/>
      <c r="G286" s="287"/>
      <c r="H286" s="235">
        <v>23179860.356633998</v>
      </c>
      <c r="I286" s="235"/>
      <c r="J286" s="209">
        <v>14657542.411463499</v>
      </c>
      <c r="K286" s="209">
        <v>7369978.7797857597</v>
      </c>
      <c r="L286" s="209">
        <v>2342898.7555520502</v>
      </c>
    </row>
    <row r="287" spans="2:12" s="180" customFormat="1" ht="8.85" customHeight="1" x14ac:dyDescent="0.15">
      <c r="B287" s="290">
        <v>45323</v>
      </c>
      <c r="C287" s="289">
        <v>53724</v>
      </c>
      <c r="D287" s="209">
        <v>276</v>
      </c>
      <c r="E287" s="288">
        <v>8401</v>
      </c>
      <c r="F287" s="287"/>
      <c r="G287" s="287"/>
      <c r="H287" s="235">
        <v>21815226.748117998</v>
      </c>
      <c r="I287" s="235"/>
      <c r="J287" s="209">
        <v>13771233.898459399</v>
      </c>
      <c r="K287" s="209">
        <v>6906722.7909155004</v>
      </c>
      <c r="L287" s="209">
        <v>2186331.08371619</v>
      </c>
    </row>
    <row r="288" spans="2:12" s="180" customFormat="1" ht="8.85" customHeight="1" x14ac:dyDescent="0.15">
      <c r="B288" s="290">
        <v>45323</v>
      </c>
      <c r="C288" s="289">
        <v>53752</v>
      </c>
      <c r="D288" s="209">
        <v>277</v>
      </c>
      <c r="E288" s="288">
        <v>8429</v>
      </c>
      <c r="F288" s="287"/>
      <c r="G288" s="287"/>
      <c r="H288" s="235">
        <v>20514755.208744999</v>
      </c>
      <c r="I288" s="235"/>
      <c r="J288" s="209">
        <v>12930448.3957655</v>
      </c>
      <c r="K288" s="209">
        <v>6470142.8957523899</v>
      </c>
      <c r="L288" s="209">
        <v>2040294.16449844</v>
      </c>
    </row>
    <row r="289" spans="2:12" s="180" customFormat="1" ht="8.85" customHeight="1" x14ac:dyDescent="0.15">
      <c r="B289" s="290">
        <v>45323</v>
      </c>
      <c r="C289" s="289">
        <v>53783</v>
      </c>
      <c r="D289" s="209">
        <v>278</v>
      </c>
      <c r="E289" s="288">
        <v>8460</v>
      </c>
      <c r="F289" s="287"/>
      <c r="G289" s="287"/>
      <c r="H289" s="235">
        <v>19268445.099372</v>
      </c>
      <c r="I289" s="235"/>
      <c r="J289" s="209">
        <v>12124300.596065201</v>
      </c>
      <c r="K289" s="209">
        <v>6051333.3148677498</v>
      </c>
      <c r="L289" s="209">
        <v>1900144.4159291501</v>
      </c>
    </row>
    <row r="290" spans="2:12" s="180" customFormat="1" ht="8.85" customHeight="1" x14ac:dyDescent="0.15">
      <c r="B290" s="290">
        <v>45323</v>
      </c>
      <c r="C290" s="289">
        <v>53813</v>
      </c>
      <c r="D290" s="209">
        <v>279</v>
      </c>
      <c r="E290" s="288">
        <v>8490</v>
      </c>
      <c r="F290" s="287"/>
      <c r="G290" s="287"/>
      <c r="H290" s="235">
        <v>18086410.280000001</v>
      </c>
      <c r="I290" s="235"/>
      <c r="J290" s="209">
        <v>11361847.7143382</v>
      </c>
      <c r="K290" s="209">
        <v>5656829.7878917996</v>
      </c>
      <c r="L290" s="209">
        <v>1768987.35808824</v>
      </c>
    </row>
    <row r="291" spans="2:12" s="180" customFormat="1" ht="8.85" customHeight="1" x14ac:dyDescent="0.15">
      <c r="B291" s="290">
        <v>45323</v>
      </c>
      <c r="C291" s="289">
        <v>53844</v>
      </c>
      <c r="D291" s="209">
        <v>280</v>
      </c>
      <c r="E291" s="288">
        <v>8521</v>
      </c>
      <c r="F291" s="287"/>
      <c r="G291" s="287"/>
      <c r="H291" s="235">
        <v>16972823.289999999</v>
      </c>
      <c r="I291" s="235"/>
      <c r="J291" s="209">
        <v>10644210.495384499</v>
      </c>
      <c r="K291" s="209">
        <v>5286055.2053206097</v>
      </c>
      <c r="L291" s="209">
        <v>1646038.2846019701</v>
      </c>
    </row>
    <row r="292" spans="2:12" s="180" customFormat="1" ht="8.85" customHeight="1" x14ac:dyDescent="0.15">
      <c r="B292" s="290">
        <v>45323</v>
      </c>
      <c r="C292" s="289">
        <v>53874</v>
      </c>
      <c r="D292" s="209">
        <v>281</v>
      </c>
      <c r="E292" s="288">
        <v>8551</v>
      </c>
      <c r="F292" s="287"/>
      <c r="G292" s="287"/>
      <c r="H292" s="235">
        <v>15923774.449999999</v>
      </c>
      <c r="I292" s="235"/>
      <c r="J292" s="209">
        <v>9969926.1770364903</v>
      </c>
      <c r="K292" s="209">
        <v>4939010.5050357096</v>
      </c>
      <c r="L292" s="209">
        <v>1531666.7020149401</v>
      </c>
    </row>
    <row r="293" spans="2:12" s="180" customFormat="1" ht="8.85" customHeight="1" x14ac:dyDescent="0.15">
      <c r="B293" s="290">
        <v>45323</v>
      </c>
      <c r="C293" s="289">
        <v>53905</v>
      </c>
      <c r="D293" s="209">
        <v>282</v>
      </c>
      <c r="E293" s="288">
        <v>8582</v>
      </c>
      <c r="F293" s="287"/>
      <c r="G293" s="287"/>
      <c r="H293" s="235">
        <v>14942811.26</v>
      </c>
      <c r="I293" s="235"/>
      <c r="J293" s="209">
        <v>9339873.9516209103</v>
      </c>
      <c r="K293" s="209">
        <v>4615121.2490918096</v>
      </c>
      <c r="L293" s="209">
        <v>1425161.41621977</v>
      </c>
    </row>
    <row r="294" spans="2:12" s="180" customFormat="1" ht="8.85" customHeight="1" x14ac:dyDescent="0.15">
      <c r="B294" s="290">
        <v>45323</v>
      </c>
      <c r="C294" s="289">
        <v>53936</v>
      </c>
      <c r="D294" s="209">
        <v>283</v>
      </c>
      <c r="E294" s="288">
        <v>8613</v>
      </c>
      <c r="F294" s="287"/>
      <c r="G294" s="287"/>
      <c r="H294" s="235">
        <v>14021719.529999999</v>
      </c>
      <c r="I294" s="235"/>
      <c r="J294" s="209">
        <v>8749288.9400310498</v>
      </c>
      <c r="K294" s="209">
        <v>4312299.8584887804</v>
      </c>
      <c r="L294" s="209">
        <v>1326009.1242448201</v>
      </c>
    </row>
    <row r="295" spans="2:12" s="180" customFormat="1" ht="8.85" customHeight="1" x14ac:dyDescent="0.15">
      <c r="B295" s="290">
        <v>45323</v>
      </c>
      <c r="C295" s="289">
        <v>53966</v>
      </c>
      <c r="D295" s="209">
        <v>284</v>
      </c>
      <c r="E295" s="288">
        <v>8643</v>
      </c>
      <c r="F295" s="287"/>
      <c r="G295" s="287"/>
      <c r="H295" s="235">
        <v>13174802.310000001</v>
      </c>
      <c r="I295" s="235"/>
      <c r="J295" s="209">
        <v>8207334.8188674198</v>
      </c>
      <c r="K295" s="209">
        <v>4035228.3050194802</v>
      </c>
      <c r="L295" s="209">
        <v>1235724.7780557501</v>
      </c>
    </row>
    <row r="296" spans="2:12" s="180" customFormat="1" ht="8.85" customHeight="1" x14ac:dyDescent="0.15">
      <c r="B296" s="290">
        <v>45323</v>
      </c>
      <c r="C296" s="289">
        <v>53997</v>
      </c>
      <c r="D296" s="209">
        <v>285</v>
      </c>
      <c r="E296" s="288">
        <v>8674</v>
      </c>
      <c r="F296" s="287"/>
      <c r="G296" s="287"/>
      <c r="H296" s="235">
        <v>12397031.66</v>
      </c>
      <c r="I296" s="235"/>
      <c r="J296" s="209">
        <v>7709718.7083580699</v>
      </c>
      <c r="K296" s="209">
        <v>3780929.5586880301</v>
      </c>
      <c r="L296" s="209">
        <v>1152945.6883926201</v>
      </c>
    </row>
    <row r="297" spans="2:12" s="180" customFormat="1" ht="8.85" customHeight="1" x14ac:dyDescent="0.15">
      <c r="B297" s="290">
        <v>45323</v>
      </c>
      <c r="C297" s="289">
        <v>54027</v>
      </c>
      <c r="D297" s="209">
        <v>286</v>
      </c>
      <c r="E297" s="288">
        <v>8704</v>
      </c>
      <c r="F297" s="287"/>
      <c r="G297" s="287"/>
      <c r="H297" s="235">
        <v>11656022.27</v>
      </c>
      <c r="I297" s="235"/>
      <c r="J297" s="209">
        <v>7236986.3175612297</v>
      </c>
      <c r="K297" s="209">
        <v>3540361.1966582001</v>
      </c>
      <c r="L297" s="209">
        <v>1075162.03067653</v>
      </c>
    </row>
    <row r="298" spans="2:12" s="180" customFormat="1" ht="8.85" customHeight="1" x14ac:dyDescent="0.15">
      <c r="B298" s="290">
        <v>45323</v>
      </c>
      <c r="C298" s="289">
        <v>54058</v>
      </c>
      <c r="D298" s="209">
        <v>287</v>
      </c>
      <c r="E298" s="288">
        <v>8735</v>
      </c>
      <c r="F298" s="287"/>
      <c r="G298" s="287"/>
      <c r="H298" s="235">
        <v>10967609.609999999</v>
      </c>
      <c r="I298" s="235"/>
      <c r="J298" s="209">
        <v>6798015.4220150001</v>
      </c>
      <c r="K298" s="209">
        <v>3317157.2438127301</v>
      </c>
      <c r="L298" s="209">
        <v>1003111.07489324</v>
      </c>
    </row>
    <row r="299" spans="2:12" s="180" customFormat="1" ht="8.85" customHeight="1" x14ac:dyDescent="0.15">
      <c r="B299" s="290">
        <v>45323</v>
      </c>
      <c r="C299" s="289">
        <v>54089</v>
      </c>
      <c r="D299" s="209">
        <v>288</v>
      </c>
      <c r="E299" s="288">
        <v>8766</v>
      </c>
      <c r="F299" s="287"/>
      <c r="G299" s="287"/>
      <c r="H299" s="235">
        <v>10307362.710000001</v>
      </c>
      <c r="I299" s="235"/>
      <c r="J299" s="209">
        <v>6377941.0377748301</v>
      </c>
      <c r="K299" s="209">
        <v>3104262.9843226098</v>
      </c>
      <c r="L299" s="209">
        <v>934755.63574997103</v>
      </c>
    </row>
    <row r="300" spans="2:12" s="180" customFormat="1" ht="8.85" customHeight="1" x14ac:dyDescent="0.15">
      <c r="B300" s="290">
        <v>45323</v>
      </c>
      <c r="C300" s="289">
        <v>54118</v>
      </c>
      <c r="D300" s="209">
        <v>289</v>
      </c>
      <c r="E300" s="288">
        <v>8795</v>
      </c>
      <c r="F300" s="287"/>
      <c r="G300" s="287"/>
      <c r="H300" s="235">
        <v>9684517.2699999996</v>
      </c>
      <c r="I300" s="235"/>
      <c r="J300" s="209">
        <v>5983031.1060275296</v>
      </c>
      <c r="K300" s="209">
        <v>2905124.2316316301</v>
      </c>
      <c r="L300" s="209">
        <v>871324.33213791298</v>
      </c>
    </row>
    <row r="301" spans="2:12" s="180" customFormat="1" ht="8.85" customHeight="1" x14ac:dyDescent="0.15">
      <c r="B301" s="290">
        <v>45323</v>
      </c>
      <c r="C301" s="289">
        <v>54149</v>
      </c>
      <c r="D301" s="209">
        <v>290</v>
      </c>
      <c r="E301" s="288">
        <v>8826</v>
      </c>
      <c r="F301" s="287"/>
      <c r="G301" s="287"/>
      <c r="H301" s="235">
        <v>9086053.4399999995</v>
      </c>
      <c r="I301" s="235"/>
      <c r="J301" s="209">
        <v>5603783.5068666199</v>
      </c>
      <c r="K301" s="209">
        <v>2714056.5328390198</v>
      </c>
      <c r="L301" s="209">
        <v>810570.21726222103</v>
      </c>
    </row>
    <row r="302" spans="2:12" s="180" customFormat="1" ht="8.85" customHeight="1" x14ac:dyDescent="0.15">
      <c r="B302" s="290">
        <v>45323</v>
      </c>
      <c r="C302" s="289">
        <v>54179</v>
      </c>
      <c r="D302" s="209">
        <v>291</v>
      </c>
      <c r="E302" s="288">
        <v>8856</v>
      </c>
      <c r="F302" s="287"/>
      <c r="G302" s="287"/>
      <c r="H302" s="235">
        <v>8527413.4600000009</v>
      </c>
      <c r="I302" s="235"/>
      <c r="J302" s="209">
        <v>5250612.1951504396</v>
      </c>
      <c r="K302" s="209">
        <v>2536747.55918884</v>
      </c>
      <c r="L302" s="209">
        <v>754510.15171047696</v>
      </c>
    </row>
    <row r="303" spans="2:12" s="180" customFormat="1" ht="8.85" customHeight="1" x14ac:dyDescent="0.15">
      <c r="B303" s="290">
        <v>45323</v>
      </c>
      <c r="C303" s="289">
        <v>54210</v>
      </c>
      <c r="D303" s="209">
        <v>292</v>
      </c>
      <c r="E303" s="288">
        <v>8887</v>
      </c>
      <c r="F303" s="287"/>
      <c r="G303" s="287"/>
      <c r="H303" s="235">
        <v>7995138.3099999996</v>
      </c>
      <c r="I303" s="235"/>
      <c r="J303" s="209">
        <v>4914523.1188447997</v>
      </c>
      <c r="K303" s="209">
        <v>2368333.0933934702</v>
      </c>
      <c r="L303" s="209">
        <v>701434.68829560105</v>
      </c>
    </row>
    <row r="304" spans="2:12" s="180" customFormat="1" ht="8.85" customHeight="1" x14ac:dyDescent="0.15">
      <c r="B304" s="290">
        <v>45323</v>
      </c>
      <c r="C304" s="289">
        <v>54240</v>
      </c>
      <c r="D304" s="209">
        <v>293</v>
      </c>
      <c r="E304" s="288">
        <v>8917</v>
      </c>
      <c r="F304" s="287"/>
      <c r="G304" s="287"/>
      <c r="H304" s="235">
        <v>7528001.21</v>
      </c>
      <c r="I304" s="235"/>
      <c r="J304" s="209">
        <v>4619783.6966624996</v>
      </c>
      <c r="K304" s="209">
        <v>2220817.1896289699</v>
      </c>
      <c r="L304" s="209">
        <v>655048.33883266104</v>
      </c>
    </row>
    <row r="305" spans="2:12" s="180" customFormat="1" ht="8.85" customHeight="1" x14ac:dyDescent="0.15">
      <c r="B305" s="290">
        <v>45323</v>
      </c>
      <c r="C305" s="289">
        <v>54271</v>
      </c>
      <c r="D305" s="209">
        <v>294</v>
      </c>
      <c r="E305" s="288">
        <v>8948</v>
      </c>
      <c r="F305" s="287"/>
      <c r="G305" s="287"/>
      <c r="H305" s="235">
        <v>7150405.1200000001</v>
      </c>
      <c r="I305" s="235"/>
      <c r="J305" s="209">
        <v>4380618.05707152</v>
      </c>
      <c r="K305" s="209">
        <v>2100490.1549257599</v>
      </c>
      <c r="L305" s="209">
        <v>616932.72689488903</v>
      </c>
    </row>
    <row r="306" spans="2:12" s="180" customFormat="1" ht="8.85" customHeight="1" x14ac:dyDescent="0.15">
      <c r="B306" s="290">
        <v>45323</v>
      </c>
      <c r="C306" s="289">
        <v>54302</v>
      </c>
      <c r="D306" s="209">
        <v>295</v>
      </c>
      <c r="E306" s="288">
        <v>8979</v>
      </c>
      <c r="F306" s="287"/>
      <c r="G306" s="287"/>
      <c r="H306" s="235">
        <v>6831342.8899999997</v>
      </c>
      <c r="I306" s="235"/>
      <c r="J306" s="209">
        <v>4178049.7254709299</v>
      </c>
      <c r="K306" s="209">
        <v>1998264.43397469</v>
      </c>
      <c r="L306" s="209">
        <v>584422.24350985896</v>
      </c>
    </row>
    <row r="307" spans="2:12" s="180" customFormat="1" ht="8.85" customHeight="1" x14ac:dyDescent="0.15">
      <c r="B307" s="290">
        <v>45323</v>
      </c>
      <c r="C307" s="289">
        <v>54332</v>
      </c>
      <c r="D307" s="209">
        <v>296</v>
      </c>
      <c r="E307" s="288">
        <v>9009</v>
      </c>
      <c r="F307" s="287"/>
      <c r="G307" s="287"/>
      <c r="H307" s="235">
        <v>6588010.1399999997</v>
      </c>
      <c r="I307" s="235"/>
      <c r="J307" s="209">
        <v>4022613.7993108998</v>
      </c>
      <c r="K307" s="209">
        <v>1919187.7397755501</v>
      </c>
      <c r="L307" s="209">
        <v>558994.22668346495</v>
      </c>
    </row>
    <row r="308" spans="2:12" s="180" customFormat="1" ht="8.85" customHeight="1" x14ac:dyDescent="0.15">
      <c r="B308" s="290">
        <v>45323</v>
      </c>
      <c r="C308" s="289">
        <v>54363</v>
      </c>
      <c r="D308" s="209">
        <v>297</v>
      </c>
      <c r="E308" s="288">
        <v>9040</v>
      </c>
      <c r="F308" s="287"/>
      <c r="G308" s="287"/>
      <c r="H308" s="235">
        <v>6411713.3700000001</v>
      </c>
      <c r="I308" s="235"/>
      <c r="J308" s="209">
        <v>3908327.5908215102</v>
      </c>
      <c r="K308" s="209">
        <v>1859919.60796821</v>
      </c>
      <c r="L308" s="209">
        <v>539436.90437001805</v>
      </c>
    </row>
    <row r="309" spans="2:12" s="180" customFormat="1" ht="8.85" customHeight="1" x14ac:dyDescent="0.15">
      <c r="B309" s="290">
        <v>45323</v>
      </c>
      <c r="C309" s="289">
        <v>54393</v>
      </c>
      <c r="D309" s="209">
        <v>298</v>
      </c>
      <c r="E309" s="288">
        <v>9070</v>
      </c>
      <c r="F309" s="287"/>
      <c r="G309" s="287"/>
      <c r="H309" s="235">
        <v>6235776.96</v>
      </c>
      <c r="I309" s="235"/>
      <c r="J309" s="209">
        <v>3794844.5693910699</v>
      </c>
      <c r="K309" s="209">
        <v>1801469.7515817599</v>
      </c>
      <c r="L309" s="209">
        <v>520342.787581568</v>
      </c>
    </row>
    <row r="310" spans="2:12" s="180" customFormat="1" ht="8.85" customHeight="1" x14ac:dyDescent="0.15">
      <c r="B310" s="290">
        <v>45323</v>
      </c>
      <c r="C310" s="289">
        <v>54424</v>
      </c>
      <c r="D310" s="209">
        <v>299</v>
      </c>
      <c r="E310" s="288">
        <v>9101</v>
      </c>
      <c r="F310" s="287"/>
      <c r="G310" s="287"/>
      <c r="H310" s="235">
        <v>6059436.5199999996</v>
      </c>
      <c r="I310" s="235"/>
      <c r="J310" s="209">
        <v>3681276.5020244601</v>
      </c>
      <c r="K310" s="209">
        <v>1743112.88530897</v>
      </c>
      <c r="L310" s="209">
        <v>501354.246466071</v>
      </c>
    </row>
    <row r="311" spans="2:12" s="180" customFormat="1" ht="8.85" customHeight="1" x14ac:dyDescent="0.15">
      <c r="B311" s="290">
        <v>45323</v>
      </c>
      <c r="C311" s="289">
        <v>54455</v>
      </c>
      <c r="D311" s="209">
        <v>300</v>
      </c>
      <c r="E311" s="288">
        <v>9132</v>
      </c>
      <c r="F311" s="287"/>
      <c r="G311" s="287"/>
      <c r="H311" s="235">
        <v>5882691</v>
      </c>
      <c r="I311" s="235"/>
      <c r="J311" s="209">
        <v>3567837.07786049</v>
      </c>
      <c r="K311" s="209">
        <v>1685101.95299504</v>
      </c>
      <c r="L311" s="209">
        <v>482616.30024547997</v>
      </c>
    </row>
    <row r="312" spans="2:12" s="180" customFormat="1" ht="8.85" customHeight="1" x14ac:dyDescent="0.15">
      <c r="B312" s="290">
        <v>45323</v>
      </c>
      <c r="C312" s="289">
        <v>54483</v>
      </c>
      <c r="D312" s="209">
        <v>301</v>
      </c>
      <c r="E312" s="288">
        <v>9160</v>
      </c>
      <c r="F312" s="287"/>
      <c r="G312" s="287"/>
      <c r="H312" s="235">
        <v>5705539.3899999997</v>
      </c>
      <c r="I312" s="235"/>
      <c r="J312" s="209">
        <v>3455093.5331428298</v>
      </c>
      <c r="K312" s="209">
        <v>1628103.8088143601</v>
      </c>
      <c r="L312" s="209">
        <v>464507.68935030699</v>
      </c>
    </row>
    <row r="313" spans="2:12" s="180" customFormat="1" ht="8.85" customHeight="1" x14ac:dyDescent="0.15">
      <c r="B313" s="290">
        <v>45323</v>
      </c>
      <c r="C313" s="289">
        <v>54514</v>
      </c>
      <c r="D313" s="209">
        <v>302</v>
      </c>
      <c r="E313" s="288">
        <v>9191</v>
      </c>
      <c r="F313" s="287"/>
      <c r="G313" s="287"/>
      <c r="H313" s="235">
        <v>5527996.8899999997</v>
      </c>
      <c r="I313" s="235"/>
      <c r="J313" s="209">
        <v>3341901.6887586601</v>
      </c>
      <c r="K313" s="209">
        <v>1570760.7703649299</v>
      </c>
      <c r="L313" s="209">
        <v>446249.23142258998</v>
      </c>
    </row>
    <row r="314" spans="2:12" s="180" customFormat="1" ht="8.85" customHeight="1" x14ac:dyDescent="0.15">
      <c r="B314" s="290">
        <v>45323</v>
      </c>
      <c r="C314" s="289">
        <v>54544</v>
      </c>
      <c r="D314" s="209">
        <v>303</v>
      </c>
      <c r="E314" s="288">
        <v>9221</v>
      </c>
      <c r="F314" s="287"/>
      <c r="G314" s="287"/>
      <c r="H314" s="235">
        <v>5350645.3499999996</v>
      </c>
      <c r="I314" s="235"/>
      <c r="J314" s="209">
        <v>3229375.9470804199</v>
      </c>
      <c r="K314" s="209">
        <v>1514135.52832134</v>
      </c>
      <c r="L314" s="209">
        <v>428398.82241671602</v>
      </c>
    </row>
    <row r="315" spans="2:12" s="180" customFormat="1" ht="8.85" customHeight="1" x14ac:dyDescent="0.15">
      <c r="B315" s="290">
        <v>45323</v>
      </c>
      <c r="C315" s="289">
        <v>54575</v>
      </c>
      <c r="D315" s="209">
        <v>304</v>
      </c>
      <c r="E315" s="288">
        <v>9252</v>
      </c>
      <c r="F315" s="287"/>
      <c r="G315" s="287"/>
      <c r="H315" s="235">
        <v>5172886.5199999996</v>
      </c>
      <c r="I315" s="235"/>
      <c r="J315" s="209">
        <v>3116794.51100442</v>
      </c>
      <c r="K315" s="209">
        <v>1457633.7219648401</v>
      </c>
      <c r="L315" s="209">
        <v>410665.80789954797</v>
      </c>
    </row>
    <row r="316" spans="2:12" s="180" customFormat="1" ht="8.85" customHeight="1" x14ac:dyDescent="0.15">
      <c r="B316" s="290">
        <v>45323</v>
      </c>
      <c r="C316" s="289">
        <v>54605</v>
      </c>
      <c r="D316" s="209">
        <v>305</v>
      </c>
      <c r="E316" s="288">
        <v>9282</v>
      </c>
      <c r="F316" s="287"/>
      <c r="G316" s="287"/>
      <c r="H316" s="235">
        <v>4996197.3</v>
      </c>
      <c r="I316" s="235"/>
      <c r="J316" s="209">
        <v>3005393.61828931</v>
      </c>
      <c r="K316" s="209">
        <v>1402075.3818000299</v>
      </c>
      <c r="L316" s="209">
        <v>393393.86719765502</v>
      </c>
    </row>
    <row r="317" spans="2:12" s="180" customFormat="1" ht="8.85" customHeight="1" x14ac:dyDescent="0.15">
      <c r="B317" s="290">
        <v>45323</v>
      </c>
      <c r="C317" s="289">
        <v>54636</v>
      </c>
      <c r="D317" s="209">
        <v>306</v>
      </c>
      <c r="E317" s="288">
        <v>9313</v>
      </c>
      <c r="F317" s="287"/>
      <c r="G317" s="287"/>
      <c r="H317" s="235">
        <v>4819460.66</v>
      </c>
      <c r="I317" s="235"/>
      <c r="J317" s="209">
        <v>2894163.07419746</v>
      </c>
      <c r="K317" s="209">
        <v>1346750.34365063</v>
      </c>
      <c r="L317" s="209">
        <v>376270.29678784299</v>
      </c>
    </row>
    <row r="318" spans="2:12" s="180" customFormat="1" ht="8.85" customHeight="1" x14ac:dyDescent="0.15">
      <c r="B318" s="290">
        <v>45323</v>
      </c>
      <c r="C318" s="289">
        <v>54667</v>
      </c>
      <c r="D318" s="209">
        <v>307</v>
      </c>
      <c r="E318" s="288">
        <v>9344</v>
      </c>
      <c r="F318" s="287"/>
      <c r="G318" s="287"/>
      <c r="H318" s="235">
        <v>4643223.32</v>
      </c>
      <c r="I318" s="235"/>
      <c r="J318" s="209">
        <v>2783600.5241320799</v>
      </c>
      <c r="K318" s="209">
        <v>1292007.6922496799</v>
      </c>
      <c r="L318" s="209">
        <v>359446.74885461503</v>
      </c>
    </row>
    <row r="319" spans="2:12" s="180" customFormat="1" ht="8.85" customHeight="1" x14ac:dyDescent="0.15">
      <c r="B319" s="290">
        <v>45323</v>
      </c>
      <c r="C319" s="289">
        <v>54697</v>
      </c>
      <c r="D319" s="209">
        <v>308</v>
      </c>
      <c r="E319" s="288">
        <v>9374</v>
      </c>
      <c r="F319" s="287"/>
      <c r="G319" s="287"/>
      <c r="H319" s="235">
        <v>4467323.43</v>
      </c>
      <c r="I319" s="235"/>
      <c r="J319" s="209">
        <v>2673753.0570918401</v>
      </c>
      <c r="K319" s="209">
        <v>1237967.5220997699</v>
      </c>
      <c r="L319" s="209">
        <v>343000.53317956201</v>
      </c>
    </row>
    <row r="320" spans="2:12" s="180" customFormat="1" ht="8.85" customHeight="1" x14ac:dyDescent="0.15">
      <c r="B320" s="290">
        <v>45323</v>
      </c>
      <c r="C320" s="289">
        <v>54728</v>
      </c>
      <c r="D320" s="209">
        <v>309</v>
      </c>
      <c r="E320" s="288">
        <v>9405</v>
      </c>
      <c r="F320" s="287"/>
      <c r="G320" s="287"/>
      <c r="H320" s="235">
        <v>4291016.92</v>
      </c>
      <c r="I320" s="235"/>
      <c r="J320" s="209">
        <v>2563875.3332876498</v>
      </c>
      <c r="K320" s="209">
        <v>1184074.2973479701</v>
      </c>
      <c r="L320" s="209">
        <v>326678.92480639799</v>
      </c>
    </row>
    <row r="321" spans="2:12" s="180" customFormat="1" ht="8.85" customHeight="1" x14ac:dyDescent="0.15">
      <c r="B321" s="290">
        <v>45323</v>
      </c>
      <c r="C321" s="289">
        <v>54758</v>
      </c>
      <c r="D321" s="209">
        <v>310</v>
      </c>
      <c r="E321" s="288">
        <v>9435</v>
      </c>
      <c r="F321" s="287"/>
      <c r="G321" s="287"/>
      <c r="H321" s="235">
        <v>4114302.78</v>
      </c>
      <c r="I321" s="235"/>
      <c r="J321" s="209">
        <v>2454253.8819651701</v>
      </c>
      <c r="K321" s="209">
        <v>1130658.11425309</v>
      </c>
      <c r="L321" s="209">
        <v>310663.013592384</v>
      </c>
    </row>
    <row r="322" spans="2:12" s="180" customFormat="1" ht="8.85" customHeight="1" x14ac:dyDescent="0.15">
      <c r="B322" s="290">
        <v>45323</v>
      </c>
      <c r="C322" s="289">
        <v>54789</v>
      </c>
      <c r="D322" s="209">
        <v>311</v>
      </c>
      <c r="E322" s="288">
        <v>9466</v>
      </c>
      <c r="F322" s="287"/>
      <c r="G322" s="287"/>
      <c r="H322" s="235">
        <v>3937180.78</v>
      </c>
      <c r="I322" s="235"/>
      <c r="J322" s="209">
        <v>2344614.10240378</v>
      </c>
      <c r="K322" s="209">
        <v>1077400.7733992999</v>
      </c>
      <c r="L322" s="209">
        <v>294776.01912206202</v>
      </c>
    </row>
    <row r="323" spans="2:12" s="180" customFormat="1" ht="8.85" customHeight="1" x14ac:dyDescent="0.15">
      <c r="B323" s="290">
        <v>45323</v>
      </c>
      <c r="C323" s="289">
        <v>54820</v>
      </c>
      <c r="D323" s="209">
        <v>312</v>
      </c>
      <c r="E323" s="288">
        <v>9497</v>
      </c>
      <c r="F323" s="287"/>
      <c r="G323" s="287"/>
      <c r="H323" s="235">
        <v>3760581.83</v>
      </c>
      <c r="I323" s="235"/>
      <c r="J323" s="209">
        <v>2235650.1281622001</v>
      </c>
      <c r="K323" s="209">
        <v>1024716.76566556</v>
      </c>
      <c r="L323" s="209">
        <v>279174.230661768</v>
      </c>
    </row>
    <row r="324" spans="2:12" s="180" customFormat="1" ht="8.85" customHeight="1" x14ac:dyDescent="0.15">
      <c r="B324" s="290">
        <v>45323</v>
      </c>
      <c r="C324" s="289">
        <v>54848</v>
      </c>
      <c r="D324" s="209">
        <v>313</v>
      </c>
      <c r="E324" s="288">
        <v>9525</v>
      </c>
      <c r="F324" s="287"/>
      <c r="G324" s="287"/>
      <c r="H324" s="235">
        <v>3583573.85</v>
      </c>
      <c r="I324" s="235"/>
      <c r="J324" s="209">
        <v>2127155.6879421598</v>
      </c>
      <c r="K324" s="209">
        <v>972748.11188866803</v>
      </c>
      <c r="L324" s="209">
        <v>264001.80358703999</v>
      </c>
    </row>
    <row r="325" spans="2:12" s="180" customFormat="1" ht="8.85" customHeight="1" x14ac:dyDescent="0.15">
      <c r="B325" s="290">
        <v>45323</v>
      </c>
      <c r="C325" s="289">
        <v>54879</v>
      </c>
      <c r="D325" s="209">
        <v>314</v>
      </c>
      <c r="E325" s="288">
        <v>9556</v>
      </c>
      <c r="F325" s="287"/>
      <c r="G325" s="287"/>
      <c r="H325" s="235">
        <v>3406424.51</v>
      </c>
      <c r="I325" s="235"/>
      <c r="J325" s="209">
        <v>2018573.03088459</v>
      </c>
      <c r="K325" s="209">
        <v>920745.65605118906</v>
      </c>
      <c r="L325" s="209">
        <v>248830.03205924301</v>
      </c>
    </row>
    <row r="326" spans="2:12" s="180" customFormat="1" ht="8.85" customHeight="1" x14ac:dyDescent="0.15">
      <c r="B326" s="290">
        <v>45323</v>
      </c>
      <c r="C326" s="289">
        <v>54909</v>
      </c>
      <c r="D326" s="209">
        <v>315</v>
      </c>
      <c r="E326" s="288">
        <v>9586</v>
      </c>
      <c r="F326" s="287"/>
      <c r="G326" s="287"/>
      <c r="H326" s="235">
        <v>3229473.64</v>
      </c>
      <c r="I326" s="235"/>
      <c r="J326" s="209">
        <v>1910574.6100449299</v>
      </c>
      <c r="K326" s="209">
        <v>869338.63592686097</v>
      </c>
      <c r="L326" s="209">
        <v>233974.313523558</v>
      </c>
    </row>
    <row r="327" spans="2:12" s="180" customFormat="1" ht="8.85" customHeight="1" x14ac:dyDescent="0.15">
      <c r="B327" s="290">
        <v>45323</v>
      </c>
      <c r="C327" s="289">
        <v>54940</v>
      </c>
      <c r="D327" s="209">
        <v>316</v>
      </c>
      <c r="E327" s="288">
        <v>9617</v>
      </c>
      <c r="F327" s="287"/>
      <c r="G327" s="287"/>
      <c r="H327" s="235">
        <v>3054046.99</v>
      </c>
      <c r="I327" s="235"/>
      <c r="J327" s="209">
        <v>1803726.7742596499</v>
      </c>
      <c r="K327" s="209">
        <v>818634.08684900706</v>
      </c>
      <c r="L327" s="209">
        <v>219394.45354437199</v>
      </c>
    </row>
    <row r="328" spans="2:12" s="180" customFormat="1" ht="8.85" customHeight="1" x14ac:dyDescent="0.15">
      <c r="B328" s="290">
        <v>45323</v>
      </c>
      <c r="C328" s="289">
        <v>54970</v>
      </c>
      <c r="D328" s="209">
        <v>317</v>
      </c>
      <c r="E328" s="288">
        <v>9647</v>
      </c>
      <c r="F328" s="287"/>
      <c r="G328" s="287"/>
      <c r="H328" s="235">
        <v>2878402.21</v>
      </c>
      <c r="I328" s="235"/>
      <c r="J328" s="209">
        <v>1697200.2101298501</v>
      </c>
      <c r="K328" s="209">
        <v>768390.37536116398</v>
      </c>
      <c r="L328" s="209">
        <v>205084.96350929499</v>
      </c>
    </row>
    <row r="329" spans="2:12" s="180" customFormat="1" ht="8.85" customHeight="1" x14ac:dyDescent="0.15">
      <c r="B329" s="290">
        <v>45323</v>
      </c>
      <c r="C329" s="289">
        <v>55001</v>
      </c>
      <c r="D329" s="209">
        <v>318</v>
      </c>
      <c r="E329" s="288">
        <v>9678</v>
      </c>
      <c r="F329" s="287"/>
      <c r="G329" s="287"/>
      <c r="H329" s="235">
        <v>2703802.41</v>
      </c>
      <c r="I329" s="235"/>
      <c r="J329" s="209">
        <v>1591546.4831995899</v>
      </c>
      <c r="K329" s="209">
        <v>718724.18599729601</v>
      </c>
      <c r="L329" s="209">
        <v>191016.45576957701</v>
      </c>
    </row>
    <row r="330" spans="2:12" s="180" customFormat="1" ht="8.85" customHeight="1" x14ac:dyDescent="0.15">
      <c r="B330" s="290">
        <v>45323</v>
      </c>
      <c r="C330" s="289">
        <v>55032</v>
      </c>
      <c r="D330" s="209">
        <v>319</v>
      </c>
      <c r="E330" s="288">
        <v>9709</v>
      </c>
      <c r="F330" s="287"/>
      <c r="G330" s="287"/>
      <c r="H330" s="235">
        <v>2529058.2599999998</v>
      </c>
      <c r="I330" s="235"/>
      <c r="J330" s="209">
        <v>1486161.44205363</v>
      </c>
      <c r="K330" s="209">
        <v>669426.67629245098</v>
      </c>
      <c r="L330" s="209">
        <v>177161.01398643901</v>
      </c>
    </row>
    <row r="331" spans="2:12" s="180" customFormat="1" ht="8.85" customHeight="1" x14ac:dyDescent="0.15">
      <c r="B331" s="290">
        <v>45323</v>
      </c>
      <c r="C331" s="289">
        <v>55062</v>
      </c>
      <c r="D331" s="209">
        <v>320</v>
      </c>
      <c r="E331" s="288">
        <v>9739</v>
      </c>
      <c r="F331" s="287"/>
      <c r="G331" s="287"/>
      <c r="H331" s="235">
        <v>2356166.1800000002</v>
      </c>
      <c r="I331" s="235"/>
      <c r="J331" s="209">
        <v>1382291.4883703699</v>
      </c>
      <c r="K331" s="209">
        <v>621107.003611636</v>
      </c>
      <c r="L331" s="209">
        <v>163699.612881821</v>
      </c>
    </row>
    <row r="332" spans="2:12" s="180" customFormat="1" ht="8.85" customHeight="1" x14ac:dyDescent="0.15">
      <c r="B332" s="290">
        <v>45323</v>
      </c>
      <c r="C332" s="289">
        <v>55093</v>
      </c>
      <c r="D332" s="209">
        <v>321</v>
      </c>
      <c r="E332" s="288">
        <v>9770</v>
      </c>
      <c r="F332" s="287"/>
      <c r="G332" s="287"/>
      <c r="H332" s="235">
        <v>2186334.75</v>
      </c>
      <c r="I332" s="235"/>
      <c r="J332" s="209">
        <v>1280481.0407555299</v>
      </c>
      <c r="K332" s="209">
        <v>573897.110317774</v>
      </c>
      <c r="L332" s="209">
        <v>150616.26841982099</v>
      </c>
    </row>
    <row r="333" spans="2:12" s="180" customFormat="1" ht="8.85" customHeight="1" x14ac:dyDescent="0.15">
      <c r="B333" s="290">
        <v>45323</v>
      </c>
      <c r="C333" s="289">
        <v>55123</v>
      </c>
      <c r="D333" s="209">
        <v>322</v>
      </c>
      <c r="E333" s="288">
        <v>9800</v>
      </c>
      <c r="F333" s="287"/>
      <c r="G333" s="287"/>
      <c r="H333" s="235">
        <v>2018114.45</v>
      </c>
      <c r="I333" s="235"/>
      <c r="J333" s="209">
        <v>1180018.5848861099</v>
      </c>
      <c r="K333" s="209">
        <v>527569.281424399</v>
      </c>
      <c r="L333" s="209">
        <v>137890.20877353899</v>
      </c>
    </row>
    <row r="334" spans="2:12" s="180" customFormat="1" ht="8.85" customHeight="1" x14ac:dyDescent="0.15">
      <c r="B334" s="290">
        <v>45323</v>
      </c>
      <c r="C334" s="289">
        <v>55154</v>
      </c>
      <c r="D334" s="209">
        <v>323</v>
      </c>
      <c r="E334" s="288">
        <v>9831</v>
      </c>
      <c r="F334" s="287"/>
      <c r="G334" s="287"/>
      <c r="H334" s="235">
        <v>1850278.71</v>
      </c>
      <c r="I334" s="235"/>
      <c r="J334" s="209">
        <v>1080047.82352584</v>
      </c>
      <c r="K334" s="209">
        <v>481645.74917366501</v>
      </c>
      <c r="L334" s="209">
        <v>125354.024138842</v>
      </c>
    </row>
    <row r="335" spans="2:12" s="180" customFormat="1" ht="8.85" customHeight="1" x14ac:dyDescent="0.15">
      <c r="B335" s="290">
        <v>45323</v>
      </c>
      <c r="C335" s="289">
        <v>55185</v>
      </c>
      <c r="D335" s="209">
        <v>324</v>
      </c>
      <c r="E335" s="288">
        <v>9862</v>
      </c>
      <c r="F335" s="287"/>
      <c r="G335" s="287"/>
      <c r="H335" s="235">
        <v>1684517.18</v>
      </c>
      <c r="I335" s="235"/>
      <c r="J335" s="209">
        <v>981621.49109826295</v>
      </c>
      <c r="K335" s="209">
        <v>436639.37487687002</v>
      </c>
      <c r="L335" s="209">
        <v>113159.25113895</v>
      </c>
    </row>
    <row r="336" spans="2:12" s="180" customFormat="1" ht="8.85" customHeight="1" x14ac:dyDescent="0.15">
      <c r="B336" s="290">
        <v>45323</v>
      </c>
      <c r="C336" s="289">
        <v>55213</v>
      </c>
      <c r="D336" s="209">
        <v>325</v>
      </c>
      <c r="E336" s="288">
        <v>9890</v>
      </c>
      <c r="F336" s="287"/>
      <c r="G336" s="287"/>
      <c r="H336" s="235">
        <v>1521361.91</v>
      </c>
      <c r="I336" s="235"/>
      <c r="J336" s="209">
        <v>885187.505437313</v>
      </c>
      <c r="K336" s="209">
        <v>392839.572572498</v>
      </c>
      <c r="L336" s="209">
        <v>101418.55284294501</v>
      </c>
    </row>
    <row r="337" spans="2:12" s="180" customFormat="1" ht="8.85" customHeight="1" x14ac:dyDescent="0.15">
      <c r="B337" s="290">
        <v>45323</v>
      </c>
      <c r="C337" s="289">
        <v>55244</v>
      </c>
      <c r="D337" s="209">
        <v>326</v>
      </c>
      <c r="E337" s="288">
        <v>9921</v>
      </c>
      <c r="F337" s="287"/>
      <c r="G337" s="287"/>
      <c r="H337" s="235">
        <v>1365019.04</v>
      </c>
      <c r="I337" s="235"/>
      <c r="J337" s="209">
        <v>792874.08767106605</v>
      </c>
      <c r="K337" s="209">
        <v>350976.68865611701</v>
      </c>
      <c r="L337" s="209">
        <v>90227.115026930507</v>
      </c>
    </row>
    <row r="338" spans="2:12" s="180" customFormat="1" ht="8.85" customHeight="1" x14ac:dyDescent="0.15">
      <c r="B338" s="290">
        <v>45323</v>
      </c>
      <c r="C338" s="289">
        <v>55274</v>
      </c>
      <c r="D338" s="209">
        <v>327</v>
      </c>
      <c r="E338" s="288">
        <v>9951</v>
      </c>
      <c r="F338" s="287"/>
      <c r="G338" s="287"/>
      <c r="H338" s="235">
        <v>1213508.22</v>
      </c>
      <c r="I338" s="235"/>
      <c r="J338" s="209">
        <v>703711.74314210506</v>
      </c>
      <c r="K338" s="209">
        <v>310741.03877768101</v>
      </c>
      <c r="L338" s="209">
        <v>79556.101951571196</v>
      </c>
    </row>
    <row r="339" spans="2:12" s="180" customFormat="1" ht="8.85" customHeight="1" x14ac:dyDescent="0.15">
      <c r="B339" s="290">
        <v>45323</v>
      </c>
      <c r="C339" s="289">
        <v>55305</v>
      </c>
      <c r="D339" s="209">
        <v>328</v>
      </c>
      <c r="E339" s="288">
        <v>9982</v>
      </c>
      <c r="F339" s="287"/>
      <c r="G339" s="287"/>
      <c r="H339" s="235">
        <v>1074006.21</v>
      </c>
      <c r="I339" s="235"/>
      <c r="J339" s="209">
        <v>621758.38008579297</v>
      </c>
      <c r="K339" s="209">
        <v>273854.29410327499</v>
      </c>
      <c r="L339" s="209">
        <v>69815.372118020998</v>
      </c>
    </row>
    <row r="340" spans="2:12" s="180" customFormat="1" ht="8.85" customHeight="1" x14ac:dyDescent="0.15">
      <c r="B340" s="290">
        <v>45323</v>
      </c>
      <c r="C340" s="289">
        <v>55335</v>
      </c>
      <c r="D340" s="209">
        <v>329</v>
      </c>
      <c r="E340" s="288">
        <v>10012</v>
      </c>
      <c r="F340" s="287"/>
      <c r="G340" s="287"/>
      <c r="H340" s="235">
        <v>945204.31</v>
      </c>
      <c r="I340" s="235"/>
      <c r="J340" s="209">
        <v>546294.85277200595</v>
      </c>
      <c r="K340" s="209">
        <v>240024.06335852999</v>
      </c>
      <c r="L340" s="209">
        <v>60939.988662044801</v>
      </c>
    </row>
    <row r="341" spans="2:12" s="180" customFormat="1" ht="8.85" customHeight="1" x14ac:dyDescent="0.15">
      <c r="B341" s="290">
        <v>45323</v>
      </c>
      <c r="C341" s="289">
        <v>55366</v>
      </c>
      <c r="D341" s="209">
        <v>330</v>
      </c>
      <c r="E341" s="288">
        <v>10043</v>
      </c>
      <c r="F341" s="287"/>
      <c r="G341" s="287"/>
      <c r="H341" s="235">
        <v>820651.55</v>
      </c>
      <c r="I341" s="235"/>
      <c r="J341" s="209">
        <v>473503.276406775</v>
      </c>
      <c r="K341" s="209">
        <v>207512.735945736</v>
      </c>
      <c r="L341" s="209">
        <v>52462.4974860152</v>
      </c>
    </row>
    <row r="342" spans="2:12" s="180" customFormat="1" ht="8.85" customHeight="1" x14ac:dyDescent="0.15">
      <c r="B342" s="290">
        <v>45323</v>
      </c>
      <c r="C342" s="289">
        <v>55397</v>
      </c>
      <c r="D342" s="209">
        <v>331</v>
      </c>
      <c r="E342" s="288">
        <v>10074</v>
      </c>
      <c r="F342" s="287"/>
      <c r="G342" s="287"/>
      <c r="H342" s="235">
        <v>706413.98</v>
      </c>
      <c r="I342" s="235"/>
      <c r="J342" s="209">
        <v>406898.65920095303</v>
      </c>
      <c r="K342" s="209">
        <v>177869.760213562</v>
      </c>
      <c r="L342" s="209">
        <v>44777.819791989801</v>
      </c>
    </row>
    <row r="343" spans="2:12" s="180" customFormat="1" ht="8.85" customHeight="1" x14ac:dyDescent="0.15">
      <c r="B343" s="290">
        <v>45323</v>
      </c>
      <c r="C343" s="289">
        <v>55427</v>
      </c>
      <c r="D343" s="209">
        <v>332</v>
      </c>
      <c r="E343" s="288">
        <v>10104</v>
      </c>
      <c r="F343" s="287"/>
      <c r="G343" s="287"/>
      <c r="H343" s="235">
        <v>603561.76</v>
      </c>
      <c r="I343" s="235"/>
      <c r="J343" s="209">
        <v>347084.52441294398</v>
      </c>
      <c r="K343" s="209">
        <v>151349.460833438</v>
      </c>
      <c r="L343" s="209">
        <v>37945.282129255298</v>
      </c>
    </row>
    <row r="344" spans="2:12" s="180" customFormat="1" ht="8.85" customHeight="1" x14ac:dyDescent="0.15">
      <c r="B344" s="290">
        <v>45323</v>
      </c>
      <c r="C344" s="289">
        <v>55458</v>
      </c>
      <c r="D344" s="209">
        <v>333</v>
      </c>
      <c r="E344" s="288">
        <v>10135</v>
      </c>
      <c r="F344" s="287"/>
      <c r="G344" s="287"/>
      <c r="H344" s="235">
        <v>512160.77</v>
      </c>
      <c r="I344" s="235"/>
      <c r="J344" s="209">
        <v>294023.89234292199</v>
      </c>
      <c r="K344" s="209">
        <v>127885.80558475399</v>
      </c>
      <c r="L344" s="209">
        <v>31926.835248729101</v>
      </c>
    </row>
    <row r="345" spans="2:12" s="180" customFormat="1" ht="8.85" customHeight="1" x14ac:dyDescent="0.15">
      <c r="B345" s="290">
        <v>45323</v>
      </c>
      <c r="C345" s="289">
        <v>55488</v>
      </c>
      <c r="D345" s="209">
        <v>334</v>
      </c>
      <c r="E345" s="288">
        <v>10165</v>
      </c>
      <c r="F345" s="287"/>
      <c r="G345" s="287"/>
      <c r="H345" s="235">
        <v>434646.36</v>
      </c>
      <c r="I345" s="235"/>
      <c r="J345" s="209">
        <v>249114.45022963799</v>
      </c>
      <c r="K345" s="209">
        <v>108085.742030106</v>
      </c>
      <c r="L345" s="209">
        <v>26873.1155484183</v>
      </c>
    </row>
    <row r="346" spans="2:12" s="180" customFormat="1" ht="8.85" customHeight="1" x14ac:dyDescent="0.15">
      <c r="B346" s="290">
        <v>45323</v>
      </c>
      <c r="C346" s="289">
        <v>55519</v>
      </c>
      <c r="D346" s="209">
        <v>335</v>
      </c>
      <c r="E346" s="288">
        <v>10196</v>
      </c>
      <c r="F346" s="287"/>
      <c r="G346" s="287"/>
      <c r="H346" s="235">
        <v>367893.71</v>
      </c>
      <c r="I346" s="235"/>
      <c r="J346" s="209">
        <v>210498.01988729899</v>
      </c>
      <c r="K346" s="209">
        <v>91098.577607422907</v>
      </c>
      <c r="L346" s="209">
        <v>22553.701421677801</v>
      </c>
    </row>
    <row r="347" spans="2:12" s="180" customFormat="1" ht="8.85" customHeight="1" x14ac:dyDescent="0.15">
      <c r="B347" s="290">
        <v>45323</v>
      </c>
      <c r="C347" s="289">
        <v>55550</v>
      </c>
      <c r="D347" s="209">
        <v>336</v>
      </c>
      <c r="E347" s="288">
        <v>10227</v>
      </c>
      <c r="F347" s="287"/>
      <c r="G347" s="287"/>
      <c r="H347" s="235">
        <v>312426.11</v>
      </c>
      <c r="I347" s="235"/>
      <c r="J347" s="209">
        <v>178457.88958414699</v>
      </c>
      <c r="K347" s="209">
        <v>77035.947202097203</v>
      </c>
      <c r="L347" s="209">
        <v>18991.369215222101</v>
      </c>
    </row>
    <row r="348" spans="2:12" s="180" customFormat="1" ht="8.85" customHeight="1" x14ac:dyDescent="0.15">
      <c r="B348" s="290">
        <v>45323</v>
      </c>
      <c r="C348" s="289">
        <v>55579</v>
      </c>
      <c r="D348" s="209">
        <v>337</v>
      </c>
      <c r="E348" s="288">
        <v>10256</v>
      </c>
      <c r="F348" s="287"/>
      <c r="G348" s="287"/>
      <c r="H348" s="235">
        <v>262246.99</v>
      </c>
      <c r="I348" s="235"/>
      <c r="J348" s="209">
        <v>149557.874774355</v>
      </c>
      <c r="K348" s="209">
        <v>64406.900674455297</v>
      </c>
      <c r="L348" s="209">
        <v>15815.0583478641</v>
      </c>
    </row>
    <row r="349" spans="2:12" s="180" customFormat="1" ht="8.85" customHeight="1" x14ac:dyDescent="0.15">
      <c r="B349" s="290">
        <v>45323</v>
      </c>
      <c r="C349" s="289">
        <v>55610</v>
      </c>
      <c r="D349" s="209">
        <v>338</v>
      </c>
      <c r="E349" s="288">
        <v>10287</v>
      </c>
      <c r="F349" s="287"/>
      <c r="G349" s="287"/>
      <c r="H349" s="235">
        <v>216599.78</v>
      </c>
      <c r="I349" s="235"/>
      <c r="J349" s="209">
        <v>123316.038091633</v>
      </c>
      <c r="K349" s="209">
        <v>52970.829261903797</v>
      </c>
      <c r="L349" s="209">
        <v>12951.8494925041</v>
      </c>
    </row>
    <row r="350" spans="2:12" s="180" customFormat="1" ht="8.85" customHeight="1" x14ac:dyDescent="0.15">
      <c r="B350" s="290">
        <v>45323</v>
      </c>
      <c r="C350" s="289">
        <v>55640</v>
      </c>
      <c r="D350" s="209">
        <v>339</v>
      </c>
      <c r="E350" s="288">
        <v>10317</v>
      </c>
      <c r="F350" s="287"/>
      <c r="G350" s="287"/>
      <c r="H350" s="235">
        <v>174172.69</v>
      </c>
      <c r="I350" s="235"/>
      <c r="J350" s="209">
        <v>98998.399113595602</v>
      </c>
      <c r="K350" s="209">
        <v>42420.437935552298</v>
      </c>
      <c r="L350" s="209">
        <v>10329.665264515501</v>
      </c>
    </row>
    <row r="351" spans="2:12" s="180" customFormat="1" ht="8.85" customHeight="1" x14ac:dyDescent="0.15">
      <c r="B351" s="290">
        <v>45323</v>
      </c>
      <c r="C351" s="289">
        <v>55671</v>
      </c>
      <c r="D351" s="209">
        <v>340</v>
      </c>
      <c r="E351" s="288">
        <v>10348</v>
      </c>
      <c r="F351" s="287"/>
      <c r="G351" s="287"/>
      <c r="H351" s="235">
        <v>137834.51999999999</v>
      </c>
      <c r="I351" s="235"/>
      <c r="J351" s="209">
        <v>78211.189250130104</v>
      </c>
      <c r="K351" s="209">
        <v>33427.966519150803</v>
      </c>
      <c r="L351" s="209">
        <v>8105.4602197419399</v>
      </c>
    </row>
    <row r="352" spans="2:12" s="180" customFormat="1" ht="8.85" customHeight="1" x14ac:dyDescent="0.15">
      <c r="B352" s="290">
        <v>45323</v>
      </c>
      <c r="C352" s="289">
        <v>55701</v>
      </c>
      <c r="D352" s="209">
        <v>341</v>
      </c>
      <c r="E352" s="288">
        <v>10378</v>
      </c>
      <c r="F352" s="287"/>
      <c r="G352" s="287"/>
      <c r="H352" s="235">
        <v>109059.63</v>
      </c>
      <c r="I352" s="235"/>
      <c r="J352" s="209">
        <v>61781.930104706596</v>
      </c>
      <c r="K352" s="209">
        <v>26341.003009860298</v>
      </c>
      <c r="L352" s="209">
        <v>6360.8640211704997</v>
      </c>
    </row>
    <row r="353" spans="2:12" s="180" customFormat="1" ht="8.85" customHeight="1" x14ac:dyDescent="0.15">
      <c r="B353" s="290">
        <v>45323</v>
      </c>
      <c r="C353" s="289">
        <v>55732</v>
      </c>
      <c r="D353" s="209">
        <v>342</v>
      </c>
      <c r="E353" s="288">
        <v>10409</v>
      </c>
      <c r="F353" s="287"/>
      <c r="G353" s="287"/>
      <c r="H353" s="235">
        <v>89449.36</v>
      </c>
      <c r="I353" s="235"/>
      <c r="J353" s="209">
        <v>50586.830359719097</v>
      </c>
      <c r="K353" s="209">
        <v>21513.070355869</v>
      </c>
      <c r="L353" s="209">
        <v>5173.0040774286899</v>
      </c>
    </row>
    <row r="354" spans="2:12" s="180" customFormat="1" ht="8.85" customHeight="1" x14ac:dyDescent="0.15">
      <c r="B354" s="290">
        <v>45323</v>
      </c>
      <c r="C354" s="289">
        <v>55763</v>
      </c>
      <c r="D354" s="209">
        <v>343</v>
      </c>
      <c r="E354" s="288">
        <v>10440</v>
      </c>
      <c r="F354" s="287"/>
      <c r="G354" s="287"/>
      <c r="H354" s="235">
        <v>74734.679999999993</v>
      </c>
      <c r="I354" s="235"/>
      <c r="J354" s="209">
        <v>42193.464746474499</v>
      </c>
      <c r="K354" s="209">
        <v>17897.987942481799</v>
      </c>
      <c r="L354" s="209">
        <v>4285.4975774560698</v>
      </c>
    </row>
    <row r="355" spans="2:12" s="180" customFormat="1" ht="8.85" customHeight="1" x14ac:dyDescent="0.15">
      <c r="B355" s="290">
        <v>45323</v>
      </c>
      <c r="C355" s="289">
        <v>55793</v>
      </c>
      <c r="D355" s="209">
        <v>344</v>
      </c>
      <c r="E355" s="288">
        <v>10470</v>
      </c>
      <c r="F355" s="287"/>
      <c r="G355" s="287"/>
      <c r="H355" s="235">
        <v>62842.49</v>
      </c>
      <c r="I355" s="235"/>
      <c r="J355" s="209">
        <v>35421.174299810496</v>
      </c>
      <c r="K355" s="209">
        <v>14988.2781568094</v>
      </c>
      <c r="L355" s="209">
        <v>3574.08494785108</v>
      </c>
    </row>
    <row r="356" spans="2:12" s="180" customFormat="1" ht="8.85" customHeight="1" x14ac:dyDescent="0.15">
      <c r="B356" s="290">
        <v>45323</v>
      </c>
      <c r="C356" s="289">
        <v>55824</v>
      </c>
      <c r="D356" s="209">
        <v>345</v>
      </c>
      <c r="E356" s="288">
        <v>10501</v>
      </c>
      <c r="F356" s="287"/>
      <c r="G356" s="287"/>
      <c r="H356" s="235">
        <v>52585.83</v>
      </c>
      <c r="I356" s="235"/>
      <c r="J356" s="209">
        <v>29589.735460077602</v>
      </c>
      <c r="K356" s="209">
        <v>12488.893570112699</v>
      </c>
      <c r="L356" s="209">
        <v>2965.4711983399902</v>
      </c>
    </row>
    <row r="357" spans="2:12" s="180" customFormat="1" ht="8.85" customHeight="1" x14ac:dyDescent="0.15">
      <c r="B357" s="290">
        <v>45323</v>
      </c>
      <c r="C357" s="289">
        <v>55854</v>
      </c>
      <c r="D357" s="209">
        <v>346</v>
      </c>
      <c r="E357" s="288">
        <v>10531</v>
      </c>
      <c r="F357" s="287"/>
      <c r="G357" s="287"/>
      <c r="H357" s="235">
        <v>43231.58</v>
      </c>
      <c r="I357" s="235"/>
      <c r="J357" s="209">
        <v>24286.225205127699</v>
      </c>
      <c r="K357" s="209">
        <v>10225.220152899299</v>
      </c>
      <c r="L357" s="209">
        <v>2418.0122490398699</v>
      </c>
    </row>
    <row r="358" spans="2:12" s="180" customFormat="1" ht="8.85" customHeight="1" x14ac:dyDescent="0.15">
      <c r="B358" s="290">
        <v>45323</v>
      </c>
      <c r="C358" s="289">
        <v>55885</v>
      </c>
      <c r="D358" s="209">
        <v>347</v>
      </c>
      <c r="E358" s="288">
        <v>10562</v>
      </c>
      <c r="F358" s="287"/>
      <c r="G358" s="287"/>
      <c r="H358" s="235">
        <v>36282.46</v>
      </c>
      <c r="I358" s="235"/>
      <c r="J358" s="209">
        <v>20347.8446823698</v>
      </c>
      <c r="K358" s="209">
        <v>8545.2575413179802</v>
      </c>
      <c r="L358" s="209">
        <v>2012.1836001722099</v>
      </c>
    </row>
    <row r="359" spans="2:12" s="180" customFormat="1" ht="8.85" customHeight="1" x14ac:dyDescent="0.15">
      <c r="B359" s="290">
        <v>45323</v>
      </c>
      <c r="C359" s="289">
        <v>55916</v>
      </c>
      <c r="D359" s="209">
        <v>348</v>
      </c>
      <c r="E359" s="288">
        <v>10593</v>
      </c>
      <c r="F359" s="287"/>
      <c r="G359" s="287"/>
      <c r="H359" s="235">
        <v>30524.7</v>
      </c>
      <c r="I359" s="235"/>
      <c r="J359" s="209">
        <v>17089.756397639601</v>
      </c>
      <c r="K359" s="209">
        <v>7158.7419437712497</v>
      </c>
      <c r="L359" s="209">
        <v>1678.55577200679</v>
      </c>
    </row>
    <row r="360" spans="2:12" s="180" customFormat="1" ht="8.85" customHeight="1" x14ac:dyDescent="0.15">
      <c r="B360" s="290">
        <v>45323</v>
      </c>
      <c r="C360" s="289">
        <v>55944</v>
      </c>
      <c r="D360" s="209">
        <v>349</v>
      </c>
      <c r="E360" s="288">
        <v>10621</v>
      </c>
      <c r="F360" s="287"/>
      <c r="G360" s="287"/>
      <c r="H360" s="235">
        <v>25186.16</v>
      </c>
      <c r="I360" s="235"/>
      <c r="J360" s="209">
        <v>14079.283334268001</v>
      </c>
      <c r="K360" s="209">
        <v>5884.1332652750698</v>
      </c>
      <c r="L360" s="209">
        <v>1374.4108653313001</v>
      </c>
    </row>
    <row r="361" spans="2:12" s="180" customFormat="1" ht="8.85" customHeight="1" x14ac:dyDescent="0.15">
      <c r="B361" s="290">
        <v>45323</v>
      </c>
      <c r="C361" s="289">
        <v>55975</v>
      </c>
      <c r="D361" s="209">
        <v>350</v>
      </c>
      <c r="E361" s="288">
        <v>10652</v>
      </c>
      <c r="F361" s="287"/>
      <c r="G361" s="287"/>
      <c r="H361" s="235">
        <v>19831.150000000001</v>
      </c>
      <c r="I361" s="235"/>
      <c r="J361" s="209">
        <v>11066.9836775614</v>
      </c>
      <c r="K361" s="209">
        <v>4613.4446405583303</v>
      </c>
      <c r="L361" s="209">
        <v>1073.04025012497</v>
      </c>
    </row>
    <row r="362" spans="2:12" s="180" customFormat="1" ht="8.85" customHeight="1" x14ac:dyDescent="0.15">
      <c r="B362" s="290">
        <v>45323</v>
      </c>
      <c r="C362" s="289">
        <v>56005</v>
      </c>
      <c r="D362" s="209">
        <v>351</v>
      </c>
      <c r="E362" s="288">
        <v>10682</v>
      </c>
      <c r="F362" s="287"/>
      <c r="G362" s="287"/>
      <c r="H362" s="235">
        <v>14459.65</v>
      </c>
      <c r="I362" s="235"/>
      <c r="J362" s="209">
        <v>8056.1160030990504</v>
      </c>
      <c r="K362" s="209">
        <v>3350.0518025461602</v>
      </c>
      <c r="L362" s="209">
        <v>775.99389640698905</v>
      </c>
    </row>
    <row r="363" spans="2:12" s="180" customFormat="1" ht="8.85" customHeight="1" x14ac:dyDescent="0.15">
      <c r="B363" s="290">
        <v>45323</v>
      </c>
      <c r="C363" s="289">
        <v>56036</v>
      </c>
      <c r="D363" s="209">
        <v>352</v>
      </c>
      <c r="E363" s="288">
        <v>10713</v>
      </c>
      <c r="F363" s="287"/>
      <c r="G363" s="287"/>
      <c r="H363" s="235">
        <v>10371.23</v>
      </c>
      <c r="I363" s="235"/>
      <c r="J363" s="209">
        <v>5768.4744710138903</v>
      </c>
      <c r="K363" s="209">
        <v>2392.6593947618499</v>
      </c>
      <c r="L363" s="209">
        <v>551.87952466802301</v>
      </c>
    </row>
    <row r="364" spans="2:12" s="180" customFormat="1" ht="8.85" customHeight="1" x14ac:dyDescent="0.15">
      <c r="B364" s="290">
        <v>45323</v>
      </c>
      <c r="C364" s="289">
        <v>56066</v>
      </c>
      <c r="D364" s="209">
        <v>353</v>
      </c>
      <c r="E364" s="288">
        <v>10743</v>
      </c>
      <c r="F364" s="287"/>
      <c r="G364" s="287"/>
      <c r="H364" s="235">
        <v>6268.96</v>
      </c>
      <c r="I364" s="235"/>
      <c r="J364" s="209">
        <v>3481.0700961903799</v>
      </c>
      <c r="K364" s="209">
        <v>1440.3314382967701</v>
      </c>
      <c r="L364" s="209">
        <v>330.85821766392098</v>
      </c>
    </row>
    <row r="365" spans="2:12" s="180" customFormat="1" ht="8.85" customHeight="1" x14ac:dyDescent="0.15">
      <c r="B365" s="290">
        <v>45323</v>
      </c>
      <c r="C365" s="289">
        <v>56097</v>
      </c>
      <c r="D365" s="209">
        <v>354</v>
      </c>
      <c r="E365" s="288">
        <v>10774</v>
      </c>
      <c r="F365" s="287"/>
      <c r="G365" s="287"/>
      <c r="H365" s="235">
        <v>3622.58</v>
      </c>
      <c r="I365" s="235"/>
      <c r="J365" s="209">
        <v>2008.15871282218</v>
      </c>
      <c r="K365" s="209">
        <v>828.784840020096</v>
      </c>
      <c r="L365" s="209">
        <v>189.57362020019499</v>
      </c>
    </row>
    <row r="366" spans="2:12" s="180" customFormat="1" ht="8.85" customHeight="1" x14ac:dyDescent="0.15">
      <c r="B366" s="290">
        <v>45323</v>
      </c>
      <c r="C366" s="289">
        <v>56128</v>
      </c>
      <c r="D366" s="209">
        <v>355</v>
      </c>
      <c r="E366" s="288">
        <v>10805</v>
      </c>
      <c r="F366" s="287"/>
      <c r="G366" s="287"/>
      <c r="H366" s="235">
        <v>968.38</v>
      </c>
      <c r="I366" s="235"/>
      <c r="J366" s="209">
        <v>0</v>
      </c>
      <c r="K366" s="209">
        <v>0</v>
      </c>
      <c r="L366" s="209">
        <v>0</v>
      </c>
    </row>
    <row r="367" spans="2:12" s="180" customFormat="1" ht="8.85" customHeight="1" x14ac:dyDescent="0.15">
      <c r="B367" s="290">
        <v>45323</v>
      </c>
      <c r="C367" s="289">
        <v>56158</v>
      </c>
      <c r="D367" s="209">
        <v>356</v>
      </c>
      <c r="E367" s="288">
        <v>10835</v>
      </c>
      <c r="F367" s="287"/>
      <c r="G367" s="287"/>
      <c r="H367" s="235">
        <v>0</v>
      </c>
      <c r="I367" s="235"/>
      <c r="J367" s="209">
        <v>0</v>
      </c>
      <c r="K367" s="209">
        <v>0</v>
      </c>
      <c r="L367" s="209">
        <v>0</v>
      </c>
    </row>
    <row r="368" spans="2:12" s="180" customFormat="1" ht="8.85" customHeight="1" x14ac:dyDescent="0.15">
      <c r="B368" s="290">
        <v>45323</v>
      </c>
      <c r="C368" s="289">
        <v>56189</v>
      </c>
      <c r="D368" s="209">
        <v>357</v>
      </c>
      <c r="E368" s="288">
        <v>10866</v>
      </c>
      <c r="F368" s="287"/>
      <c r="G368" s="287"/>
      <c r="H368" s="235"/>
      <c r="I368" s="235"/>
      <c r="J368" s="209">
        <v>0</v>
      </c>
      <c r="K368" s="209">
        <v>0</v>
      </c>
      <c r="L368" s="209">
        <v>0</v>
      </c>
    </row>
    <row r="369" spans="2:12" s="180" customFormat="1" ht="11.85" customHeight="1" x14ac:dyDescent="0.15">
      <c r="B369" s="286"/>
      <c r="C369" s="285"/>
      <c r="D369" s="284"/>
      <c r="E369" s="283"/>
      <c r="F369" s="282"/>
      <c r="G369" s="282"/>
      <c r="H369" s="281">
        <v>343694254686.742</v>
      </c>
      <c r="I369" s="281"/>
      <c r="J369" s="280">
        <v>305532296078.07098</v>
      </c>
      <c r="K369" s="280">
        <v>260033663174.29901</v>
      </c>
      <c r="L369" s="280">
        <v>205814641493.923</v>
      </c>
    </row>
    <row r="370" spans="2:12" s="180" customFormat="1" ht="22.95" customHeight="1" x14ac:dyDescent="0.15"/>
  </sheetData>
  <mergeCells count="726">
    <mergeCell ref="G8:H8"/>
    <mergeCell ref="H10:L10"/>
    <mergeCell ref="H100:I100"/>
    <mergeCell ref="H101:I101"/>
    <mergeCell ref="H102:I102"/>
    <mergeCell ref="H103:I103"/>
    <mergeCell ref="F11:G11"/>
    <mergeCell ref="F110:G110"/>
    <mergeCell ref="F111:G111"/>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F130:G130"/>
    <mergeCell ref="F131:G131"/>
    <mergeCell ref="F132:G132"/>
    <mergeCell ref="F133:G133"/>
    <mergeCell ref="F134:G134"/>
    <mergeCell ref="F120:G120"/>
    <mergeCell ref="F121:G121"/>
    <mergeCell ref="F122:G122"/>
    <mergeCell ref="F123:G123"/>
    <mergeCell ref="F14:G14"/>
    <mergeCell ref="F140:G140"/>
    <mergeCell ref="F141:G141"/>
    <mergeCell ref="F142:G142"/>
    <mergeCell ref="F143:G143"/>
    <mergeCell ref="F144:G144"/>
    <mergeCell ref="F129:G129"/>
    <mergeCell ref="F135:G135"/>
    <mergeCell ref="F136:G136"/>
    <mergeCell ref="F124:G124"/>
    <mergeCell ref="F15:G15"/>
    <mergeCell ref="F150:G150"/>
    <mergeCell ref="F151:G151"/>
    <mergeCell ref="F152:G152"/>
    <mergeCell ref="F137:G137"/>
    <mergeCell ref="F138:G138"/>
    <mergeCell ref="F139:G139"/>
    <mergeCell ref="F125:G125"/>
    <mergeCell ref="F126:G126"/>
    <mergeCell ref="F127:G127"/>
    <mergeCell ref="F16:G16"/>
    <mergeCell ref="F160:G160"/>
    <mergeCell ref="F17:G17"/>
    <mergeCell ref="F145:G145"/>
    <mergeCell ref="F146:G146"/>
    <mergeCell ref="F147:G147"/>
    <mergeCell ref="F148:G148"/>
    <mergeCell ref="F149:G149"/>
    <mergeCell ref="F128:G128"/>
    <mergeCell ref="F112:G112"/>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8:G18"/>
    <mergeCell ref="F180:G180"/>
    <mergeCell ref="F181:G181"/>
    <mergeCell ref="F182:G182"/>
    <mergeCell ref="F183:G183"/>
    <mergeCell ref="F184:G184"/>
    <mergeCell ref="F170:G170"/>
    <mergeCell ref="F171:G171"/>
    <mergeCell ref="F172:G172"/>
    <mergeCell ref="F173:G173"/>
    <mergeCell ref="F19:G19"/>
    <mergeCell ref="F190:G190"/>
    <mergeCell ref="F191:G191"/>
    <mergeCell ref="F192:G192"/>
    <mergeCell ref="F193:G193"/>
    <mergeCell ref="F194:G194"/>
    <mergeCell ref="F179:G179"/>
    <mergeCell ref="F185:G185"/>
    <mergeCell ref="F186:G186"/>
    <mergeCell ref="F174:G174"/>
    <mergeCell ref="F20:G20"/>
    <mergeCell ref="F200:G200"/>
    <mergeCell ref="F201:G201"/>
    <mergeCell ref="F202:G202"/>
    <mergeCell ref="F187:G187"/>
    <mergeCell ref="F188:G188"/>
    <mergeCell ref="F189:G189"/>
    <mergeCell ref="F175:G175"/>
    <mergeCell ref="F176:G176"/>
    <mergeCell ref="F177:G177"/>
    <mergeCell ref="F21:G21"/>
    <mergeCell ref="F210:G210"/>
    <mergeCell ref="F22:G22"/>
    <mergeCell ref="F195:G195"/>
    <mergeCell ref="F196:G196"/>
    <mergeCell ref="F197:G197"/>
    <mergeCell ref="F198:G198"/>
    <mergeCell ref="F199:G199"/>
    <mergeCell ref="F178:G178"/>
    <mergeCell ref="F161:G161"/>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3:G23"/>
    <mergeCell ref="F230:G230"/>
    <mergeCell ref="F231:G231"/>
    <mergeCell ref="F232:G232"/>
    <mergeCell ref="F233:G233"/>
    <mergeCell ref="F234:G234"/>
    <mergeCell ref="F220:G220"/>
    <mergeCell ref="F221:G221"/>
    <mergeCell ref="F222:G222"/>
    <mergeCell ref="F223:G223"/>
    <mergeCell ref="F24:G24"/>
    <mergeCell ref="F240:G240"/>
    <mergeCell ref="F241:G241"/>
    <mergeCell ref="F242:G242"/>
    <mergeCell ref="F243:G243"/>
    <mergeCell ref="F244:G244"/>
    <mergeCell ref="F229:G229"/>
    <mergeCell ref="F235:G235"/>
    <mergeCell ref="F236:G236"/>
    <mergeCell ref="F224:G224"/>
    <mergeCell ref="F25:G25"/>
    <mergeCell ref="F250:G250"/>
    <mergeCell ref="F251:G251"/>
    <mergeCell ref="F252:G252"/>
    <mergeCell ref="F237:G237"/>
    <mergeCell ref="F238:G238"/>
    <mergeCell ref="F239:G239"/>
    <mergeCell ref="F225:G225"/>
    <mergeCell ref="F226:G226"/>
    <mergeCell ref="F227:G227"/>
    <mergeCell ref="F26:G26"/>
    <mergeCell ref="F260:G260"/>
    <mergeCell ref="F27:G27"/>
    <mergeCell ref="F245:G245"/>
    <mergeCell ref="F246:G246"/>
    <mergeCell ref="F247:G247"/>
    <mergeCell ref="F248:G248"/>
    <mergeCell ref="F249:G249"/>
    <mergeCell ref="F228:G228"/>
    <mergeCell ref="F211:G211"/>
    <mergeCell ref="F269:G269"/>
    <mergeCell ref="F253:G253"/>
    <mergeCell ref="F254:G254"/>
    <mergeCell ref="F255:G255"/>
    <mergeCell ref="F256:G256"/>
    <mergeCell ref="F257:G257"/>
    <mergeCell ref="F258:G258"/>
    <mergeCell ref="F259:G259"/>
    <mergeCell ref="F277:G277"/>
    <mergeCell ref="F278:G278"/>
    <mergeCell ref="F261:G261"/>
    <mergeCell ref="F262:G262"/>
    <mergeCell ref="F263:G263"/>
    <mergeCell ref="F264:G264"/>
    <mergeCell ref="F265:G265"/>
    <mergeCell ref="F266:G266"/>
    <mergeCell ref="F267:G267"/>
    <mergeCell ref="F268:G268"/>
    <mergeCell ref="F28:G28"/>
    <mergeCell ref="F280:G280"/>
    <mergeCell ref="F281:G281"/>
    <mergeCell ref="F282:G282"/>
    <mergeCell ref="F283:G283"/>
    <mergeCell ref="F284:G284"/>
    <mergeCell ref="F270:G270"/>
    <mergeCell ref="F271:G271"/>
    <mergeCell ref="F272:G272"/>
    <mergeCell ref="F273:G273"/>
    <mergeCell ref="F29:G29"/>
    <mergeCell ref="F290:G290"/>
    <mergeCell ref="F291:G291"/>
    <mergeCell ref="F292:G292"/>
    <mergeCell ref="F293:G293"/>
    <mergeCell ref="F294:G294"/>
    <mergeCell ref="F279:G279"/>
    <mergeCell ref="F285:G285"/>
    <mergeCell ref="F286:G286"/>
    <mergeCell ref="F274:G274"/>
    <mergeCell ref="F299:G299"/>
    <mergeCell ref="F30:G30"/>
    <mergeCell ref="F300:G300"/>
    <mergeCell ref="F301:G301"/>
    <mergeCell ref="F302:G302"/>
    <mergeCell ref="F287:G287"/>
    <mergeCell ref="F288:G288"/>
    <mergeCell ref="F289:G289"/>
    <mergeCell ref="F275:G275"/>
    <mergeCell ref="F276:G276"/>
    <mergeCell ref="F31:G31"/>
    <mergeCell ref="F310:G310"/>
    <mergeCell ref="F32:G32"/>
    <mergeCell ref="F97:G97"/>
    <mergeCell ref="F98:G98"/>
    <mergeCell ref="F99:G99"/>
    <mergeCell ref="F295:G295"/>
    <mergeCell ref="F296:G296"/>
    <mergeCell ref="F297:G297"/>
    <mergeCell ref="F298:G298"/>
    <mergeCell ref="F318:G318"/>
    <mergeCell ref="F319:G319"/>
    <mergeCell ref="F303:G303"/>
    <mergeCell ref="F304:G304"/>
    <mergeCell ref="F305:G305"/>
    <mergeCell ref="F306:G306"/>
    <mergeCell ref="F307:G307"/>
    <mergeCell ref="F308:G308"/>
    <mergeCell ref="F309:G309"/>
    <mergeCell ref="F326:G326"/>
    <mergeCell ref="F327:G327"/>
    <mergeCell ref="F328:G328"/>
    <mergeCell ref="F311:G311"/>
    <mergeCell ref="F312:G312"/>
    <mergeCell ref="F313:G313"/>
    <mergeCell ref="F314:G314"/>
    <mergeCell ref="F315:G315"/>
    <mergeCell ref="F316:G316"/>
    <mergeCell ref="F317:G317"/>
    <mergeCell ref="F320:G320"/>
    <mergeCell ref="F321:G321"/>
    <mergeCell ref="F322:G322"/>
    <mergeCell ref="F323:G323"/>
    <mergeCell ref="F324:G324"/>
    <mergeCell ref="F325:G325"/>
    <mergeCell ref="F91:G91"/>
    <mergeCell ref="F92:G92"/>
    <mergeCell ref="F93:G93"/>
    <mergeCell ref="F94:G94"/>
    <mergeCell ref="F95:G95"/>
    <mergeCell ref="F96:G96"/>
    <mergeCell ref="F332:G332"/>
    <mergeCell ref="F333:G333"/>
    <mergeCell ref="F334:G334"/>
    <mergeCell ref="F335:G335"/>
    <mergeCell ref="F336:G336"/>
    <mergeCell ref="F82:G82"/>
    <mergeCell ref="F83:G83"/>
    <mergeCell ref="F84:G84"/>
    <mergeCell ref="F85:G85"/>
    <mergeCell ref="F86:G86"/>
    <mergeCell ref="F80:G80"/>
    <mergeCell ref="F81:G81"/>
    <mergeCell ref="F329:G329"/>
    <mergeCell ref="F33:G33"/>
    <mergeCell ref="F330:G330"/>
    <mergeCell ref="F331:G331"/>
    <mergeCell ref="F87:G87"/>
    <mergeCell ref="F88:G88"/>
    <mergeCell ref="F89:G89"/>
    <mergeCell ref="F90:G90"/>
    <mergeCell ref="F344:G344"/>
    <mergeCell ref="F67:G67"/>
    <mergeCell ref="F68:G68"/>
    <mergeCell ref="F69:G69"/>
    <mergeCell ref="F70:G70"/>
    <mergeCell ref="F71:G71"/>
    <mergeCell ref="F72:G72"/>
    <mergeCell ref="F73:G73"/>
    <mergeCell ref="F74:G74"/>
    <mergeCell ref="F75:G75"/>
    <mergeCell ref="F339:G339"/>
    <mergeCell ref="F34:G34"/>
    <mergeCell ref="F340:G340"/>
    <mergeCell ref="F341:G341"/>
    <mergeCell ref="F342:G342"/>
    <mergeCell ref="F343:G343"/>
    <mergeCell ref="F76:G76"/>
    <mergeCell ref="F77:G77"/>
    <mergeCell ref="F78:G78"/>
    <mergeCell ref="F79:G79"/>
    <mergeCell ref="F352:G352"/>
    <mergeCell ref="F52:G52"/>
    <mergeCell ref="F53:G53"/>
    <mergeCell ref="F54:G54"/>
    <mergeCell ref="F55:G55"/>
    <mergeCell ref="F56:G56"/>
    <mergeCell ref="F57:G57"/>
    <mergeCell ref="F58:G58"/>
    <mergeCell ref="F59:G59"/>
    <mergeCell ref="F60:G60"/>
    <mergeCell ref="F347:G347"/>
    <mergeCell ref="F348:G348"/>
    <mergeCell ref="F349:G349"/>
    <mergeCell ref="F35:G35"/>
    <mergeCell ref="F350:G350"/>
    <mergeCell ref="F351:G351"/>
    <mergeCell ref="F61:G61"/>
    <mergeCell ref="F62:G62"/>
    <mergeCell ref="F63:G63"/>
    <mergeCell ref="F64:G64"/>
    <mergeCell ref="F48:G48"/>
    <mergeCell ref="F49:G49"/>
    <mergeCell ref="F50:G50"/>
    <mergeCell ref="F51:G51"/>
    <mergeCell ref="F345:G345"/>
    <mergeCell ref="F346:G346"/>
    <mergeCell ref="F65:G65"/>
    <mergeCell ref="F66:G66"/>
    <mergeCell ref="F337:G337"/>
    <mergeCell ref="F338:G338"/>
    <mergeCell ref="F42:G42"/>
    <mergeCell ref="F43:G43"/>
    <mergeCell ref="F44:G44"/>
    <mergeCell ref="F45:G45"/>
    <mergeCell ref="F46:G46"/>
    <mergeCell ref="F47:G47"/>
    <mergeCell ref="F357:G357"/>
    <mergeCell ref="F358:G358"/>
    <mergeCell ref="F359:G359"/>
    <mergeCell ref="F36:G36"/>
    <mergeCell ref="F360:G360"/>
    <mergeCell ref="F37:G37"/>
    <mergeCell ref="F38:G38"/>
    <mergeCell ref="F39:G39"/>
    <mergeCell ref="F40:G40"/>
    <mergeCell ref="F41:G41"/>
    <mergeCell ref="F364:G364"/>
    <mergeCell ref="F365:G365"/>
    <mergeCell ref="F366:G366"/>
    <mergeCell ref="F367:G367"/>
    <mergeCell ref="F368:G368"/>
    <mergeCell ref="F369:G369"/>
    <mergeCell ref="H11:I11"/>
    <mergeCell ref="H110:I110"/>
    <mergeCell ref="H111:I111"/>
    <mergeCell ref="F361:G361"/>
    <mergeCell ref="F362:G362"/>
    <mergeCell ref="F363:G363"/>
    <mergeCell ref="F353:G353"/>
    <mergeCell ref="F354:G354"/>
    <mergeCell ref="F355:G355"/>
    <mergeCell ref="F356:G356"/>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H132:I132"/>
    <mergeCell ref="H133:I133"/>
    <mergeCell ref="H134:I134"/>
    <mergeCell ref="H120:I120"/>
    <mergeCell ref="H121:I121"/>
    <mergeCell ref="H122:I122"/>
    <mergeCell ref="H123:I123"/>
    <mergeCell ref="H14:I14"/>
    <mergeCell ref="H140:I140"/>
    <mergeCell ref="H141:I141"/>
    <mergeCell ref="H142:I142"/>
    <mergeCell ref="H143:I143"/>
    <mergeCell ref="H144:I144"/>
    <mergeCell ref="H129:I129"/>
    <mergeCell ref="H135:I135"/>
    <mergeCell ref="H136:I136"/>
    <mergeCell ref="H124:I124"/>
    <mergeCell ref="H15:I15"/>
    <mergeCell ref="H150:I150"/>
    <mergeCell ref="H151:I151"/>
    <mergeCell ref="H152:I152"/>
    <mergeCell ref="H137:I137"/>
    <mergeCell ref="H138:I138"/>
    <mergeCell ref="H139:I139"/>
    <mergeCell ref="H125:I125"/>
    <mergeCell ref="H126:I126"/>
    <mergeCell ref="H127:I127"/>
    <mergeCell ref="H16:I16"/>
    <mergeCell ref="H160:I160"/>
    <mergeCell ref="H17:I17"/>
    <mergeCell ref="H145:I145"/>
    <mergeCell ref="H146:I146"/>
    <mergeCell ref="H147:I147"/>
    <mergeCell ref="H148:I148"/>
    <mergeCell ref="H149:I149"/>
    <mergeCell ref="H128:I128"/>
    <mergeCell ref="H112:I112"/>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84:I184"/>
    <mergeCell ref="H185:I185"/>
    <mergeCell ref="H186:I186"/>
    <mergeCell ref="H170:I170"/>
    <mergeCell ref="H171:I171"/>
    <mergeCell ref="H172:I172"/>
    <mergeCell ref="H173:I173"/>
    <mergeCell ref="H174:I174"/>
    <mergeCell ref="H175:I175"/>
    <mergeCell ref="H176:I176"/>
    <mergeCell ref="H179:I179"/>
    <mergeCell ref="H18:I18"/>
    <mergeCell ref="H180:I180"/>
    <mergeCell ref="H181:I181"/>
    <mergeCell ref="H182:I182"/>
    <mergeCell ref="H183:I183"/>
    <mergeCell ref="H177:I177"/>
    <mergeCell ref="H178:I178"/>
    <mergeCell ref="H161:I161"/>
    <mergeCell ref="H162:I162"/>
    <mergeCell ref="H2:L2"/>
    <mergeCell ref="H20:I20"/>
    <mergeCell ref="H200:I200"/>
    <mergeCell ref="H201:I201"/>
    <mergeCell ref="H187:I187"/>
    <mergeCell ref="H188:I188"/>
    <mergeCell ref="H189:I189"/>
    <mergeCell ref="H19:I19"/>
    <mergeCell ref="H190:I190"/>
    <mergeCell ref="H191:I191"/>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20:I220"/>
    <mergeCell ref="H221:I221"/>
    <mergeCell ref="H222:I222"/>
    <mergeCell ref="H223:I223"/>
    <mergeCell ref="H224:I224"/>
    <mergeCell ref="H210:I210"/>
    <mergeCell ref="H211:I211"/>
    <mergeCell ref="H212:I212"/>
    <mergeCell ref="H213:I213"/>
    <mergeCell ref="H23:I23"/>
    <mergeCell ref="H230:I230"/>
    <mergeCell ref="H231:I231"/>
    <mergeCell ref="H232:I232"/>
    <mergeCell ref="H233:I233"/>
    <mergeCell ref="H234:I234"/>
    <mergeCell ref="H219:I219"/>
    <mergeCell ref="H225:I225"/>
    <mergeCell ref="H226:I226"/>
    <mergeCell ref="H214:I214"/>
    <mergeCell ref="H24:I24"/>
    <mergeCell ref="H240:I240"/>
    <mergeCell ref="H241:I241"/>
    <mergeCell ref="H242:I242"/>
    <mergeCell ref="H227:I227"/>
    <mergeCell ref="H228:I228"/>
    <mergeCell ref="H229:I229"/>
    <mergeCell ref="H215:I215"/>
    <mergeCell ref="H216:I216"/>
    <mergeCell ref="H217:I217"/>
    <mergeCell ref="H25:I25"/>
    <mergeCell ref="H250:I250"/>
    <mergeCell ref="H26:I26"/>
    <mergeCell ref="H235:I235"/>
    <mergeCell ref="H236:I236"/>
    <mergeCell ref="H237:I237"/>
    <mergeCell ref="H238:I238"/>
    <mergeCell ref="H239:I239"/>
    <mergeCell ref="H218:I218"/>
    <mergeCell ref="H202:I202"/>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7:I27"/>
    <mergeCell ref="H270:I270"/>
    <mergeCell ref="H271:I271"/>
    <mergeCell ref="H272:I272"/>
    <mergeCell ref="H273:I273"/>
    <mergeCell ref="H274:I274"/>
    <mergeCell ref="H260:I260"/>
    <mergeCell ref="H261:I261"/>
    <mergeCell ref="H262:I262"/>
    <mergeCell ref="H263:I263"/>
    <mergeCell ref="H28:I28"/>
    <mergeCell ref="H280:I280"/>
    <mergeCell ref="H281:I281"/>
    <mergeCell ref="H282:I282"/>
    <mergeCell ref="H283:I283"/>
    <mergeCell ref="H284:I284"/>
    <mergeCell ref="H269:I269"/>
    <mergeCell ref="H275:I275"/>
    <mergeCell ref="H276:I276"/>
    <mergeCell ref="H264:I264"/>
    <mergeCell ref="H29:I29"/>
    <mergeCell ref="H290:I290"/>
    <mergeCell ref="H291:I291"/>
    <mergeCell ref="H292:I292"/>
    <mergeCell ref="H277:I277"/>
    <mergeCell ref="H278:I278"/>
    <mergeCell ref="H279:I279"/>
    <mergeCell ref="H265:I265"/>
    <mergeCell ref="H266:I266"/>
    <mergeCell ref="H267:I267"/>
    <mergeCell ref="H30:I30"/>
    <mergeCell ref="H300:I300"/>
    <mergeCell ref="H31:I31"/>
    <mergeCell ref="H285:I285"/>
    <mergeCell ref="H286:I286"/>
    <mergeCell ref="H287:I287"/>
    <mergeCell ref="H288:I288"/>
    <mergeCell ref="H289:I289"/>
    <mergeCell ref="H268:I268"/>
    <mergeCell ref="H251:I251"/>
    <mergeCell ref="H309:I309"/>
    <mergeCell ref="H293:I293"/>
    <mergeCell ref="H294:I294"/>
    <mergeCell ref="H295:I295"/>
    <mergeCell ref="H296:I296"/>
    <mergeCell ref="H297:I297"/>
    <mergeCell ref="H298:I298"/>
    <mergeCell ref="H299:I299"/>
    <mergeCell ref="H303:I303"/>
    <mergeCell ref="H304:I304"/>
    <mergeCell ref="H305:I305"/>
    <mergeCell ref="H306:I306"/>
    <mergeCell ref="H307:I307"/>
    <mergeCell ref="H308:I308"/>
    <mergeCell ref="H324:I324"/>
    <mergeCell ref="H325:I325"/>
    <mergeCell ref="H326:I326"/>
    <mergeCell ref="H310:I310"/>
    <mergeCell ref="H311:I311"/>
    <mergeCell ref="H312:I312"/>
    <mergeCell ref="H313:I313"/>
    <mergeCell ref="H314:I314"/>
    <mergeCell ref="H315:I315"/>
    <mergeCell ref="H316:I316"/>
    <mergeCell ref="H319:I319"/>
    <mergeCell ref="H32:I32"/>
    <mergeCell ref="H320:I320"/>
    <mergeCell ref="H321:I321"/>
    <mergeCell ref="H322:I322"/>
    <mergeCell ref="H323:I323"/>
    <mergeCell ref="H317:I317"/>
    <mergeCell ref="H318:I318"/>
    <mergeCell ref="H301:I301"/>
    <mergeCell ref="H302:I302"/>
    <mergeCell ref="H332:I332"/>
    <mergeCell ref="H333:I333"/>
    <mergeCell ref="H334:I334"/>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96:I96"/>
    <mergeCell ref="H97:I97"/>
    <mergeCell ref="H98:I98"/>
    <mergeCell ref="H99:I99"/>
    <mergeCell ref="H83:I83"/>
    <mergeCell ref="H84:I84"/>
    <mergeCell ref="H85:I85"/>
    <mergeCell ref="H86:I86"/>
    <mergeCell ref="H87:I87"/>
    <mergeCell ref="H88:I88"/>
    <mergeCell ref="H339:I339"/>
    <mergeCell ref="H34:I34"/>
    <mergeCell ref="H340:I340"/>
    <mergeCell ref="H341:I341"/>
    <mergeCell ref="H342:I342"/>
    <mergeCell ref="H74:I74"/>
    <mergeCell ref="H75:I75"/>
    <mergeCell ref="H76:I76"/>
    <mergeCell ref="H77:I77"/>
    <mergeCell ref="H78:I78"/>
    <mergeCell ref="H72:I72"/>
    <mergeCell ref="H73:I73"/>
    <mergeCell ref="H335:I335"/>
    <mergeCell ref="H336:I336"/>
    <mergeCell ref="H337:I337"/>
    <mergeCell ref="H338:I338"/>
    <mergeCell ref="H79:I79"/>
    <mergeCell ref="H80:I80"/>
    <mergeCell ref="H81:I81"/>
    <mergeCell ref="H82:I82"/>
    <mergeCell ref="H66:I66"/>
    <mergeCell ref="H67:I67"/>
    <mergeCell ref="H68:I68"/>
    <mergeCell ref="H69:I69"/>
    <mergeCell ref="H70:I70"/>
    <mergeCell ref="H71:I71"/>
    <mergeCell ref="H349:I349"/>
    <mergeCell ref="H35:I35"/>
    <mergeCell ref="H350:I350"/>
    <mergeCell ref="H36:I36"/>
    <mergeCell ref="H60:I60"/>
    <mergeCell ref="H61:I61"/>
    <mergeCell ref="H62:I62"/>
    <mergeCell ref="H63:I63"/>
    <mergeCell ref="H64:I64"/>
    <mergeCell ref="H65:I65"/>
    <mergeCell ref="H343:I343"/>
    <mergeCell ref="H344:I344"/>
    <mergeCell ref="H345:I345"/>
    <mergeCell ref="H346:I346"/>
    <mergeCell ref="H347:I347"/>
    <mergeCell ref="H348:I348"/>
    <mergeCell ref="H364:I364"/>
    <mergeCell ref="H365:I365"/>
    <mergeCell ref="H366:I366"/>
    <mergeCell ref="H367:I367"/>
    <mergeCell ref="H368:I368"/>
    <mergeCell ref="H351:I351"/>
    <mergeCell ref="H352:I352"/>
    <mergeCell ref="H353:I353"/>
    <mergeCell ref="H354:I354"/>
    <mergeCell ref="H355:I355"/>
    <mergeCell ref="H58:I58"/>
    <mergeCell ref="H59:I59"/>
    <mergeCell ref="H360:I360"/>
    <mergeCell ref="H361:I361"/>
    <mergeCell ref="H362:I362"/>
    <mergeCell ref="H363:I363"/>
    <mergeCell ref="H356:I356"/>
    <mergeCell ref="H357:I357"/>
    <mergeCell ref="H358:I358"/>
    <mergeCell ref="H359:I359"/>
    <mergeCell ref="H52:I52"/>
    <mergeCell ref="H53:I53"/>
    <mergeCell ref="H54:I54"/>
    <mergeCell ref="H55:I55"/>
    <mergeCell ref="H56:I56"/>
    <mergeCell ref="H57:I57"/>
    <mergeCell ref="H46:I46"/>
    <mergeCell ref="H47:I47"/>
    <mergeCell ref="H48:I48"/>
    <mergeCell ref="H49:I49"/>
    <mergeCell ref="H50:I50"/>
    <mergeCell ref="H51:I51"/>
    <mergeCell ref="H369:I369"/>
    <mergeCell ref="H37:I37"/>
    <mergeCell ref="H38:I38"/>
    <mergeCell ref="H39:I39"/>
    <mergeCell ref="H40:I40"/>
    <mergeCell ref="H41:I41"/>
    <mergeCell ref="H42:I42"/>
    <mergeCell ref="H43:I43"/>
    <mergeCell ref="H44:I44"/>
    <mergeCell ref="H45:I45"/>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61520-7CE6-41AF-971B-2F4758594959}">
  <dimension ref="A1:A3"/>
  <sheetViews>
    <sheetView view="pageBreakPreview" zoomScale="60" zoomScaleNormal="100" workbookViewId="0">
      <selection activeCell="C3" sqref="C3"/>
    </sheetView>
  </sheetViews>
  <sheetFormatPr defaultRowHeight="13.2" x14ac:dyDescent="0.25"/>
  <cols>
    <col min="1" max="1" width="143.77734375" style="179" customWidth="1"/>
    <col min="2" max="2" width="18.88671875" style="179" customWidth="1"/>
    <col min="3" max="16384" width="8.88671875" style="179"/>
  </cols>
  <sheetData>
    <row r="1" s="180" customFormat="1" ht="335.25" customHeight="1" x14ac:dyDescent="0.15"/>
    <row r="2" s="180" customFormat="1" ht="53.7" customHeight="1" x14ac:dyDescent="0.15"/>
    <row r="3" s="180" customFormat="1" ht="22.95" customHeight="1" x14ac:dyDescent="0.15"/>
  </sheetData>
  <pageMargins left="0.7" right="0.7" top="0.75" bottom="0.75" header="0.3" footer="0.3"/>
  <pageSetup paperSize="9" scale="90"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1C8-1909-40D8-BF7A-F313B11F9102}">
  <sheetPr>
    <tabColor rgb="FF243386"/>
  </sheetPr>
  <dimension ref="A1:N112"/>
  <sheetViews>
    <sheetView view="pageBreakPreview" zoomScale="60" zoomScaleNormal="80" workbookViewId="0">
      <selection activeCell="F85" sqref="F85"/>
    </sheetView>
  </sheetViews>
  <sheetFormatPr defaultColWidth="8.88671875" defaultRowHeight="14.4" outlineLevelRow="1" x14ac:dyDescent="0.3"/>
  <cols>
    <col min="1" max="1" width="13.33203125" style="30" customWidth="1"/>
    <col min="2" max="2" width="60.5546875" style="30" bestFit="1" customWidth="1"/>
    <col min="3" max="3" width="38.6640625" style="30" customWidth="1"/>
    <col min="4"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7" customWidth="1"/>
    <col min="15" max="16384" width="8.88671875" style="28"/>
  </cols>
  <sheetData>
    <row r="1" spans="1:13" ht="45" customHeight="1" x14ac:dyDescent="0.3">
      <c r="A1" s="178" t="s">
        <v>838</v>
      </c>
      <c r="B1" s="178"/>
    </row>
    <row r="2" spans="1:13" ht="31.2" x14ac:dyDescent="0.3">
      <c r="A2" s="1" t="s">
        <v>839</v>
      </c>
      <c r="B2" s="1"/>
      <c r="C2" s="27"/>
      <c r="D2" s="27"/>
      <c r="E2" s="27"/>
      <c r="F2" s="25" t="s">
        <v>1369</v>
      </c>
      <c r="G2" s="66"/>
      <c r="H2" s="27"/>
      <c r="I2" s="1"/>
      <c r="J2" s="27"/>
      <c r="K2" s="27"/>
      <c r="L2" s="27"/>
      <c r="M2" s="27"/>
    </row>
    <row r="3" spans="1:13" ht="15" thickBot="1" x14ac:dyDescent="0.35">
      <c r="A3" s="27"/>
      <c r="B3" s="29"/>
      <c r="C3" s="29"/>
      <c r="D3" s="27"/>
      <c r="E3" s="27"/>
      <c r="F3" s="27"/>
      <c r="G3" s="27"/>
      <c r="H3" s="27"/>
      <c r="L3" s="27"/>
      <c r="M3" s="27"/>
    </row>
    <row r="4" spans="1:13" ht="18.600000000000001" thickBot="1" x14ac:dyDescent="0.35">
      <c r="A4" s="31"/>
      <c r="B4" s="32" t="s">
        <v>174</v>
      </c>
      <c r="C4" s="33" t="s">
        <v>248</v>
      </c>
      <c r="D4" s="31"/>
      <c r="E4" s="31"/>
      <c r="F4" s="27"/>
      <c r="G4" s="27"/>
      <c r="H4" s="27"/>
      <c r="I4" s="37" t="s">
        <v>840</v>
      </c>
      <c r="J4" s="108" t="s">
        <v>841</v>
      </c>
      <c r="L4" s="27"/>
      <c r="M4" s="27"/>
    </row>
    <row r="5" spans="1:13" ht="15" thickBot="1" x14ac:dyDescent="0.35">
      <c r="H5" s="27"/>
      <c r="I5" s="116" t="s">
        <v>842</v>
      </c>
      <c r="J5" s="30" t="s">
        <v>843</v>
      </c>
      <c r="L5" s="27"/>
      <c r="M5" s="27"/>
    </row>
    <row r="6" spans="1:13" ht="18" x14ac:dyDescent="0.3">
      <c r="A6" s="34"/>
      <c r="B6" s="35" t="s">
        <v>844</v>
      </c>
      <c r="C6" s="34"/>
      <c r="E6" s="36"/>
      <c r="F6" s="36"/>
      <c r="G6" s="36"/>
      <c r="H6" s="27"/>
      <c r="I6" s="116" t="s">
        <v>845</v>
      </c>
      <c r="J6" s="30" t="s">
        <v>846</v>
      </c>
      <c r="L6" s="27"/>
      <c r="M6" s="27"/>
    </row>
    <row r="7" spans="1:13" x14ac:dyDescent="0.3">
      <c r="B7" s="15" t="s">
        <v>847</v>
      </c>
      <c r="H7" s="27"/>
      <c r="I7" s="116" t="s">
        <v>848</v>
      </c>
      <c r="J7" s="30" t="s">
        <v>849</v>
      </c>
      <c r="L7" s="27"/>
      <c r="M7" s="27"/>
    </row>
    <row r="8" spans="1:13" x14ac:dyDescent="0.3">
      <c r="B8" s="15" t="s">
        <v>850</v>
      </c>
      <c r="H8" s="27"/>
      <c r="I8" s="116" t="s">
        <v>851</v>
      </c>
      <c r="J8" s="30" t="s">
        <v>852</v>
      </c>
      <c r="L8" s="27"/>
      <c r="M8" s="27"/>
    </row>
    <row r="9" spans="1:13" ht="15" thickBot="1" x14ac:dyDescent="0.35">
      <c r="B9" s="17" t="s">
        <v>853</v>
      </c>
      <c r="H9" s="27"/>
      <c r="L9" s="27"/>
      <c r="M9" s="27"/>
    </row>
    <row r="10" spans="1:13" x14ac:dyDescent="0.3">
      <c r="B10" s="18"/>
      <c r="H10" s="27"/>
      <c r="I10" s="117" t="s">
        <v>854</v>
      </c>
      <c r="L10" s="27"/>
      <c r="M10" s="27"/>
    </row>
    <row r="11" spans="1:13" x14ac:dyDescent="0.3">
      <c r="B11" s="18"/>
      <c r="H11" s="27"/>
      <c r="I11" s="117" t="s">
        <v>855</v>
      </c>
      <c r="L11" s="27"/>
      <c r="M11" s="27"/>
    </row>
    <row r="12" spans="1:13" ht="36" x14ac:dyDescent="0.3">
      <c r="A12" s="37" t="s">
        <v>320</v>
      </c>
      <c r="B12" s="37" t="s">
        <v>856</v>
      </c>
      <c r="C12" s="38"/>
      <c r="D12" s="38"/>
      <c r="E12" s="38"/>
      <c r="F12" s="38"/>
      <c r="G12" s="38"/>
      <c r="H12" s="27"/>
      <c r="L12" s="27"/>
      <c r="M12" s="27"/>
    </row>
    <row r="13" spans="1:13" ht="15" customHeight="1" x14ac:dyDescent="0.3">
      <c r="A13" s="45"/>
      <c r="B13" s="46" t="s">
        <v>857</v>
      </c>
      <c r="C13" s="45" t="s">
        <v>858</v>
      </c>
      <c r="D13" s="45" t="s">
        <v>859</v>
      </c>
      <c r="E13" s="47"/>
      <c r="F13" s="48"/>
      <c r="G13" s="48"/>
      <c r="H13" s="27"/>
      <c r="L13" s="27"/>
      <c r="M13" s="27"/>
    </row>
    <row r="14" spans="1:13" x14ac:dyDescent="0.3">
      <c r="A14" s="30" t="s">
        <v>860</v>
      </c>
      <c r="B14" s="42" t="s">
        <v>861</v>
      </c>
      <c r="C14" s="118"/>
      <c r="D14" s="118"/>
      <c r="E14" s="36"/>
      <c r="F14" s="36"/>
      <c r="G14" s="36"/>
      <c r="H14" s="27"/>
      <c r="L14" s="27"/>
      <c r="M14" s="27"/>
    </row>
    <row r="15" spans="1:13" x14ac:dyDescent="0.3">
      <c r="A15" s="30" t="s">
        <v>862</v>
      </c>
      <c r="B15" s="42" t="s">
        <v>310</v>
      </c>
      <c r="C15" s="121" t="s">
        <v>1368</v>
      </c>
      <c r="D15" s="121" t="s">
        <v>1458</v>
      </c>
      <c r="E15" s="36"/>
      <c r="F15" s="36"/>
      <c r="G15" s="36"/>
      <c r="H15" s="27"/>
      <c r="L15" s="27"/>
      <c r="M15" s="27"/>
    </row>
    <row r="16" spans="1:13" x14ac:dyDescent="0.3">
      <c r="A16" s="30" t="s">
        <v>863</v>
      </c>
      <c r="B16" s="42" t="s">
        <v>864</v>
      </c>
      <c r="E16" s="36"/>
      <c r="F16" s="36"/>
      <c r="G16" s="36"/>
      <c r="H16" s="27"/>
      <c r="L16" s="27"/>
      <c r="M16" s="27"/>
    </row>
    <row r="17" spans="1:13" x14ac:dyDescent="0.3">
      <c r="A17" s="30" t="s">
        <v>865</v>
      </c>
      <c r="B17" s="42" t="s">
        <v>866</v>
      </c>
      <c r="E17" s="36"/>
      <c r="F17" s="36"/>
      <c r="G17" s="36"/>
      <c r="H17" s="27"/>
      <c r="L17" s="27"/>
      <c r="M17" s="27"/>
    </row>
    <row r="18" spans="1:13" x14ac:dyDescent="0.3">
      <c r="A18" s="30" t="s">
        <v>867</v>
      </c>
      <c r="B18" s="42" t="s">
        <v>868</v>
      </c>
      <c r="E18" s="36"/>
      <c r="F18" s="36"/>
      <c r="G18" s="36"/>
      <c r="H18" s="27"/>
      <c r="L18" s="27"/>
      <c r="M18" s="27"/>
    </row>
    <row r="19" spans="1:13" x14ac:dyDescent="0.3">
      <c r="A19" s="30" t="s">
        <v>869</v>
      </c>
      <c r="B19" s="42" t="s">
        <v>870</v>
      </c>
      <c r="E19" s="36"/>
      <c r="F19" s="36"/>
      <c r="G19" s="36"/>
      <c r="H19" s="27"/>
      <c r="L19" s="27"/>
      <c r="M19" s="27"/>
    </row>
    <row r="20" spans="1:13" x14ac:dyDescent="0.3">
      <c r="A20" s="30" t="s">
        <v>871</v>
      </c>
      <c r="B20" s="42" t="s">
        <v>872</v>
      </c>
      <c r="E20" s="36"/>
      <c r="F20" s="36"/>
      <c r="G20" s="36"/>
      <c r="H20" s="27"/>
      <c r="L20" s="27"/>
      <c r="M20" s="27"/>
    </row>
    <row r="21" spans="1:13" x14ac:dyDescent="0.3">
      <c r="A21" s="30" t="s">
        <v>873</v>
      </c>
      <c r="B21" s="42" t="s">
        <v>874</v>
      </c>
      <c r="E21" s="36"/>
      <c r="F21" s="36"/>
      <c r="G21" s="36"/>
      <c r="H21" s="27"/>
      <c r="L21" s="27"/>
      <c r="M21" s="27"/>
    </row>
    <row r="22" spans="1:13" x14ac:dyDescent="0.3">
      <c r="A22" s="30" t="s">
        <v>875</v>
      </c>
      <c r="B22" s="42" t="s">
        <v>876</v>
      </c>
      <c r="E22" s="36"/>
      <c r="F22" s="36"/>
      <c r="G22" s="36"/>
      <c r="H22" s="27"/>
      <c r="L22" s="27"/>
      <c r="M22" s="27"/>
    </row>
    <row r="23" spans="1:13" ht="28.8" x14ac:dyDescent="0.3">
      <c r="A23" s="30" t="s">
        <v>877</v>
      </c>
      <c r="B23" s="42" t="s">
        <v>878</v>
      </c>
      <c r="C23" s="121" t="s">
        <v>1459</v>
      </c>
      <c r="E23" s="36"/>
      <c r="F23" s="36"/>
      <c r="G23" s="36"/>
      <c r="H23" s="27"/>
      <c r="L23" s="27"/>
      <c r="M23" s="27"/>
    </row>
    <row r="24" spans="1:13" x14ac:dyDescent="0.3">
      <c r="A24" s="30" t="s">
        <v>879</v>
      </c>
      <c r="B24" s="42" t="s">
        <v>880</v>
      </c>
      <c r="C24" s="121" t="s">
        <v>1460</v>
      </c>
      <c r="E24" s="36"/>
      <c r="F24" s="36"/>
      <c r="G24" s="36"/>
      <c r="H24" s="27"/>
      <c r="L24" s="27"/>
      <c r="M24" s="27"/>
    </row>
    <row r="25" spans="1:13" outlineLevel="1" x14ac:dyDescent="0.3">
      <c r="A25" s="30" t="s">
        <v>881</v>
      </c>
      <c r="B25" s="41" t="s">
        <v>882</v>
      </c>
      <c r="E25" s="36"/>
      <c r="F25" s="36"/>
      <c r="G25" s="36"/>
      <c r="H25" s="27"/>
      <c r="L25" s="27"/>
      <c r="M25" s="27"/>
    </row>
    <row r="26" spans="1:13" outlineLevel="1" x14ac:dyDescent="0.3">
      <c r="A26" s="30" t="s">
        <v>883</v>
      </c>
      <c r="B26" s="119"/>
      <c r="C26" s="43"/>
      <c r="D26" s="43"/>
      <c r="E26" s="36"/>
      <c r="F26" s="36"/>
      <c r="G26" s="36"/>
      <c r="H26" s="27"/>
      <c r="L26" s="27"/>
      <c r="M26" s="27"/>
    </row>
    <row r="27" spans="1:13" outlineLevel="1" x14ac:dyDescent="0.3">
      <c r="A27" s="30" t="s">
        <v>884</v>
      </c>
      <c r="B27" s="119"/>
      <c r="C27" s="43"/>
      <c r="D27" s="43"/>
      <c r="E27" s="36"/>
      <c r="F27" s="36"/>
      <c r="G27" s="36"/>
      <c r="H27" s="27"/>
      <c r="L27" s="27"/>
      <c r="M27" s="27"/>
    </row>
    <row r="28" spans="1:13" outlineLevel="1" x14ac:dyDescent="0.3">
      <c r="A28" s="30" t="s">
        <v>885</v>
      </c>
      <c r="B28" s="119"/>
      <c r="C28" s="43"/>
      <c r="D28" s="43"/>
      <c r="E28" s="36"/>
      <c r="F28" s="36"/>
      <c r="G28" s="36"/>
      <c r="H28" s="27"/>
      <c r="L28" s="27"/>
      <c r="M28" s="27"/>
    </row>
    <row r="29" spans="1:13" outlineLevel="1" x14ac:dyDescent="0.3">
      <c r="A29" s="30" t="s">
        <v>886</v>
      </c>
      <c r="B29" s="119"/>
      <c r="C29" s="43"/>
      <c r="D29" s="43"/>
      <c r="E29" s="36"/>
      <c r="F29" s="36"/>
      <c r="G29" s="36"/>
      <c r="H29" s="27"/>
      <c r="L29" s="27"/>
      <c r="M29" s="27"/>
    </row>
    <row r="30" spans="1:13" outlineLevel="1" x14ac:dyDescent="0.3">
      <c r="A30" s="30" t="s">
        <v>887</v>
      </c>
      <c r="B30" s="119"/>
      <c r="C30" s="43"/>
      <c r="D30" s="43"/>
      <c r="E30" s="36"/>
      <c r="F30" s="36"/>
      <c r="G30" s="36"/>
      <c r="H30" s="27"/>
      <c r="L30" s="27"/>
      <c r="M30" s="27"/>
    </row>
    <row r="31" spans="1:13" outlineLevel="1" x14ac:dyDescent="0.3">
      <c r="A31" s="30" t="s">
        <v>888</v>
      </c>
      <c r="B31" s="119"/>
      <c r="C31" s="43"/>
      <c r="D31" s="43"/>
      <c r="E31" s="36"/>
      <c r="F31" s="36"/>
      <c r="G31" s="36"/>
      <c r="H31" s="27"/>
      <c r="L31" s="27"/>
      <c r="M31" s="27"/>
    </row>
    <row r="32" spans="1:13" outlineLevel="1" x14ac:dyDescent="0.3">
      <c r="A32" s="30" t="s">
        <v>889</v>
      </c>
      <c r="B32" s="119"/>
      <c r="C32" s="43"/>
      <c r="D32" s="43"/>
      <c r="E32" s="36"/>
      <c r="F32" s="36"/>
      <c r="G32" s="36"/>
      <c r="H32" s="27"/>
      <c r="L32" s="27"/>
      <c r="M32" s="27"/>
    </row>
    <row r="33" spans="1:13" ht="18" x14ac:dyDescent="0.3">
      <c r="A33" s="38"/>
      <c r="B33" s="37" t="s">
        <v>850</v>
      </c>
      <c r="C33" s="38"/>
      <c r="D33" s="38"/>
      <c r="E33" s="38"/>
      <c r="F33" s="38"/>
      <c r="G33" s="38"/>
      <c r="H33" s="27"/>
      <c r="L33" s="27"/>
      <c r="M33" s="27"/>
    </row>
    <row r="34" spans="1:13" ht="15" customHeight="1" x14ac:dyDescent="0.3">
      <c r="A34" s="45"/>
      <c r="B34" s="46" t="s">
        <v>890</v>
      </c>
      <c r="C34" s="45" t="s">
        <v>891</v>
      </c>
      <c r="D34" s="45" t="s">
        <v>859</v>
      </c>
      <c r="E34" s="45" t="s">
        <v>892</v>
      </c>
      <c r="F34" s="48"/>
      <c r="G34" s="48"/>
      <c r="H34" s="27"/>
      <c r="L34" s="27"/>
      <c r="M34" s="27"/>
    </row>
    <row r="35" spans="1:13" x14ac:dyDescent="0.3">
      <c r="A35" s="30" t="s">
        <v>893</v>
      </c>
      <c r="B35" s="118"/>
      <c r="C35" s="118"/>
      <c r="D35" s="118"/>
      <c r="E35" s="118"/>
      <c r="F35" s="120"/>
      <c r="G35" s="120"/>
      <c r="H35" s="27"/>
      <c r="L35" s="27"/>
      <c r="M35" s="27"/>
    </row>
    <row r="36" spans="1:13" x14ac:dyDescent="0.3">
      <c r="A36" s="30" t="s">
        <v>894</v>
      </c>
      <c r="B36" s="42"/>
      <c r="H36" s="27"/>
      <c r="L36" s="27"/>
      <c r="M36" s="27"/>
    </row>
    <row r="37" spans="1:13" x14ac:dyDescent="0.3">
      <c r="A37" s="30" t="s">
        <v>895</v>
      </c>
      <c r="B37" s="42"/>
      <c r="H37" s="27"/>
      <c r="L37" s="27"/>
      <c r="M37" s="27"/>
    </row>
    <row r="38" spans="1:13" x14ac:dyDescent="0.3">
      <c r="A38" s="30" t="s">
        <v>896</v>
      </c>
      <c r="B38" s="42"/>
      <c r="H38" s="27"/>
      <c r="L38" s="27"/>
      <c r="M38" s="27"/>
    </row>
    <row r="39" spans="1:13" x14ac:dyDescent="0.3">
      <c r="A39" s="30" t="s">
        <v>897</v>
      </c>
      <c r="B39" s="42"/>
      <c r="H39" s="27"/>
      <c r="L39" s="27"/>
      <c r="M39" s="27"/>
    </row>
    <row r="40" spans="1:13" x14ac:dyDescent="0.3">
      <c r="A40" s="30" t="s">
        <v>898</v>
      </c>
      <c r="B40" s="42"/>
      <c r="H40" s="27"/>
      <c r="L40" s="27"/>
      <c r="M40" s="27"/>
    </row>
    <row r="41" spans="1:13" x14ac:dyDescent="0.3">
      <c r="A41" s="30" t="s">
        <v>899</v>
      </c>
      <c r="B41" s="42"/>
      <c r="H41" s="27"/>
      <c r="L41" s="27"/>
      <c r="M41" s="27"/>
    </row>
    <row r="42" spans="1:13" x14ac:dyDescent="0.3">
      <c r="A42" s="30" t="s">
        <v>900</v>
      </c>
      <c r="B42" s="42"/>
      <c r="H42" s="27"/>
      <c r="L42" s="27"/>
      <c r="M42" s="27"/>
    </row>
    <row r="43" spans="1:13" x14ac:dyDescent="0.3">
      <c r="A43" s="30" t="s">
        <v>901</v>
      </c>
      <c r="B43" s="42"/>
      <c r="H43" s="27"/>
      <c r="L43" s="27"/>
      <c r="M43" s="27"/>
    </row>
    <row r="44" spans="1:13" x14ac:dyDescent="0.3">
      <c r="A44" s="30" t="s">
        <v>902</v>
      </c>
      <c r="B44" s="42"/>
      <c r="H44" s="27"/>
      <c r="L44" s="27"/>
      <c r="M44" s="27"/>
    </row>
    <row r="45" spans="1:13" x14ac:dyDescent="0.3">
      <c r="A45" s="30" t="s">
        <v>903</v>
      </c>
      <c r="B45" s="42"/>
      <c r="H45" s="27"/>
      <c r="L45" s="27"/>
      <c r="M45" s="27"/>
    </row>
    <row r="46" spans="1:13" x14ac:dyDescent="0.3">
      <c r="A46" s="30" t="s">
        <v>904</v>
      </c>
      <c r="B46" s="42"/>
      <c r="H46" s="27"/>
      <c r="L46" s="27"/>
      <c r="M46" s="27"/>
    </row>
    <row r="47" spans="1:13" x14ac:dyDescent="0.3">
      <c r="A47" s="30" t="s">
        <v>905</v>
      </c>
      <c r="B47" s="42"/>
      <c r="H47" s="27"/>
      <c r="L47" s="27"/>
      <c r="M47" s="27"/>
    </row>
    <row r="48" spans="1:13" x14ac:dyDescent="0.3">
      <c r="A48" s="30" t="s">
        <v>906</v>
      </c>
      <c r="B48" s="42"/>
      <c r="H48" s="27"/>
      <c r="L48" s="27"/>
      <c r="M48" s="27"/>
    </row>
    <row r="49" spans="1:13" x14ac:dyDescent="0.3">
      <c r="A49" s="30" t="s">
        <v>907</v>
      </c>
      <c r="B49" s="42"/>
      <c r="H49" s="27"/>
      <c r="L49" s="27"/>
      <c r="M49" s="27"/>
    </row>
    <row r="50" spans="1:13" x14ac:dyDescent="0.3">
      <c r="A50" s="30" t="s">
        <v>908</v>
      </c>
      <c r="B50" s="42"/>
      <c r="H50" s="27"/>
      <c r="L50" s="27"/>
      <c r="M50" s="27"/>
    </row>
    <row r="51" spans="1:13" x14ac:dyDescent="0.3">
      <c r="A51" s="30" t="s">
        <v>909</v>
      </c>
      <c r="B51" s="42"/>
      <c r="H51" s="27"/>
      <c r="L51" s="27"/>
      <c r="M51" s="27"/>
    </row>
    <row r="52" spans="1:13" x14ac:dyDescent="0.3">
      <c r="A52" s="30" t="s">
        <v>910</v>
      </c>
      <c r="B52" s="42"/>
      <c r="H52" s="27"/>
      <c r="L52" s="27"/>
      <c r="M52" s="27"/>
    </row>
    <row r="53" spans="1:13" x14ac:dyDescent="0.3">
      <c r="A53" s="30" t="s">
        <v>911</v>
      </c>
      <c r="B53" s="42"/>
      <c r="H53" s="27"/>
      <c r="L53" s="27"/>
      <c r="M53" s="27"/>
    </row>
    <row r="54" spans="1:13" x14ac:dyDescent="0.3">
      <c r="A54" s="30" t="s">
        <v>912</v>
      </c>
      <c r="B54" s="42"/>
      <c r="H54" s="27"/>
      <c r="L54" s="27"/>
      <c r="M54" s="27"/>
    </row>
    <row r="55" spans="1:13" x14ac:dyDescent="0.3">
      <c r="A55" s="30" t="s">
        <v>913</v>
      </c>
      <c r="B55" s="42"/>
      <c r="H55" s="27"/>
      <c r="L55" s="27"/>
      <c r="M55" s="27"/>
    </row>
    <row r="56" spans="1:13" x14ac:dyDescent="0.3">
      <c r="A56" s="30" t="s">
        <v>914</v>
      </c>
      <c r="B56" s="42"/>
      <c r="H56" s="27"/>
      <c r="L56" s="27"/>
      <c r="M56" s="27"/>
    </row>
    <row r="57" spans="1:13" x14ac:dyDescent="0.3">
      <c r="A57" s="30" t="s">
        <v>915</v>
      </c>
      <c r="B57" s="42"/>
      <c r="H57" s="27"/>
      <c r="L57" s="27"/>
      <c r="M57" s="27"/>
    </row>
    <row r="58" spans="1:13" x14ac:dyDescent="0.3">
      <c r="A58" s="30" t="s">
        <v>916</v>
      </c>
      <c r="B58" s="42"/>
      <c r="H58" s="27"/>
      <c r="L58" s="27"/>
      <c r="M58" s="27"/>
    </row>
    <row r="59" spans="1:13" x14ac:dyDescent="0.3">
      <c r="A59" s="30" t="s">
        <v>917</v>
      </c>
      <c r="B59" s="42"/>
      <c r="H59" s="27"/>
      <c r="L59" s="27"/>
      <c r="M59" s="27"/>
    </row>
    <row r="60" spans="1:13" outlineLevel="1" x14ac:dyDescent="0.3">
      <c r="A60" s="30" t="s">
        <v>918</v>
      </c>
      <c r="B60" s="42"/>
      <c r="E60" s="42"/>
      <c r="F60" s="42"/>
      <c r="G60" s="42"/>
      <c r="H60" s="27"/>
      <c r="L60" s="27"/>
      <c r="M60" s="27"/>
    </row>
    <row r="61" spans="1:13" outlineLevel="1" x14ac:dyDescent="0.3">
      <c r="A61" s="30" t="s">
        <v>919</v>
      </c>
      <c r="B61" s="42"/>
      <c r="E61" s="42"/>
      <c r="F61" s="42"/>
      <c r="G61" s="42"/>
      <c r="H61" s="27"/>
      <c r="L61" s="27"/>
      <c r="M61" s="27"/>
    </row>
    <row r="62" spans="1:13" outlineLevel="1" x14ac:dyDescent="0.3">
      <c r="A62" s="30" t="s">
        <v>920</v>
      </c>
      <c r="B62" s="42"/>
      <c r="E62" s="42"/>
      <c r="F62" s="42"/>
      <c r="G62" s="42"/>
      <c r="H62" s="27"/>
      <c r="L62" s="27"/>
      <c r="M62" s="27"/>
    </row>
    <row r="63" spans="1:13" outlineLevel="1" x14ac:dyDescent="0.3">
      <c r="A63" s="30" t="s">
        <v>921</v>
      </c>
      <c r="B63" s="42"/>
      <c r="E63" s="42"/>
      <c r="F63" s="42"/>
      <c r="G63" s="42"/>
      <c r="H63" s="27"/>
      <c r="L63" s="27"/>
      <c r="M63" s="27"/>
    </row>
    <row r="64" spans="1:13" outlineLevel="1" x14ac:dyDescent="0.3">
      <c r="A64" s="30" t="s">
        <v>922</v>
      </c>
      <c r="B64" s="42"/>
      <c r="E64" s="42"/>
      <c r="F64" s="42"/>
      <c r="G64" s="42"/>
      <c r="H64" s="27"/>
      <c r="L64" s="27"/>
      <c r="M64" s="27"/>
    </row>
    <row r="65" spans="1:14" outlineLevel="1" x14ac:dyDescent="0.3">
      <c r="A65" s="30" t="s">
        <v>923</v>
      </c>
      <c r="B65" s="42"/>
      <c r="E65" s="42"/>
      <c r="F65" s="42"/>
      <c r="G65" s="42"/>
      <c r="H65" s="27"/>
      <c r="L65" s="27"/>
      <c r="M65" s="27"/>
    </row>
    <row r="66" spans="1:14" outlineLevel="1" x14ac:dyDescent="0.3">
      <c r="A66" s="30" t="s">
        <v>924</v>
      </c>
      <c r="B66" s="42"/>
      <c r="E66" s="42"/>
      <c r="F66" s="42"/>
      <c r="G66" s="42"/>
      <c r="H66" s="27"/>
      <c r="L66" s="27"/>
      <c r="M66" s="27"/>
    </row>
    <row r="67" spans="1:14" outlineLevel="1" x14ac:dyDescent="0.3">
      <c r="A67" s="30" t="s">
        <v>925</v>
      </c>
      <c r="B67" s="42"/>
      <c r="E67" s="42"/>
      <c r="F67" s="42"/>
      <c r="G67" s="42"/>
      <c r="H67" s="27"/>
      <c r="L67" s="27"/>
      <c r="M67" s="27"/>
    </row>
    <row r="68" spans="1:14" outlineLevel="1" x14ac:dyDescent="0.3">
      <c r="A68" s="30" t="s">
        <v>926</v>
      </c>
      <c r="B68" s="42"/>
      <c r="E68" s="42"/>
      <c r="F68" s="42"/>
      <c r="G68" s="42"/>
      <c r="H68" s="27"/>
      <c r="L68" s="27"/>
      <c r="M68" s="27"/>
    </row>
    <row r="69" spans="1:14" outlineLevel="1" x14ac:dyDescent="0.3">
      <c r="A69" s="30" t="s">
        <v>927</v>
      </c>
      <c r="B69" s="42"/>
      <c r="E69" s="42"/>
      <c r="F69" s="42"/>
      <c r="G69" s="42"/>
      <c r="H69" s="27"/>
      <c r="L69" s="27"/>
      <c r="M69" s="27"/>
    </row>
    <row r="70" spans="1:14" outlineLevel="1" x14ac:dyDescent="0.3">
      <c r="A70" s="30" t="s">
        <v>928</v>
      </c>
      <c r="B70" s="42"/>
      <c r="E70" s="42"/>
      <c r="F70" s="42"/>
      <c r="G70" s="42"/>
      <c r="H70" s="27"/>
      <c r="L70" s="27"/>
      <c r="M70" s="27"/>
    </row>
    <row r="71" spans="1:14" outlineLevel="1" x14ac:dyDescent="0.3">
      <c r="A71" s="30" t="s">
        <v>929</v>
      </c>
      <c r="B71" s="42"/>
      <c r="E71" s="42"/>
      <c r="F71" s="42"/>
      <c r="G71" s="42"/>
      <c r="H71" s="27"/>
      <c r="L71" s="27"/>
      <c r="M71" s="27"/>
    </row>
    <row r="72" spans="1:14" outlineLevel="1" x14ac:dyDescent="0.3">
      <c r="A72" s="30" t="s">
        <v>930</v>
      </c>
      <c r="B72" s="42"/>
      <c r="E72" s="42"/>
      <c r="F72" s="42"/>
      <c r="G72" s="42"/>
      <c r="H72" s="27"/>
      <c r="L72" s="27"/>
      <c r="M72" s="27"/>
    </row>
    <row r="73" spans="1:14" ht="18" x14ac:dyDescent="0.3">
      <c r="A73" s="38"/>
      <c r="B73" s="37" t="s">
        <v>853</v>
      </c>
      <c r="C73" s="38"/>
      <c r="D73" s="38"/>
      <c r="E73" s="38"/>
      <c r="F73" s="38"/>
      <c r="G73" s="38"/>
      <c r="H73" s="27"/>
    </row>
    <row r="74" spans="1:14" ht="15" customHeight="1" x14ac:dyDescent="0.3">
      <c r="A74" s="45"/>
      <c r="B74" s="46" t="s">
        <v>931</v>
      </c>
      <c r="C74" s="45" t="s">
        <v>932</v>
      </c>
      <c r="D74" s="45"/>
      <c r="E74" s="48"/>
      <c r="F74" s="48"/>
      <c r="G74" s="48"/>
      <c r="H74" s="28"/>
      <c r="I74" s="28"/>
      <c r="J74" s="28"/>
      <c r="K74" s="28"/>
      <c r="L74" s="28"/>
      <c r="M74" s="28"/>
      <c r="N74" s="28"/>
    </row>
    <row r="75" spans="1:14" s="149" customFormat="1" x14ac:dyDescent="0.3">
      <c r="A75" s="148" t="s">
        <v>933</v>
      </c>
      <c r="B75" s="148" t="s">
        <v>1414</v>
      </c>
      <c r="C75" s="164">
        <v>4.5045224357648603</v>
      </c>
      <c r="D75" s="148"/>
      <c r="E75" s="148"/>
      <c r="F75" s="148"/>
      <c r="G75" s="148"/>
      <c r="H75" s="146"/>
      <c r="I75" s="148"/>
      <c r="J75" s="148"/>
      <c r="K75" s="148"/>
      <c r="L75" s="148"/>
      <c r="M75" s="148"/>
      <c r="N75" s="146"/>
    </row>
    <row r="76" spans="1:14" s="149" customFormat="1" x14ac:dyDescent="0.3">
      <c r="A76" s="148" t="s">
        <v>934</v>
      </c>
      <c r="B76" s="148" t="s">
        <v>1415</v>
      </c>
      <c r="C76" s="164">
        <v>14.9601872482078</v>
      </c>
      <c r="D76" s="148"/>
      <c r="E76" s="148"/>
      <c r="F76" s="148"/>
      <c r="G76" s="148"/>
      <c r="H76" s="146"/>
      <c r="I76" s="148"/>
      <c r="J76" s="148"/>
      <c r="K76" s="148"/>
      <c r="L76" s="148"/>
      <c r="M76" s="148"/>
      <c r="N76" s="146"/>
    </row>
    <row r="77" spans="1:14" outlineLevel="1" x14ac:dyDescent="0.3">
      <c r="A77" s="30" t="s">
        <v>935</v>
      </c>
      <c r="H77" s="27"/>
    </row>
    <row r="78" spans="1:14" outlineLevel="1" x14ac:dyDescent="0.3">
      <c r="A78" s="30" t="s">
        <v>936</v>
      </c>
      <c r="H78" s="27"/>
    </row>
    <row r="79" spans="1:14" outlineLevel="1" x14ac:dyDescent="0.3">
      <c r="A79" s="30" t="s">
        <v>937</v>
      </c>
      <c r="H79" s="27"/>
    </row>
    <row r="80" spans="1:14" outlineLevel="1" x14ac:dyDescent="0.3">
      <c r="A80" s="30" t="s">
        <v>938</v>
      </c>
      <c r="H80" s="27"/>
    </row>
    <row r="81" spans="1:8" x14ac:dyDescent="0.3">
      <c r="A81" s="45"/>
      <c r="B81" s="46" t="s">
        <v>939</v>
      </c>
      <c r="C81" s="45" t="s">
        <v>357</v>
      </c>
      <c r="D81" s="45" t="s">
        <v>358</v>
      </c>
      <c r="E81" s="48" t="s">
        <v>940</v>
      </c>
      <c r="F81" s="48" t="s">
        <v>941</v>
      </c>
      <c r="G81" s="48" t="s">
        <v>942</v>
      </c>
      <c r="H81" s="27"/>
    </row>
    <row r="82" spans="1:8" x14ac:dyDescent="0.3">
      <c r="A82" s="30" t="s">
        <v>943</v>
      </c>
      <c r="B82" s="30" t="s">
        <v>944</v>
      </c>
      <c r="C82" s="122">
        <v>1.10055751215119E-3</v>
      </c>
      <c r="G82" s="122">
        <v>1.10055751215119E-3</v>
      </c>
      <c r="H82" s="27"/>
    </row>
    <row r="83" spans="1:8" x14ac:dyDescent="0.3">
      <c r="A83" s="30" t="s">
        <v>945</v>
      </c>
      <c r="B83" s="30" t="s">
        <v>946</v>
      </c>
      <c r="C83" s="122">
        <v>4.0304669398807399E-4</v>
      </c>
      <c r="G83" s="122">
        <v>4.0304669398807399E-4</v>
      </c>
      <c r="H83" s="27"/>
    </row>
    <row r="84" spans="1:8" x14ac:dyDescent="0.3">
      <c r="A84" s="30" t="s">
        <v>947</v>
      </c>
      <c r="B84" s="30" t="s">
        <v>948</v>
      </c>
      <c r="C84" s="122">
        <v>5.0904896647936698E-5</v>
      </c>
      <c r="G84" s="122">
        <v>5.0904896647936698E-5</v>
      </c>
      <c r="H84" s="27"/>
    </row>
    <row r="85" spans="1:8" x14ac:dyDescent="0.3">
      <c r="A85" s="30" t="s">
        <v>949</v>
      </c>
      <c r="B85" s="30" t="s">
        <v>950</v>
      </c>
      <c r="C85" s="122">
        <v>2.1435111098055699E-4</v>
      </c>
      <c r="G85" s="122">
        <v>2.1435111098055699E-4</v>
      </c>
      <c r="H85" s="27"/>
    </row>
    <row r="86" spans="1:8" x14ac:dyDescent="0.3">
      <c r="A86" s="30" t="s">
        <v>951</v>
      </c>
      <c r="B86" s="30" t="s">
        <v>952</v>
      </c>
      <c r="C86" s="122">
        <v>0</v>
      </c>
      <c r="G86" s="122">
        <v>0</v>
      </c>
      <c r="H86" s="27"/>
    </row>
    <row r="87" spans="1:8" outlineLevel="1" x14ac:dyDescent="0.3">
      <c r="A87" s="30" t="s">
        <v>953</v>
      </c>
      <c r="H87" s="27"/>
    </row>
    <row r="88" spans="1:8" outlineLevel="1" x14ac:dyDescent="0.3">
      <c r="A88" s="30" t="s">
        <v>954</v>
      </c>
      <c r="H88" s="27"/>
    </row>
    <row r="89" spans="1:8" outlineLevel="1" x14ac:dyDescent="0.3">
      <c r="A89" s="30" t="s">
        <v>955</v>
      </c>
      <c r="H89" s="27"/>
    </row>
    <row r="90" spans="1:8" outlineLevel="1" x14ac:dyDescent="0.3">
      <c r="A90" s="30" t="s">
        <v>956</v>
      </c>
      <c r="H90" s="27"/>
    </row>
    <row r="91" spans="1:8" x14ac:dyDescent="0.3">
      <c r="H91" s="27"/>
    </row>
    <row r="92" spans="1:8" x14ac:dyDescent="0.3">
      <c r="H92" s="27"/>
    </row>
    <row r="93" spans="1:8" x14ac:dyDescent="0.3">
      <c r="H93" s="27"/>
    </row>
    <row r="94" spans="1:8" x14ac:dyDescent="0.3">
      <c r="H94" s="27"/>
    </row>
    <row r="95" spans="1:8" x14ac:dyDescent="0.3">
      <c r="H95" s="27"/>
    </row>
    <row r="96" spans="1:8" x14ac:dyDescent="0.3">
      <c r="H96" s="27"/>
    </row>
    <row r="97" spans="8:8" x14ac:dyDescent="0.3">
      <c r="H97" s="27"/>
    </row>
    <row r="98" spans="8:8" x14ac:dyDescent="0.3">
      <c r="H98" s="27"/>
    </row>
    <row r="99" spans="8:8" x14ac:dyDescent="0.3">
      <c r="H99" s="27"/>
    </row>
    <row r="100" spans="8:8" x14ac:dyDescent="0.3">
      <c r="H100" s="27"/>
    </row>
    <row r="101" spans="8:8" x14ac:dyDescent="0.3">
      <c r="H101" s="27"/>
    </row>
    <row r="102" spans="8:8" x14ac:dyDescent="0.3">
      <c r="H102" s="27"/>
    </row>
    <row r="103" spans="8:8" x14ac:dyDescent="0.3">
      <c r="H103" s="27"/>
    </row>
    <row r="104" spans="8:8" x14ac:dyDescent="0.3">
      <c r="H104" s="27"/>
    </row>
    <row r="105" spans="8:8" x14ac:dyDescent="0.3">
      <c r="H105" s="27"/>
    </row>
    <row r="106" spans="8:8" x14ac:dyDescent="0.3">
      <c r="H106" s="27"/>
    </row>
    <row r="107" spans="8:8" x14ac:dyDescent="0.3">
      <c r="H107" s="27"/>
    </row>
    <row r="108" spans="8:8" x14ac:dyDescent="0.3">
      <c r="H108" s="27"/>
    </row>
    <row r="109" spans="8:8" x14ac:dyDescent="0.3">
      <c r="H109" s="27"/>
    </row>
    <row r="110" spans="8:8" x14ac:dyDescent="0.3">
      <c r="H110" s="27"/>
    </row>
    <row r="111" spans="8:8" x14ac:dyDescent="0.3">
      <c r="H111" s="27"/>
    </row>
    <row r="112" spans="8:8" x14ac:dyDescent="0.3">
      <c r="H112" s="2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395A14B-C7F7-4C4B-A7D3-354E45573F8B}"/>
    <hyperlink ref="B7" location="'E. Optional ECB-ECAIs data'!B12" display="1. Additional information on the programme" xr:uid="{3E7FD23E-C530-428E-9234-735CDEC5BFED}"/>
    <hyperlink ref="B9" location="'E. Optional ECB-ECAIs data'!B73" display="3.  Additional information on the asset distribution" xr:uid="{74ED83A4-4805-4C8A-86CF-58DDF540E707}"/>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sheetPr>
  <dimension ref="B1:J43"/>
  <sheetViews>
    <sheetView zoomScale="80" zoomScaleNormal="80" workbookViewId="0">
      <selection activeCell="J32" sqref="J32"/>
    </sheetView>
  </sheetViews>
  <sheetFormatPr defaultColWidth="9.109375" defaultRowHeight="14.4" x14ac:dyDescent="0.3"/>
  <cols>
    <col min="1" max="1" width="9.109375" style="127"/>
    <col min="2" max="10" width="12.44140625" style="127" customWidth="1"/>
    <col min="11" max="16384" width="9.109375" style="127"/>
  </cols>
  <sheetData>
    <row r="1" spans="2:10" ht="15" thickBot="1" x14ac:dyDescent="0.35"/>
    <row r="2" spans="2:10" x14ac:dyDescent="0.3">
      <c r="B2" s="128"/>
      <c r="C2" s="129"/>
      <c r="D2" s="129"/>
      <c r="E2" s="129"/>
      <c r="F2" s="129"/>
      <c r="G2" s="129"/>
      <c r="H2" s="129"/>
      <c r="I2" s="129"/>
      <c r="J2" s="130"/>
    </row>
    <row r="3" spans="2:10" x14ac:dyDescent="0.3">
      <c r="B3" s="131"/>
      <c r="C3" s="132"/>
      <c r="D3" s="132"/>
      <c r="E3" s="132"/>
      <c r="F3" s="132"/>
      <c r="G3" s="132"/>
      <c r="H3" s="132"/>
      <c r="I3" s="132"/>
      <c r="J3" s="133"/>
    </row>
    <row r="4" spans="2:10" x14ac:dyDescent="0.3">
      <c r="B4" s="131"/>
      <c r="C4" s="132"/>
      <c r="D4" s="132"/>
      <c r="E4" s="132"/>
      <c r="F4" s="132"/>
      <c r="G4" s="132"/>
      <c r="H4" s="132"/>
      <c r="I4" s="132"/>
      <c r="J4" s="133"/>
    </row>
    <row r="5" spans="2:10" ht="31.2" x14ac:dyDescent="0.35">
      <c r="B5" s="131"/>
      <c r="C5" s="132"/>
      <c r="D5" s="132"/>
      <c r="E5" s="134"/>
      <c r="F5" s="135" t="s">
        <v>161</v>
      </c>
      <c r="G5" s="132"/>
      <c r="H5" s="132"/>
      <c r="I5" s="132"/>
      <c r="J5" s="133"/>
    </row>
    <row r="6" spans="2:10" ht="41.25" customHeight="1" x14ac:dyDescent="0.3">
      <c r="B6" s="131"/>
      <c r="C6" s="132"/>
      <c r="D6" s="177" t="s">
        <v>1419</v>
      </c>
      <c r="E6" s="177"/>
      <c r="F6" s="177"/>
      <c r="G6" s="177"/>
      <c r="H6" s="177"/>
      <c r="I6" s="132"/>
      <c r="J6" s="133"/>
    </row>
    <row r="7" spans="2:10" ht="25.8" x14ac:dyDescent="0.3">
      <c r="B7" s="131"/>
      <c r="C7" s="132"/>
      <c r="D7" s="132"/>
      <c r="E7" s="132"/>
      <c r="F7" s="136" t="s">
        <v>373</v>
      </c>
      <c r="G7" s="132"/>
      <c r="H7" s="132"/>
      <c r="I7" s="132"/>
      <c r="J7" s="133"/>
    </row>
    <row r="8" spans="2:10" ht="25.8" x14ac:dyDescent="0.3">
      <c r="B8" s="131"/>
      <c r="C8" s="132"/>
      <c r="D8" s="132"/>
      <c r="E8" s="132"/>
      <c r="F8" s="136" t="s">
        <v>1368</v>
      </c>
      <c r="G8" s="132"/>
      <c r="H8" s="132"/>
      <c r="I8" s="132"/>
      <c r="J8" s="133"/>
    </row>
    <row r="9" spans="2:10" ht="21" x14ac:dyDescent="0.3">
      <c r="B9" s="131"/>
      <c r="C9" s="132"/>
      <c r="D9" s="132"/>
      <c r="E9" s="132"/>
      <c r="F9" s="137" t="str">
        <f>"Reporting Date: "&amp;DAY('A. HTT General'!C18)&amp;"/"&amp;MONTH('A. HTT General'!C18)&amp;"/"&amp;YEAR('A. HTT General'!C18)</f>
        <v>Reporting Date: 29/2/2024</v>
      </c>
      <c r="G9" s="132"/>
      <c r="H9" s="132"/>
      <c r="I9" s="132"/>
      <c r="J9" s="133"/>
    </row>
    <row r="10" spans="2:10" ht="21" x14ac:dyDescent="0.3">
      <c r="B10" s="131"/>
      <c r="C10" s="132"/>
      <c r="D10" s="132"/>
      <c r="E10" s="132"/>
      <c r="F10" s="137" t="str">
        <f>"Cut-off Date: "&amp;DAY('A. HTT General'!C18)&amp;"/"&amp;MONTH('A. HTT General'!C18)&amp;"/"&amp;YEAR('A. HTT General'!C18)</f>
        <v>Cut-off Date: 29/2/2024</v>
      </c>
      <c r="G10" s="132"/>
      <c r="H10" s="132"/>
      <c r="I10" s="132"/>
      <c r="J10" s="133"/>
    </row>
    <row r="11" spans="2:10" ht="21" x14ac:dyDescent="0.3">
      <c r="B11" s="131"/>
      <c r="C11" s="132"/>
      <c r="D11" s="132"/>
      <c r="E11" s="132"/>
      <c r="F11" s="137"/>
      <c r="G11" s="132"/>
      <c r="H11" s="132"/>
      <c r="I11" s="132"/>
      <c r="J11" s="133"/>
    </row>
    <row r="12" spans="2:10" x14ac:dyDescent="0.3">
      <c r="B12" s="131"/>
      <c r="C12" s="132"/>
      <c r="D12" s="132"/>
      <c r="E12" s="132"/>
      <c r="F12" s="132"/>
      <c r="G12" s="132"/>
      <c r="H12" s="132"/>
      <c r="I12" s="132"/>
      <c r="J12" s="133"/>
    </row>
    <row r="13" spans="2:10" x14ac:dyDescent="0.3">
      <c r="B13" s="131"/>
      <c r="C13" s="132"/>
      <c r="D13" s="132"/>
      <c r="E13" s="132"/>
      <c r="F13" s="132"/>
      <c r="G13" s="132"/>
      <c r="H13" s="132"/>
      <c r="I13" s="132"/>
      <c r="J13" s="133"/>
    </row>
    <row r="14" spans="2:10" x14ac:dyDescent="0.3">
      <c r="B14" s="131"/>
      <c r="C14" s="132"/>
      <c r="D14" s="132"/>
      <c r="E14" s="132"/>
      <c r="F14" s="132"/>
      <c r="G14" s="132"/>
      <c r="H14" s="132"/>
      <c r="I14" s="132"/>
      <c r="J14" s="133"/>
    </row>
    <row r="15" spans="2:10" x14ac:dyDescent="0.3">
      <c r="B15" s="131"/>
      <c r="C15" s="132"/>
      <c r="D15" s="132"/>
      <c r="E15" s="132"/>
      <c r="F15" s="132"/>
      <c r="G15" s="132"/>
      <c r="H15" s="132"/>
      <c r="I15" s="132"/>
      <c r="J15" s="133"/>
    </row>
    <row r="16" spans="2:10" x14ac:dyDescent="0.3">
      <c r="B16" s="131"/>
      <c r="C16" s="132"/>
      <c r="D16" s="132"/>
      <c r="E16" s="132"/>
      <c r="F16" s="132"/>
      <c r="G16" s="132"/>
      <c r="H16" s="132"/>
      <c r="I16" s="132"/>
      <c r="J16" s="133"/>
    </row>
    <row r="17" spans="2:10" x14ac:dyDescent="0.3">
      <c r="B17" s="131"/>
      <c r="C17" s="132"/>
      <c r="D17" s="132"/>
      <c r="E17" s="132"/>
      <c r="F17" s="132"/>
      <c r="G17" s="132"/>
      <c r="H17" s="132"/>
      <c r="I17" s="132"/>
      <c r="J17" s="133"/>
    </row>
    <row r="18" spans="2:10" x14ac:dyDescent="0.3">
      <c r="B18" s="131"/>
      <c r="C18" s="132"/>
      <c r="D18" s="132"/>
      <c r="E18" s="132"/>
      <c r="F18" s="132"/>
      <c r="G18" s="132"/>
      <c r="H18" s="132"/>
      <c r="I18" s="132"/>
      <c r="J18" s="133"/>
    </row>
    <row r="19" spans="2:10" x14ac:dyDescent="0.3">
      <c r="B19" s="131"/>
      <c r="C19" s="132"/>
      <c r="D19" s="132"/>
      <c r="E19" s="132"/>
      <c r="F19" s="132"/>
      <c r="G19" s="132"/>
      <c r="H19" s="132"/>
      <c r="I19" s="132"/>
      <c r="J19" s="133"/>
    </row>
    <row r="20" spans="2:10" x14ac:dyDescent="0.3">
      <c r="B20" s="131"/>
      <c r="C20" s="132"/>
      <c r="D20" s="132"/>
      <c r="E20" s="132"/>
      <c r="F20" s="132"/>
      <c r="G20" s="132"/>
      <c r="H20" s="132"/>
      <c r="I20" s="132"/>
      <c r="J20" s="133"/>
    </row>
    <row r="21" spans="2:10" x14ac:dyDescent="0.3">
      <c r="B21" s="131"/>
      <c r="C21" s="132"/>
      <c r="D21" s="132"/>
      <c r="E21" s="132"/>
      <c r="F21" s="132"/>
      <c r="G21" s="132"/>
      <c r="H21" s="132"/>
      <c r="I21" s="132"/>
      <c r="J21" s="133"/>
    </row>
    <row r="22" spans="2:10" x14ac:dyDescent="0.3">
      <c r="B22" s="131"/>
      <c r="C22" s="132"/>
      <c r="D22" s="132"/>
      <c r="E22" s="132"/>
      <c r="F22" s="138" t="s">
        <v>162</v>
      </c>
      <c r="G22" s="132"/>
      <c r="H22" s="132"/>
      <c r="I22" s="132"/>
      <c r="J22" s="133"/>
    </row>
    <row r="23" spans="2:10" x14ac:dyDescent="0.3">
      <c r="B23" s="131"/>
      <c r="C23" s="132"/>
      <c r="D23" s="132"/>
      <c r="E23" s="132"/>
      <c r="F23" s="139"/>
      <c r="G23" s="132"/>
      <c r="H23" s="132"/>
      <c r="I23" s="132"/>
      <c r="J23" s="133"/>
    </row>
    <row r="24" spans="2:10" x14ac:dyDescent="0.3">
      <c r="B24" s="131"/>
      <c r="C24" s="132"/>
      <c r="D24" s="173" t="s">
        <v>163</v>
      </c>
      <c r="E24" s="174" t="s">
        <v>164</v>
      </c>
      <c r="F24" s="174"/>
      <c r="G24" s="174"/>
      <c r="H24" s="174"/>
      <c r="I24" s="132"/>
      <c r="J24" s="133"/>
    </row>
    <row r="25" spans="2:10" x14ac:dyDescent="0.3">
      <c r="B25" s="131"/>
      <c r="C25" s="132"/>
      <c r="D25" s="132"/>
      <c r="H25" s="132"/>
      <c r="I25" s="132"/>
      <c r="J25" s="133"/>
    </row>
    <row r="26" spans="2:10" x14ac:dyDescent="0.3">
      <c r="B26" s="131"/>
      <c r="C26" s="132"/>
      <c r="D26" s="173" t="s">
        <v>165</v>
      </c>
      <c r="E26" s="174"/>
      <c r="F26" s="174"/>
      <c r="G26" s="174"/>
      <c r="H26" s="174"/>
      <c r="I26" s="132"/>
      <c r="J26" s="133"/>
    </row>
    <row r="27" spans="2:10" x14ac:dyDescent="0.3">
      <c r="B27" s="131"/>
      <c r="C27" s="132"/>
      <c r="D27" s="126"/>
      <c r="E27" s="126"/>
      <c r="F27" s="126"/>
      <c r="G27" s="126"/>
      <c r="H27" s="126"/>
      <c r="I27" s="132"/>
      <c r="J27" s="133"/>
    </row>
    <row r="28" spans="2:10" x14ac:dyDescent="0.3">
      <c r="B28" s="131"/>
      <c r="C28" s="132"/>
      <c r="D28" s="173" t="s">
        <v>166</v>
      </c>
      <c r="E28" s="174" t="s">
        <v>164</v>
      </c>
      <c r="F28" s="174"/>
      <c r="G28" s="174"/>
      <c r="H28" s="174"/>
      <c r="I28" s="132"/>
      <c r="J28" s="133"/>
    </row>
    <row r="29" spans="2:10" x14ac:dyDescent="0.3">
      <c r="B29" s="131"/>
      <c r="C29" s="132"/>
      <c r="D29" s="126"/>
      <c r="E29" s="126"/>
      <c r="F29" s="126"/>
      <c r="G29" s="126"/>
      <c r="H29" s="126"/>
      <c r="I29" s="132"/>
      <c r="J29" s="133"/>
    </row>
    <row r="30" spans="2:10" x14ac:dyDescent="0.3">
      <c r="B30" s="131"/>
      <c r="C30" s="132"/>
      <c r="D30" s="173" t="s">
        <v>167</v>
      </c>
      <c r="E30" s="174" t="s">
        <v>164</v>
      </c>
      <c r="F30" s="174"/>
      <c r="G30" s="174"/>
      <c r="H30" s="174"/>
      <c r="I30" s="132"/>
      <c r="J30" s="133"/>
    </row>
    <row r="31" spans="2:10" x14ac:dyDescent="0.3">
      <c r="B31" s="131"/>
      <c r="C31" s="132"/>
      <c r="D31" s="126"/>
      <c r="E31" s="126"/>
      <c r="F31" s="126"/>
      <c r="G31" s="126"/>
      <c r="H31" s="126"/>
      <c r="I31" s="132"/>
      <c r="J31" s="133"/>
    </row>
    <row r="32" spans="2:10" x14ac:dyDescent="0.3">
      <c r="B32" s="131"/>
      <c r="C32" s="132"/>
      <c r="D32" s="173" t="s">
        <v>168</v>
      </c>
      <c r="E32" s="174" t="s">
        <v>164</v>
      </c>
      <c r="F32" s="174"/>
      <c r="G32" s="174"/>
      <c r="H32" s="174"/>
      <c r="I32" s="132"/>
      <c r="J32" s="133"/>
    </row>
    <row r="33" spans="2:10" x14ac:dyDescent="0.3">
      <c r="B33" s="131"/>
      <c r="C33" s="132"/>
      <c r="I33" s="132"/>
      <c r="J33" s="133"/>
    </row>
    <row r="34" spans="2:10" x14ac:dyDescent="0.3">
      <c r="B34" s="131"/>
      <c r="C34" s="132"/>
      <c r="D34" s="173" t="s">
        <v>169</v>
      </c>
      <c r="E34" s="174" t="s">
        <v>164</v>
      </c>
      <c r="F34" s="174"/>
      <c r="G34" s="174"/>
      <c r="H34" s="174"/>
      <c r="I34" s="132"/>
      <c r="J34" s="133"/>
    </row>
    <row r="35" spans="2:10" x14ac:dyDescent="0.3">
      <c r="B35" s="131"/>
      <c r="C35" s="132"/>
      <c r="D35" s="132"/>
      <c r="E35" s="132"/>
      <c r="F35" s="132"/>
      <c r="G35" s="132"/>
      <c r="H35" s="132"/>
      <c r="I35" s="132"/>
      <c r="J35" s="133"/>
    </row>
    <row r="36" spans="2:10" x14ac:dyDescent="0.3">
      <c r="B36" s="131"/>
      <c r="C36" s="132"/>
      <c r="D36" s="175" t="s">
        <v>170</v>
      </c>
      <c r="E36" s="176"/>
      <c r="F36" s="176"/>
      <c r="G36" s="176"/>
      <c r="H36" s="176"/>
      <c r="I36" s="132"/>
      <c r="J36" s="133"/>
    </row>
    <row r="37" spans="2:10" x14ac:dyDescent="0.3">
      <c r="B37" s="131"/>
      <c r="C37" s="132"/>
      <c r="D37" s="132"/>
      <c r="E37" s="132"/>
      <c r="F37" s="139"/>
      <c r="G37" s="132"/>
      <c r="H37" s="132"/>
      <c r="I37" s="132"/>
      <c r="J37" s="133"/>
    </row>
    <row r="38" spans="2:10" x14ac:dyDescent="0.3">
      <c r="B38" s="131"/>
      <c r="C38" s="132"/>
      <c r="D38" s="175" t="s">
        <v>171</v>
      </c>
      <c r="E38" s="176"/>
      <c r="F38" s="176"/>
      <c r="G38" s="176"/>
      <c r="H38" s="176"/>
      <c r="I38" s="132"/>
      <c r="J38" s="133"/>
    </row>
    <row r="39" spans="2:10" x14ac:dyDescent="0.3">
      <c r="B39" s="131"/>
      <c r="C39" s="132"/>
      <c r="I39" s="132"/>
      <c r="J39" s="133"/>
    </row>
    <row r="40" spans="2:10" x14ac:dyDescent="0.3">
      <c r="B40" s="131"/>
      <c r="C40" s="132"/>
      <c r="D40" s="175" t="s">
        <v>172</v>
      </c>
      <c r="E40" s="176" t="s">
        <v>164</v>
      </c>
      <c r="F40" s="176"/>
      <c r="G40" s="176"/>
      <c r="H40" s="176"/>
      <c r="I40" s="132"/>
      <c r="J40" s="133"/>
    </row>
    <row r="41" spans="2:10" x14ac:dyDescent="0.3">
      <c r="B41" s="131"/>
      <c r="C41" s="132"/>
      <c r="D41" s="132"/>
      <c r="E41" s="126"/>
      <c r="F41" s="126"/>
      <c r="G41" s="126"/>
      <c r="H41" s="126"/>
      <c r="I41" s="132"/>
      <c r="J41" s="133"/>
    </row>
    <row r="42" spans="2:10" x14ac:dyDescent="0.3">
      <c r="B42" s="131"/>
      <c r="C42" s="132"/>
      <c r="D42" s="175" t="s">
        <v>173</v>
      </c>
      <c r="E42" s="176"/>
      <c r="F42" s="176"/>
      <c r="G42" s="176"/>
      <c r="H42" s="176"/>
      <c r="I42" s="132"/>
      <c r="J42" s="133"/>
    </row>
    <row r="43" spans="2:10" ht="15" thickBot="1" x14ac:dyDescent="0.35">
      <c r="B43" s="140"/>
      <c r="C43" s="141"/>
      <c r="D43" s="141"/>
      <c r="E43" s="141"/>
      <c r="F43" s="141"/>
      <c r="G43" s="141"/>
      <c r="H43" s="141"/>
      <c r="I43" s="141"/>
      <c r="J43" s="142"/>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1CC-C3BB-4CA5-8D0D-FA1D8C6213FB}">
  <sheetPr>
    <tabColor theme="9" tint="-0.249977111117893"/>
  </sheetPr>
  <dimension ref="A1:N413"/>
  <sheetViews>
    <sheetView view="pageBreakPreview" zoomScale="91" zoomScaleNormal="100" zoomScaleSheetLayoutView="91" workbookViewId="0"/>
  </sheetViews>
  <sheetFormatPr defaultColWidth="8.88671875" defaultRowHeight="14.4" outlineLevelRow="1" x14ac:dyDescent="0.3"/>
  <cols>
    <col min="1" max="1" width="13.33203125" style="30" customWidth="1"/>
    <col min="2" max="2" width="60.6640625" style="30" customWidth="1"/>
    <col min="3" max="3" width="40.5546875" style="30" customWidth="1"/>
    <col min="4" max="4" width="49.6640625" style="30" customWidth="1"/>
    <col min="5" max="5" width="6.6640625" style="30" customWidth="1"/>
    <col min="6" max="6" width="41.6640625" style="30" customWidth="1"/>
    <col min="7" max="7" width="41.6640625" style="27" customWidth="1"/>
    <col min="8" max="8" width="7.33203125" style="30" customWidth="1"/>
    <col min="9" max="10" width="38.109375" style="30" customWidth="1"/>
    <col min="11" max="11" width="47.6640625" style="30" customWidth="1"/>
    <col min="12" max="12" width="7.33203125" style="30" customWidth="1"/>
    <col min="13" max="13" width="25.6640625" style="30" customWidth="1"/>
    <col min="14" max="14" width="25.6640625" style="27" customWidth="1"/>
    <col min="15" max="16384" width="8.88671875" style="28"/>
  </cols>
  <sheetData>
    <row r="1" spans="1:14" ht="31.2" x14ac:dyDescent="0.3">
      <c r="A1" s="1" t="s">
        <v>1036</v>
      </c>
      <c r="B1" s="1"/>
      <c r="C1" s="27"/>
      <c r="D1" s="27"/>
      <c r="E1" s="27"/>
      <c r="F1" s="25" t="s">
        <v>1369</v>
      </c>
      <c r="H1" s="27"/>
      <c r="I1" s="1"/>
      <c r="J1" s="27"/>
      <c r="K1" s="27"/>
      <c r="L1" s="27"/>
      <c r="M1" s="27"/>
    </row>
    <row r="2" spans="1:14" ht="15" thickBot="1" x14ac:dyDescent="0.35">
      <c r="A2" s="27"/>
      <c r="B2" s="29"/>
      <c r="C2" s="29"/>
      <c r="D2" s="27"/>
      <c r="E2" s="27"/>
      <c r="F2" s="27"/>
      <c r="H2" s="27"/>
      <c r="L2" s="27"/>
      <c r="M2" s="27"/>
    </row>
    <row r="3" spans="1:14" ht="18.600000000000001" thickBot="1" x14ac:dyDescent="0.35">
      <c r="A3" s="31"/>
      <c r="B3" s="32" t="s">
        <v>174</v>
      </c>
      <c r="C3" s="33" t="s">
        <v>248</v>
      </c>
      <c r="D3" s="31"/>
      <c r="E3" s="31"/>
      <c r="F3" s="27"/>
      <c r="G3" s="31"/>
      <c r="H3" s="27"/>
      <c r="L3" s="27"/>
      <c r="M3" s="27"/>
    </row>
    <row r="4" spans="1:14" ht="15" thickBot="1" x14ac:dyDescent="0.35">
      <c r="H4" s="27"/>
      <c r="L4" s="27"/>
      <c r="M4" s="27"/>
    </row>
    <row r="5" spans="1:14" ht="18" x14ac:dyDescent="0.3">
      <c r="A5" s="34"/>
      <c r="B5" s="35" t="s">
        <v>175</v>
      </c>
      <c r="C5" s="34"/>
      <c r="E5" s="36"/>
      <c r="F5" s="36"/>
      <c r="H5" s="27"/>
      <c r="L5" s="27"/>
      <c r="M5" s="27"/>
    </row>
    <row r="6" spans="1:14" x14ac:dyDescent="0.3">
      <c r="B6" s="15" t="s">
        <v>176</v>
      </c>
      <c r="C6" s="36"/>
      <c r="D6" s="36"/>
      <c r="H6" s="27"/>
      <c r="L6" s="27"/>
      <c r="M6" s="27"/>
    </row>
    <row r="7" spans="1:14" x14ac:dyDescent="0.3">
      <c r="B7" s="16" t="s">
        <v>177</v>
      </c>
      <c r="C7" s="36"/>
      <c r="D7" s="36"/>
      <c r="H7" s="27"/>
      <c r="L7" s="27"/>
      <c r="M7" s="27"/>
    </row>
    <row r="8" spans="1:14" x14ac:dyDescent="0.3">
      <c r="B8" s="16" t="s">
        <v>178</v>
      </c>
      <c r="C8" s="36"/>
      <c r="D8" s="36"/>
      <c r="F8" s="30" t="s">
        <v>179</v>
      </c>
      <c r="H8" s="27"/>
      <c r="L8" s="27"/>
      <c r="M8" s="27"/>
    </row>
    <row r="9" spans="1:14" x14ac:dyDescent="0.3">
      <c r="B9" s="15" t="s">
        <v>180</v>
      </c>
      <c r="H9" s="27"/>
      <c r="L9" s="27"/>
      <c r="M9" s="27"/>
    </row>
    <row r="10" spans="1:14" x14ac:dyDescent="0.3">
      <c r="B10" s="15" t="s">
        <v>181</v>
      </c>
      <c r="H10" s="27"/>
      <c r="L10" s="27"/>
      <c r="M10" s="27"/>
    </row>
    <row r="11" spans="1:14" ht="15" thickBot="1" x14ac:dyDescent="0.35">
      <c r="B11" s="17" t="s">
        <v>182</v>
      </c>
      <c r="H11" s="27"/>
      <c r="L11" s="27"/>
      <c r="M11" s="27"/>
    </row>
    <row r="12" spans="1:14" x14ac:dyDescent="0.3">
      <c r="B12" s="18"/>
      <c r="H12" s="27"/>
      <c r="L12" s="27"/>
      <c r="M12" s="27"/>
    </row>
    <row r="13" spans="1:14" ht="36" x14ac:dyDescent="0.3">
      <c r="A13" s="37" t="s">
        <v>320</v>
      </c>
      <c r="B13" s="37" t="s">
        <v>176</v>
      </c>
      <c r="C13" s="38"/>
      <c r="D13" s="38"/>
      <c r="E13" s="38"/>
      <c r="F13" s="38"/>
      <c r="G13" s="39"/>
      <c r="H13" s="27"/>
      <c r="L13" s="27"/>
      <c r="M13" s="27"/>
    </row>
    <row r="14" spans="1:14" s="149" customFormat="1" x14ac:dyDescent="0.3">
      <c r="A14" s="148" t="s">
        <v>1365</v>
      </c>
      <c r="B14" s="169" t="s">
        <v>183</v>
      </c>
      <c r="C14" s="148" t="s">
        <v>373</v>
      </c>
      <c r="D14" s="148"/>
      <c r="E14" s="160"/>
      <c r="F14" s="160"/>
      <c r="G14" s="146"/>
      <c r="H14" s="146"/>
      <c r="I14" s="148"/>
      <c r="J14" s="148"/>
      <c r="K14" s="148"/>
      <c r="L14" s="146"/>
      <c r="M14" s="146"/>
      <c r="N14" s="146"/>
    </row>
    <row r="15" spans="1:14" s="149" customFormat="1" x14ac:dyDescent="0.3">
      <c r="A15" s="148" t="s">
        <v>1037</v>
      </c>
      <c r="B15" s="169" t="s">
        <v>184</v>
      </c>
      <c r="C15" s="148" t="s">
        <v>1439</v>
      </c>
      <c r="D15" s="148"/>
      <c r="E15" s="160"/>
      <c r="F15" s="160"/>
      <c r="G15" s="146"/>
      <c r="H15" s="146"/>
      <c r="I15" s="148"/>
      <c r="J15" s="148"/>
      <c r="K15" s="148"/>
      <c r="L15" s="146"/>
      <c r="M15" s="146"/>
      <c r="N15" s="146"/>
    </row>
    <row r="16" spans="1:14" s="149" customFormat="1" x14ac:dyDescent="0.3">
      <c r="A16" s="148" t="s">
        <v>1366</v>
      </c>
      <c r="B16" s="169" t="s">
        <v>1370</v>
      </c>
      <c r="C16" s="148" t="s">
        <v>1420</v>
      </c>
      <c r="D16" s="148"/>
      <c r="E16" s="160"/>
      <c r="F16" s="160"/>
      <c r="G16" s="146"/>
      <c r="H16" s="146"/>
      <c r="I16" s="148"/>
      <c r="J16" s="148"/>
      <c r="K16" s="148"/>
      <c r="L16" s="146"/>
      <c r="M16" s="146"/>
      <c r="N16" s="146"/>
    </row>
    <row r="17" spans="1:14" s="149" customFormat="1" ht="28.8" x14ac:dyDescent="0.3">
      <c r="A17" s="148" t="s">
        <v>1038</v>
      </c>
      <c r="B17" s="169" t="s">
        <v>185</v>
      </c>
      <c r="C17" s="148" t="s">
        <v>1440</v>
      </c>
      <c r="D17" s="148"/>
      <c r="E17" s="160"/>
      <c r="F17" s="160"/>
      <c r="G17" s="146"/>
      <c r="H17" s="146"/>
      <c r="I17" s="148"/>
      <c r="J17" s="148"/>
      <c r="K17" s="148"/>
      <c r="L17" s="146"/>
      <c r="M17" s="146"/>
      <c r="N17" s="146"/>
    </row>
    <row r="18" spans="1:14" s="149" customFormat="1" outlineLevel="1" x14ac:dyDescent="0.3">
      <c r="A18" s="148" t="s">
        <v>1371</v>
      </c>
      <c r="B18" s="169" t="s">
        <v>186</v>
      </c>
      <c r="C18" s="170">
        <v>45351</v>
      </c>
      <c r="D18" s="148"/>
      <c r="E18" s="160"/>
      <c r="F18" s="160"/>
      <c r="G18" s="146"/>
      <c r="H18" s="146"/>
      <c r="I18" s="148"/>
      <c r="J18" s="148"/>
      <c r="K18" s="148"/>
      <c r="L18" s="146"/>
      <c r="M18" s="146"/>
      <c r="N18" s="146"/>
    </row>
    <row r="19" spans="1:14" s="149" customFormat="1" outlineLevel="1" x14ac:dyDescent="0.3">
      <c r="A19" s="148" t="s">
        <v>1039</v>
      </c>
      <c r="B19" s="147" t="s">
        <v>187</v>
      </c>
      <c r="C19" s="148"/>
      <c r="D19" s="148"/>
      <c r="E19" s="160"/>
      <c r="F19" s="160"/>
      <c r="G19" s="146"/>
      <c r="H19" s="146"/>
      <c r="I19" s="148"/>
      <c r="J19" s="148"/>
      <c r="K19" s="148"/>
      <c r="L19" s="146"/>
      <c r="M19" s="146"/>
      <c r="N19" s="146"/>
    </row>
    <row r="20" spans="1:14" s="149" customFormat="1" outlineLevel="1" x14ac:dyDescent="0.3">
      <c r="A20" s="148" t="s">
        <v>1372</v>
      </c>
      <c r="B20" s="147" t="s">
        <v>188</v>
      </c>
      <c r="C20" s="148"/>
      <c r="D20" s="148"/>
      <c r="E20" s="160"/>
      <c r="F20" s="160"/>
      <c r="G20" s="146"/>
      <c r="H20" s="146"/>
      <c r="I20" s="148"/>
      <c r="J20" s="148"/>
      <c r="K20" s="148"/>
      <c r="L20" s="146"/>
      <c r="M20" s="146"/>
      <c r="N20" s="146"/>
    </row>
    <row r="21" spans="1:14" s="149" customFormat="1" outlineLevel="1" x14ac:dyDescent="0.3">
      <c r="A21" s="148" t="s">
        <v>1040</v>
      </c>
      <c r="B21" s="147"/>
      <c r="C21" s="148"/>
      <c r="D21" s="148"/>
      <c r="E21" s="160"/>
      <c r="F21" s="160"/>
      <c r="G21" s="146"/>
      <c r="H21" s="146"/>
      <c r="I21" s="148"/>
      <c r="J21" s="148"/>
      <c r="K21" s="148"/>
      <c r="L21" s="146"/>
      <c r="M21" s="146"/>
      <c r="N21" s="146"/>
    </row>
    <row r="22" spans="1:14" s="149" customFormat="1" outlineLevel="1" x14ac:dyDescent="0.3">
      <c r="A22" s="148" t="s">
        <v>1041</v>
      </c>
      <c r="B22" s="147"/>
      <c r="C22" s="148"/>
      <c r="D22" s="148"/>
      <c r="E22" s="160"/>
      <c r="F22" s="160"/>
      <c r="G22" s="146"/>
      <c r="H22" s="146"/>
      <c r="I22" s="148"/>
      <c r="J22" s="148"/>
      <c r="K22" s="148"/>
      <c r="L22" s="146"/>
      <c r="M22" s="146"/>
      <c r="N22" s="146"/>
    </row>
    <row r="23" spans="1:14" s="149" customFormat="1" outlineLevel="1" x14ac:dyDescent="0.3">
      <c r="A23" s="148" t="s">
        <v>1373</v>
      </c>
      <c r="B23" s="147"/>
      <c r="C23" s="148"/>
      <c r="D23" s="148"/>
      <c r="E23" s="160"/>
      <c r="F23" s="160"/>
      <c r="G23" s="146"/>
      <c r="H23" s="146"/>
      <c r="I23" s="148"/>
      <c r="J23" s="148"/>
      <c r="K23" s="148"/>
      <c r="L23" s="146"/>
      <c r="M23" s="146"/>
      <c r="N23" s="146"/>
    </row>
    <row r="24" spans="1:14" s="149" customFormat="1" outlineLevel="1" x14ac:dyDescent="0.3">
      <c r="A24" s="148" t="s">
        <v>1374</v>
      </c>
      <c r="B24" s="147"/>
      <c r="C24" s="148"/>
      <c r="D24" s="148"/>
      <c r="E24" s="160"/>
      <c r="F24" s="160"/>
      <c r="G24" s="146"/>
      <c r="H24" s="146"/>
      <c r="I24" s="148"/>
      <c r="J24" s="148"/>
      <c r="K24" s="148"/>
      <c r="L24" s="146"/>
      <c r="M24" s="146"/>
      <c r="N24" s="146"/>
    </row>
    <row r="25" spans="1:14" s="149" customFormat="1" outlineLevel="1" x14ac:dyDescent="0.3">
      <c r="A25" s="148" t="s">
        <v>1375</v>
      </c>
      <c r="B25" s="147"/>
      <c r="C25" s="148"/>
      <c r="D25" s="148"/>
      <c r="E25" s="160"/>
      <c r="F25" s="160"/>
      <c r="G25" s="146"/>
      <c r="H25" s="146"/>
      <c r="I25" s="148"/>
      <c r="J25" s="148"/>
      <c r="K25" s="148"/>
      <c r="L25" s="146"/>
      <c r="M25" s="146"/>
      <c r="N25" s="146"/>
    </row>
    <row r="26" spans="1:14" ht="18" x14ac:dyDescent="0.3">
      <c r="A26" s="38"/>
      <c r="B26" s="37" t="s">
        <v>177</v>
      </c>
      <c r="C26" s="38"/>
      <c r="D26" s="38"/>
      <c r="E26" s="38"/>
      <c r="F26" s="38"/>
      <c r="G26" s="39"/>
      <c r="H26" s="27"/>
      <c r="L26" s="27"/>
      <c r="M26" s="27"/>
    </row>
    <row r="27" spans="1:14" x14ac:dyDescent="0.3">
      <c r="A27" s="30" t="s">
        <v>1042</v>
      </c>
      <c r="B27" s="19" t="s">
        <v>189</v>
      </c>
      <c r="C27" s="30" t="s">
        <v>1351</v>
      </c>
      <c r="D27" s="42"/>
      <c r="E27" s="42"/>
      <c r="F27" s="42"/>
      <c r="H27" s="27"/>
      <c r="L27" s="27"/>
      <c r="M27" s="27"/>
    </row>
    <row r="28" spans="1:14" x14ac:dyDescent="0.3">
      <c r="A28" s="30" t="s">
        <v>1043</v>
      </c>
      <c r="B28" s="20" t="s">
        <v>190</v>
      </c>
      <c r="C28" s="30" t="s">
        <v>1351</v>
      </c>
      <c r="D28" s="42"/>
      <c r="E28" s="42"/>
      <c r="F28" s="42"/>
      <c r="H28" s="27"/>
      <c r="L28" s="27"/>
    </row>
    <row r="29" spans="1:14" x14ac:dyDescent="0.3">
      <c r="A29" s="30" t="s">
        <v>1367</v>
      </c>
      <c r="B29" s="19" t="s">
        <v>191</v>
      </c>
      <c r="C29" s="30" t="s">
        <v>1351</v>
      </c>
      <c r="E29" s="42"/>
      <c r="F29" s="42"/>
      <c r="H29" s="27"/>
      <c r="L29" s="27"/>
    </row>
    <row r="30" spans="1:14" outlineLevel="1" x14ac:dyDescent="0.3">
      <c r="A30" s="30" t="s">
        <v>1044</v>
      </c>
      <c r="B30" s="19" t="s">
        <v>192</v>
      </c>
      <c r="C30" s="30" t="s">
        <v>1410</v>
      </c>
      <c r="E30" s="42"/>
      <c r="F30" s="42"/>
      <c r="H30" s="27"/>
      <c r="L30" s="27"/>
    </row>
    <row r="31" spans="1:14" outlineLevel="1" x14ac:dyDescent="0.3">
      <c r="A31" s="30" t="s">
        <v>1045</v>
      </c>
      <c r="B31" s="19"/>
      <c r="E31" s="42"/>
      <c r="F31" s="42"/>
      <c r="H31" s="27"/>
      <c r="L31" s="27"/>
      <c r="M31" s="27"/>
    </row>
    <row r="32" spans="1:14" outlineLevel="1" x14ac:dyDescent="0.3">
      <c r="A32" s="30" t="s">
        <v>1046</v>
      </c>
      <c r="B32" s="19"/>
      <c r="E32" s="42"/>
      <c r="F32" s="42"/>
      <c r="H32" s="27"/>
      <c r="L32" s="27"/>
      <c r="M32" s="27"/>
    </row>
    <row r="33" spans="1:14" outlineLevel="1" x14ac:dyDescent="0.3">
      <c r="A33" s="30" t="s">
        <v>1047</v>
      </c>
      <c r="B33" s="19"/>
      <c r="E33" s="42"/>
      <c r="F33" s="42"/>
      <c r="H33" s="27"/>
      <c r="L33" s="27"/>
      <c r="M33" s="27"/>
    </row>
    <row r="34" spans="1:14" outlineLevel="1" x14ac:dyDescent="0.3">
      <c r="A34" s="30" t="s">
        <v>1048</v>
      </c>
      <c r="B34" s="19"/>
      <c r="E34" s="42"/>
      <c r="F34" s="42"/>
      <c r="H34" s="27"/>
      <c r="L34" s="27"/>
      <c r="M34" s="27"/>
    </row>
    <row r="35" spans="1:14" outlineLevel="1" x14ac:dyDescent="0.3">
      <c r="A35" s="30" t="s">
        <v>1049</v>
      </c>
      <c r="B35" s="44"/>
      <c r="E35" s="42"/>
      <c r="F35" s="42"/>
      <c r="H35" s="27"/>
      <c r="L35" s="27"/>
      <c r="M35" s="27"/>
    </row>
    <row r="36" spans="1:14" ht="18" x14ac:dyDescent="0.3">
      <c r="A36" s="37"/>
      <c r="B36" s="37" t="s">
        <v>178</v>
      </c>
      <c r="C36" s="37"/>
      <c r="D36" s="38"/>
      <c r="E36" s="38"/>
      <c r="F36" s="38"/>
      <c r="G36" s="39"/>
      <c r="H36" s="27"/>
      <c r="L36" s="27"/>
      <c r="M36" s="27"/>
    </row>
    <row r="37" spans="1:14" ht="15" customHeight="1" x14ac:dyDescent="0.3">
      <c r="A37" s="45"/>
      <c r="B37" s="46" t="s">
        <v>193</v>
      </c>
      <c r="C37" s="45" t="s">
        <v>194</v>
      </c>
      <c r="D37" s="47"/>
      <c r="E37" s="47"/>
      <c r="F37" s="47"/>
      <c r="G37" s="48"/>
      <c r="H37" s="27"/>
      <c r="L37" s="27"/>
      <c r="M37" s="27"/>
    </row>
    <row r="38" spans="1:14" x14ac:dyDescent="0.3">
      <c r="A38" s="30" t="s">
        <v>1050</v>
      </c>
      <c r="B38" s="42" t="s">
        <v>195</v>
      </c>
      <c r="C38" s="103">
        <v>3606.4913611300199</v>
      </c>
      <c r="F38" s="42"/>
      <c r="H38" s="27"/>
      <c r="L38" s="27"/>
      <c r="M38" s="27"/>
    </row>
    <row r="39" spans="1:14" x14ac:dyDescent="0.3">
      <c r="A39" s="30" t="s">
        <v>1051</v>
      </c>
      <c r="B39" s="42" t="s">
        <v>196</v>
      </c>
      <c r="C39" s="103">
        <v>2750</v>
      </c>
      <c r="F39" s="42"/>
      <c r="H39" s="27"/>
      <c r="L39" s="27"/>
      <c r="M39" s="27"/>
      <c r="N39" s="28"/>
    </row>
    <row r="40" spans="1:14" outlineLevel="1" x14ac:dyDescent="0.3">
      <c r="A40" s="30" t="s">
        <v>1052</v>
      </c>
      <c r="B40" s="49" t="s">
        <v>197</v>
      </c>
      <c r="C40" s="103">
        <v>3428.43077151033</v>
      </c>
      <c r="F40" s="42"/>
      <c r="H40" s="27"/>
      <c r="L40" s="27"/>
      <c r="M40" s="27"/>
      <c r="N40" s="28"/>
    </row>
    <row r="41" spans="1:14" outlineLevel="1" x14ac:dyDescent="0.3">
      <c r="A41" s="30" t="s">
        <v>1053</v>
      </c>
      <c r="B41" s="49" t="s">
        <v>198</v>
      </c>
      <c r="C41" s="103">
        <v>2737.2658750000001</v>
      </c>
      <c r="F41" s="42"/>
      <c r="H41" s="27"/>
      <c r="L41" s="27"/>
      <c r="M41" s="27"/>
      <c r="N41" s="28"/>
    </row>
    <row r="42" spans="1:14" outlineLevel="1" x14ac:dyDescent="0.3">
      <c r="A42" s="30" t="s">
        <v>1054</v>
      </c>
      <c r="B42" s="49"/>
      <c r="C42" s="50"/>
      <c r="F42" s="42"/>
      <c r="H42" s="27"/>
      <c r="L42" s="27"/>
      <c r="M42" s="27"/>
      <c r="N42" s="28"/>
    </row>
    <row r="43" spans="1:14" outlineLevel="1" x14ac:dyDescent="0.3">
      <c r="A43" s="28" t="s">
        <v>1055</v>
      </c>
      <c r="B43" s="42"/>
      <c r="F43" s="42"/>
      <c r="H43" s="27"/>
      <c r="L43" s="27"/>
      <c r="M43" s="27"/>
      <c r="N43" s="28"/>
    </row>
    <row r="44" spans="1:14" ht="15" customHeight="1" x14ac:dyDescent="0.3">
      <c r="A44" s="45"/>
      <c r="B44" s="45" t="s">
        <v>199</v>
      </c>
      <c r="C44" s="45" t="s">
        <v>200</v>
      </c>
      <c r="D44" s="45" t="s">
        <v>201</v>
      </c>
      <c r="E44" s="45"/>
      <c r="F44" s="45" t="s">
        <v>202</v>
      </c>
      <c r="G44" s="45" t="s">
        <v>203</v>
      </c>
      <c r="I44" s="27"/>
      <c r="J44" s="27"/>
      <c r="K44" s="28"/>
      <c r="L44" s="28"/>
      <c r="M44" s="28"/>
      <c r="N44" s="28"/>
    </row>
    <row r="45" spans="1:14" s="149" customFormat="1" x14ac:dyDescent="0.3">
      <c r="A45" s="148" t="s">
        <v>1056</v>
      </c>
      <c r="B45" s="158" t="s">
        <v>204</v>
      </c>
      <c r="C45" s="163">
        <v>0.05</v>
      </c>
      <c r="D45" s="171">
        <f>IF(OR(C38="[For completion]",C39="[For completion]"),"Please complete G.3.1.1 and G.3.1.2",(C38/C39-1-MAX(C45,F45)))</f>
        <v>0.26145140404728001</v>
      </c>
      <c r="E45" s="51"/>
      <c r="F45" s="51">
        <v>0.05</v>
      </c>
      <c r="G45" s="148" t="s">
        <v>843</v>
      </c>
      <c r="H45" s="146"/>
      <c r="I45" s="148"/>
      <c r="J45" s="148"/>
      <c r="K45" s="148"/>
      <c r="L45" s="146"/>
      <c r="M45" s="146"/>
    </row>
    <row r="46" spans="1:14" s="149" customFormat="1" outlineLevel="1" x14ac:dyDescent="0.3">
      <c r="A46" s="148"/>
      <c r="B46" s="148"/>
      <c r="C46" s="51"/>
      <c r="D46" s="51"/>
      <c r="E46" s="51"/>
      <c r="F46" s="51"/>
      <c r="G46" s="52"/>
      <c r="H46" s="146"/>
      <c r="I46" s="148"/>
      <c r="J46" s="148"/>
      <c r="K46" s="148"/>
      <c r="L46" s="146"/>
      <c r="M46" s="146"/>
    </row>
    <row r="47" spans="1:14" s="149" customFormat="1" outlineLevel="1" x14ac:dyDescent="0.3">
      <c r="A47" s="165" t="s">
        <v>1376</v>
      </c>
      <c r="B47" s="165" t="s">
        <v>1377</v>
      </c>
      <c r="C47" s="166">
        <f>IF(OR(C38="[For completion]",C39="[For completion]"),"", C38-C39)</f>
        <v>856.49136113001987</v>
      </c>
      <c r="D47" s="51"/>
      <c r="E47" s="51"/>
      <c r="F47" s="51"/>
      <c r="G47" s="52"/>
      <c r="H47" s="146"/>
      <c r="I47" s="148"/>
      <c r="J47" s="148"/>
      <c r="K47" s="148"/>
      <c r="L47" s="146"/>
      <c r="M47" s="146"/>
    </row>
    <row r="48" spans="1:14" s="149" customFormat="1" outlineLevel="1" x14ac:dyDescent="0.3">
      <c r="A48" s="148" t="s">
        <v>1057</v>
      </c>
      <c r="B48" s="148"/>
      <c r="C48" s="52"/>
      <c r="D48" s="52"/>
      <c r="E48" s="52"/>
      <c r="F48" s="52"/>
      <c r="G48" s="52"/>
      <c r="H48" s="146"/>
      <c r="I48" s="148"/>
      <c r="J48" s="148"/>
      <c r="K48" s="148"/>
      <c r="L48" s="146"/>
      <c r="M48" s="146"/>
    </row>
    <row r="49" spans="1:14" s="149" customFormat="1" outlineLevel="1" x14ac:dyDescent="0.3">
      <c r="A49" s="148" t="s">
        <v>1058</v>
      </c>
      <c r="B49" s="147" t="s">
        <v>205</v>
      </c>
      <c r="C49" s="148"/>
      <c r="D49" s="163">
        <v>0.207418323801943</v>
      </c>
      <c r="E49" s="52"/>
      <c r="F49" s="52"/>
      <c r="G49" s="52"/>
      <c r="H49" s="146"/>
      <c r="I49" s="148"/>
      <c r="J49" s="148"/>
      <c r="K49" s="148"/>
      <c r="L49" s="146"/>
      <c r="M49" s="146"/>
    </row>
    <row r="50" spans="1:14" s="149" customFormat="1" outlineLevel="1" x14ac:dyDescent="0.3">
      <c r="A50" s="148" t="s">
        <v>1059</v>
      </c>
      <c r="B50" s="147" t="s">
        <v>206</v>
      </c>
      <c r="C50" s="148"/>
      <c r="D50" s="163">
        <v>0.252501922748126</v>
      </c>
      <c r="E50" s="52"/>
      <c r="F50" s="52"/>
      <c r="G50" s="52"/>
      <c r="H50" s="146"/>
      <c r="I50" s="148"/>
      <c r="J50" s="148"/>
      <c r="K50" s="148"/>
      <c r="L50" s="146"/>
      <c r="M50" s="146"/>
    </row>
    <row r="51" spans="1:14" s="149" customFormat="1" outlineLevel="1" x14ac:dyDescent="0.3">
      <c r="A51" s="148" t="s">
        <v>1060</v>
      </c>
      <c r="B51" s="147"/>
      <c r="C51" s="52"/>
      <c r="D51" s="52"/>
      <c r="E51" s="52"/>
      <c r="F51" s="52"/>
      <c r="G51" s="52"/>
      <c r="H51" s="146"/>
      <c r="I51" s="148"/>
      <c r="J51" s="148"/>
      <c r="K51" s="148"/>
      <c r="L51" s="146"/>
      <c r="M51" s="146"/>
    </row>
    <row r="52" spans="1:14" ht="15" customHeight="1" x14ac:dyDescent="0.3">
      <c r="A52" s="45"/>
      <c r="B52" s="46" t="s">
        <v>207</v>
      </c>
      <c r="C52" s="45" t="s">
        <v>194</v>
      </c>
      <c r="D52" s="45"/>
      <c r="E52" s="47"/>
      <c r="F52" s="48" t="s">
        <v>208</v>
      </c>
      <c r="G52" s="48"/>
      <c r="H52" s="27"/>
      <c r="L52" s="27"/>
      <c r="M52" s="27"/>
      <c r="N52" s="28"/>
    </row>
    <row r="53" spans="1:14" x14ac:dyDescent="0.3">
      <c r="A53" s="30" t="s">
        <v>1061</v>
      </c>
      <c r="B53" s="42" t="s">
        <v>209</v>
      </c>
      <c r="C53" s="103">
        <v>3606.4913611300099</v>
      </c>
      <c r="E53" s="53"/>
      <c r="F53" s="54">
        <f>IF($C$58=0,"",IF(C53="[for completion]","",C53/$C$58))</f>
        <v>0.95316382367176711</v>
      </c>
      <c r="G53" s="55"/>
      <c r="H53" s="27"/>
      <c r="L53" s="27"/>
      <c r="M53" s="27"/>
      <c r="N53" s="28"/>
    </row>
    <row r="54" spans="1:14" x14ac:dyDescent="0.3">
      <c r="A54" s="30" t="s">
        <v>1062</v>
      </c>
      <c r="B54" s="42" t="s">
        <v>210</v>
      </c>
      <c r="C54" s="103" t="s">
        <v>1441</v>
      </c>
      <c r="E54" s="53"/>
      <c r="F54" s="51" t="s">
        <v>1441</v>
      </c>
      <c r="G54" s="55"/>
      <c r="H54" s="27"/>
      <c r="L54" s="27"/>
      <c r="M54" s="27"/>
      <c r="N54" s="28"/>
    </row>
    <row r="55" spans="1:14" x14ac:dyDescent="0.3">
      <c r="A55" s="30" t="s">
        <v>1063</v>
      </c>
      <c r="B55" s="42" t="s">
        <v>211</v>
      </c>
      <c r="C55" s="103" t="s">
        <v>1441</v>
      </c>
      <c r="E55" s="53"/>
      <c r="F55" s="51" t="s">
        <v>1441</v>
      </c>
      <c r="G55" s="55"/>
      <c r="H55" s="27"/>
      <c r="L55" s="27"/>
      <c r="M55" s="27"/>
      <c r="N55" s="28"/>
    </row>
    <row r="56" spans="1:14" x14ac:dyDescent="0.3">
      <c r="A56" s="30" t="s">
        <v>1064</v>
      </c>
      <c r="B56" s="42" t="s">
        <v>212</v>
      </c>
      <c r="C56" s="103">
        <v>20</v>
      </c>
      <c r="E56" s="53"/>
      <c r="F56" s="51">
        <v>5.2858234124432499E-3</v>
      </c>
      <c r="G56" s="55"/>
      <c r="H56" s="27"/>
      <c r="L56" s="27"/>
      <c r="M56" s="27"/>
      <c r="N56" s="28"/>
    </row>
    <row r="57" spans="1:14" x14ac:dyDescent="0.3">
      <c r="A57" s="30" t="s">
        <v>1065</v>
      </c>
      <c r="B57" s="30" t="s">
        <v>213</v>
      </c>
      <c r="C57" s="103">
        <v>157.21430579</v>
      </c>
      <c r="E57" s="53"/>
      <c r="F57" s="51">
        <v>4.15503529157897E-2</v>
      </c>
      <c r="G57" s="55"/>
      <c r="H57" s="27"/>
      <c r="L57" s="27"/>
      <c r="M57" s="27"/>
      <c r="N57" s="28"/>
    </row>
    <row r="58" spans="1:14" x14ac:dyDescent="0.3">
      <c r="A58" s="30" t="s">
        <v>1066</v>
      </c>
      <c r="B58" s="56" t="s">
        <v>214</v>
      </c>
      <c r="C58" s="57">
        <f>SUM(C53:C57)</f>
        <v>3783.7056669200097</v>
      </c>
      <c r="D58" s="53"/>
      <c r="E58" s="53"/>
      <c r="F58" s="58">
        <f>SUM(F53:F57)</f>
        <v>1</v>
      </c>
      <c r="G58" s="55"/>
      <c r="H58" s="27"/>
      <c r="L58" s="27"/>
      <c r="M58" s="27"/>
      <c r="N58" s="28"/>
    </row>
    <row r="59" spans="1:14" outlineLevel="1" x14ac:dyDescent="0.3">
      <c r="A59" s="30" t="s">
        <v>1067</v>
      </c>
      <c r="B59" s="59"/>
      <c r="C59" s="50"/>
      <c r="E59" s="53"/>
      <c r="F59" s="54"/>
      <c r="G59" s="55"/>
      <c r="H59" s="27"/>
      <c r="L59" s="27"/>
      <c r="M59" s="27"/>
      <c r="N59" s="28"/>
    </row>
    <row r="60" spans="1:14" outlineLevel="1" x14ac:dyDescent="0.3">
      <c r="A60" s="30" t="s">
        <v>1068</v>
      </c>
      <c r="B60" s="59"/>
      <c r="C60" s="50"/>
      <c r="E60" s="53"/>
      <c r="F60" s="54"/>
      <c r="G60" s="55"/>
      <c r="H60" s="27"/>
      <c r="L60" s="27"/>
      <c r="M60" s="27"/>
      <c r="N60" s="28"/>
    </row>
    <row r="61" spans="1:14" outlineLevel="1" x14ac:dyDescent="0.3">
      <c r="A61" s="30" t="s">
        <v>1069</v>
      </c>
      <c r="B61" s="59"/>
      <c r="C61" s="50"/>
      <c r="E61" s="53"/>
      <c r="F61" s="54"/>
      <c r="G61" s="55"/>
      <c r="H61" s="27"/>
      <c r="L61" s="27"/>
      <c r="M61" s="27"/>
      <c r="N61" s="28"/>
    </row>
    <row r="62" spans="1:14" outlineLevel="1" x14ac:dyDescent="0.3">
      <c r="A62" s="30" t="s">
        <v>1070</v>
      </c>
      <c r="B62" s="59"/>
      <c r="C62" s="50"/>
      <c r="E62" s="53"/>
      <c r="F62" s="54"/>
      <c r="G62" s="55"/>
      <c r="H62" s="27"/>
      <c r="L62" s="27"/>
      <c r="M62" s="27"/>
      <c r="N62" s="28"/>
    </row>
    <row r="63" spans="1:14" outlineLevel="1" x14ac:dyDescent="0.3">
      <c r="A63" s="30" t="s">
        <v>1071</v>
      </c>
      <c r="B63" s="59"/>
      <c r="C63" s="50"/>
      <c r="E63" s="53"/>
      <c r="F63" s="54"/>
      <c r="G63" s="55"/>
      <c r="H63" s="27"/>
      <c r="L63" s="27"/>
      <c r="M63" s="27"/>
      <c r="N63" s="28"/>
    </row>
    <row r="64" spans="1:14" outlineLevel="1" x14ac:dyDescent="0.3">
      <c r="A64" s="30" t="s">
        <v>1072</v>
      </c>
      <c r="B64" s="59"/>
      <c r="C64" s="60"/>
      <c r="D64" s="28"/>
      <c r="E64" s="28"/>
      <c r="F64" s="54"/>
      <c r="G64" s="61"/>
      <c r="H64" s="27"/>
      <c r="L64" s="27"/>
      <c r="M64" s="27"/>
      <c r="N64" s="28"/>
    </row>
    <row r="65" spans="1:14" ht="15" customHeight="1" x14ac:dyDescent="0.3">
      <c r="A65" s="45"/>
      <c r="B65" s="46" t="s">
        <v>216</v>
      </c>
      <c r="C65" s="62" t="s">
        <v>217</v>
      </c>
      <c r="D65" s="62" t="s">
        <v>218</v>
      </c>
      <c r="E65" s="47"/>
      <c r="F65" s="48" t="s">
        <v>219</v>
      </c>
      <c r="G65" s="63" t="s">
        <v>220</v>
      </c>
      <c r="H65" s="27"/>
      <c r="L65" s="27"/>
      <c r="M65" s="27"/>
      <c r="N65" s="28"/>
    </row>
    <row r="66" spans="1:14" x14ac:dyDescent="0.3">
      <c r="A66" s="30" t="s">
        <v>1073</v>
      </c>
      <c r="B66" s="42" t="s">
        <v>221</v>
      </c>
      <c r="C66" s="103">
        <v>7.8564650146164299</v>
      </c>
      <c r="D66" s="50" t="s">
        <v>843</v>
      </c>
      <c r="E66" s="40"/>
      <c r="F66" s="65"/>
      <c r="G66" s="66"/>
      <c r="H66" s="27"/>
      <c r="L66" s="27"/>
      <c r="M66" s="27"/>
      <c r="N66" s="28"/>
    </row>
    <row r="67" spans="1:14" x14ac:dyDescent="0.3">
      <c r="B67" s="42"/>
      <c r="E67" s="40"/>
      <c r="F67" s="65"/>
      <c r="G67" s="66"/>
      <c r="H67" s="27"/>
      <c r="L67" s="27"/>
      <c r="M67" s="27"/>
      <c r="N67" s="28"/>
    </row>
    <row r="68" spans="1:14" x14ac:dyDescent="0.3">
      <c r="B68" s="42" t="s">
        <v>222</v>
      </c>
      <c r="C68" s="40"/>
      <c r="D68" s="40"/>
      <c r="E68" s="40"/>
      <c r="F68" s="66"/>
      <c r="G68" s="66"/>
      <c r="H68" s="27"/>
      <c r="L68" s="27"/>
      <c r="M68" s="27"/>
      <c r="N68" s="28"/>
    </row>
    <row r="69" spans="1:14" x14ac:dyDescent="0.3">
      <c r="B69" s="42" t="s">
        <v>223</v>
      </c>
      <c r="E69" s="40"/>
      <c r="F69" s="66"/>
      <c r="G69" s="66"/>
      <c r="H69" s="27"/>
      <c r="L69" s="27"/>
      <c r="M69" s="27"/>
      <c r="N69" s="28"/>
    </row>
    <row r="70" spans="1:14" x14ac:dyDescent="0.3">
      <c r="A70" s="30" t="s">
        <v>1074</v>
      </c>
      <c r="B70" s="67" t="s">
        <v>224</v>
      </c>
      <c r="C70" s="103">
        <v>69.496234599999994</v>
      </c>
      <c r="D70" s="50" t="s">
        <v>843</v>
      </c>
      <c r="E70" s="67"/>
      <c r="F70" s="54">
        <f t="shared" ref="F70:F76" si="0">IF($C$77=0,"",IF(C70="[for completion]","",C70/$C$77))</f>
        <v>1.9269763224450127E-2</v>
      </c>
      <c r="G70" s="54"/>
      <c r="H70" s="27"/>
      <c r="L70" s="27"/>
      <c r="M70" s="27"/>
      <c r="N70" s="28"/>
    </row>
    <row r="71" spans="1:14" x14ac:dyDescent="0.3">
      <c r="A71" s="30" t="s">
        <v>1075</v>
      </c>
      <c r="B71" s="67" t="s">
        <v>225</v>
      </c>
      <c r="C71" s="103">
        <v>125.53876497</v>
      </c>
      <c r="D71" s="50" t="s">
        <v>843</v>
      </c>
      <c r="E71" s="67"/>
      <c r="F71" s="54">
        <f t="shared" si="0"/>
        <v>3.480911290209375E-2</v>
      </c>
      <c r="G71" s="54"/>
      <c r="H71" s="27"/>
      <c r="L71" s="27"/>
      <c r="M71" s="27"/>
      <c r="N71" s="28"/>
    </row>
    <row r="72" spans="1:14" x14ac:dyDescent="0.3">
      <c r="A72" s="30" t="s">
        <v>1076</v>
      </c>
      <c r="B72" s="67" t="s">
        <v>226</v>
      </c>
      <c r="C72" s="103">
        <v>167.340243170001</v>
      </c>
      <c r="D72" s="50" t="s">
        <v>843</v>
      </c>
      <c r="E72" s="67"/>
      <c r="F72" s="54">
        <f t="shared" si="0"/>
        <v>4.6399734926182996E-2</v>
      </c>
      <c r="G72" s="54"/>
      <c r="H72" s="27"/>
      <c r="L72" s="27"/>
      <c r="M72" s="27"/>
      <c r="N72" s="28"/>
    </row>
    <row r="73" spans="1:14" x14ac:dyDescent="0.3">
      <c r="A73" s="30" t="s">
        <v>1077</v>
      </c>
      <c r="B73" s="67" t="s">
        <v>227</v>
      </c>
      <c r="C73" s="103">
        <v>215.88477415000099</v>
      </c>
      <c r="D73" s="50" t="s">
        <v>843</v>
      </c>
      <c r="E73" s="67"/>
      <c r="F73" s="54">
        <f t="shared" si="0"/>
        <v>5.9860055808468378E-2</v>
      </c>
      <c r="G73" s="54"/>
      <c r="H73" s="27"/>
      <c r="L73" s="27"/>
      <c r="M73" s="27"/>
      <c r="N73" s="28"/>
    </row>
    <row r="74" spans="1:14" x14ac:dyDescent="0.3">
      <c r="A74" s="30" t="s">
        <v>1078</v>
      </c>
      <c r="B74" s="67" t="s">
        <v>228</v>
      </c>
      <c r="C74" s="103">
        <v>208.1277035</v>
      </c>
      <c r="D74" s="50" t="s">
        <v>843</v>
      </c>
      <c r="E74" s="67"/>
      <c r="F74" s="54">
        <f t="shared" si="0"/>
        <v>5.7709192303399423E-2</v>
      </c>
      <c r="G74" s="54"/>
      <c r="H74" s="27"/>
      <c r="L74" s="27"/>
      <c r="M74" s="27"/>
      <c r="N74" s="28"/>
    </row>
    <row r="75" spans="1:14" x14ac:dyDescent="0.3">
      <c r="A75" s="30" t="s">
        <v>1079</v>
      </c>
      <c r="B75" s="67" t="s">
        <v>229</v>
      </c>
      <c r="C75" s="103">
        <v>1759.87461029</v>
      </c>
      <c r="D75" s="50" t="s">
        <v>843</v>
      </c>
      <c r="E75" s="67"/>
      <c r="F75" s="54">
        <f t="shared" si="0"/>
        <v>0.48797416493425022</v>
      </c>
      <c r="G75" s="54"/>
      <c r="H75" s="27"/>
      <c r="L75" s="27"/>
      <c r="M75" s="27"/>
      <c r="N75" s="28"/>
    </row>
    <row r="76" spans="1:14" x14ac:dyDescent="0.3">
      <c r="A76" s="30" t="s">
        <v>1080</v>
      </c>
      <c r="B76" s="67" t="s">
        <v>230</v>
      </c>
      <c r="C76" s="103">
        <v>1060.22903045</v>
      </c>
      <c r="D76" s="50" t="s">
        <v>843</v>
      </c>
      <c r="E76" s="67"/>
      <c r="F76" s="54">
        <f t="shared" si="0"/>
        <v>0.29397797590115521</v>
      </c>
      <c r="G76" s="54"/>
      <c r="H76" s="27"/>
      <c r="L76" s="27"/>
      <c r="M76" s="27"/>
      <c r="N76" s="28"/>
    </row>
    <row r="77" spans="1:14" x14ac:dyDescent="0.3">
      <c r="A77" s="30" t="s">
        <v>1081</v>
      </c>
      <c r="B77" s="68" t="s">
        <v>214</v>
      </c>
      <c r="C77" s="57">
        <f>SUM(C70:C76)</f>
        <v>3606.4913611300017</v>
      </c>
      <c r="D77" s="50" t="s">
        <v>1442</v>
      </c>
      <c r="E77" s="42"/>
      <c r="F77" s="58">
        <f>SUM(F70:F76)</f>
        <v>1</v>
      </c>
      <c r="G77" s="58">
        <f>SUM(G70:G76)</f>
        <v>0</v>
      </c>
      <c r="H77" s="27"/>
      <c r="L77" s="27"/>
      <c r="M77" s="27"/>
      <c r="N77" s="28"/>
    </row>
    <row r="78" spans="1:14" outlineLevel="1" x14ac:dyDescent="0.3">
      <c r="A78" s="30" t="s">
        <v>1082</v>
      </c>
      <c r="B78" s="69" t="s">
        <v>231</v>
      </c>
      <c r="C78" s="103">
        <v>2.0666063600000002</v>
      </c>
      <c r="D78" s="57"/>
      <c r="E78" s="42"/>
      <c r="F78" s="54">
        <f>IF($C$77=0,"",IF(C78="[for completion]","",C78/$C$77))</f>
        <v>5.7302407050615592E-4</v>
      </c>
      <c r="G78" s="54"/>
      <c r="H78" s="27"/>
      <c r="L78" s="27"/>
      <c r="M78" s="27"/>
      <c r="N78" s="28"/>
    </row>
    <row r="79" spans="1:14" outlineLevel="1" x14ac:dyDescent="0.3">
      <c r="A79" s="30" t="s">
        <v>1083</v>
      </c>
      <c r="B79" s="69" t="s">
        <v>232</v>
      </c>
      <c r="C79" s="103">
        <v>21.15532859</v>
      </c>
      <c r="D79" s="57"/>
      <c r="E79" s="42"/>
      <c r="F79" s="54">
        <f t="shared" ref="F79:F82" si="1">IF($C$77=0,"",IF(C79="[for completion]","",C79/$C$77))</f>
        <v>5.86590302641721E-3</v>
      </c>
      <c r="G79" s="54"/>
      <c r="H79" s="27"/>
      <c r="L79" s="27"/>
      <c r="M79" s="27"/>
      <c r="N79" s="28"/>
    </row>
    <row r="80" spans="1:14" outlineLevel="1" x14ac:dyDescent="0.3">
      <c r="A80" s="30" t="s">
        <v>1084</v>
      </c>
      <c r="B80" s="69" t="s">
        <v>233</v>
      </c>
      <c r="C80" s="103">
        <v>46.274299649999897</v>
      </c>
      <c r="D80" s="57"/>
      <c r="E80" s="42"/>
      <c r="F80" s="54">
        <f t="shared" si="1"/>
        <v>1.2830836127526736E-2</v>
      </c>
      <c r="G80" s="54"/>
      <c r="H80" s="27"/>
      <c r="L80" s="27"/>
      <c r="M80" s="27"/>
      <c r="N80" s="28"/>
    </row>
    <row r="81" spans="1:14" outlineLevel="1" x14ac:dyDescent="0.3">
      <c r="A81" s="30" t="s">
        <v>1085</v>
      </c>
      <c r="B81" s="69" t="s">
        <v>234</v>
      </c>
      <c r="C81" s="103">
        <v>69.075208500000102</v>
      </c>
      <c r="D81" s="57"/>
      <c r="E81" s="42"/>
      <c r="F81" s="54">
        <f t="shared" si="1"/>
        <v>1.9153022032571056E-2</v>
      </c>
      <c r="G81" s="54"/>
      <c r="H81" s="27"/>
      <c r="L81" s="27"/>
      <c r="M81" s="27"/>
      <c r="N81" s="28"/>
    </row>
    <row r="82" spans="1:14" outlineLevel="1" x14ac:dyDescent="0.3">
      <c r="A82" s="30" t="s">
        <v>1086</v>
      </c>
      <c r="B82" s="69" t="s">
        <v>235</v>
      </c>
      <c r="C82" s="103">
        <v>56.463556469999901</v>
      </c>
      <c r="D82" s="57"/>
      <c r="E82" s="42"/>
      <c r="F82" s="54">
        <f t="shared" si="1"/>
        <v>1.5656090869522698E-2</v>
      </c>
      <c r="G82" s="54"/>
      <c r="H82" s="27"/>
      <c r="L82" s="27"/>
      <c r="M82" s="27"/>
      <c r="N82" s="28"/>
    </row>
    <row r="83" spans="1:14" outlineLevel="1" x14ac:dyDescent="0.3">
      <c r="A83" s="30" t="s">
        <v>1087</v>
      </c>
      <c r="B83" s="69"/>
      <c r="C83" s="53"/>
      <c r="D83" s="53"/>
      <c r="E83" s="42"/>
      <c r="F83" s="55"/>
      <c r="G83" s="55"/>
      <c r="H83" s="27"/>
      <c r="L83" s="27"/>
      <c r="M83" s="27"/>
      <c r="N83" s="28"/>
    </row>
    <row r="84" spans="1:14" outlineLevel="1" x14ac:dyDescent="0.3">
      <c r="A84" s="30" t="s">
        <v>1088</v>
      </c>
      <c r="B84" s="69"/>
      <c r="C84" s="53"/>
      <c r="D84" s="53"/>
      <c r="E84" s="42"/>
      <c r="F84" s="55"/>
      <c r="G84" s="55"/>
      <c r="H84" s="27"/>
      <c r="L84" s="27"/>
      <c r="M84" s="27"/>
      <c r="N84" s="28"/>
    </row>
    <row r="85" spans="1:14" outlineLevel="1" x14ac:dyDescent="0.3">
      <c r="A85" s="30" t="s">
        <v>1089</v>
      </c>
      <c r="B85" s="69"/>
      <c r="C85" s="53"/>
      <c r="D85" s="53"/>
      <c r="E85" s="42"/>
      <c r="F85" s="55"/>
      <c r="G85" s="55"/>
      <c r="H85" s="27"/>
      <c r="L85" s="27"/>
      <c r="M85" s="27"/>
      <c r="N85" s="28"/>
    </row>
    <row r="86" spans="1:14" outlineLevel="1" x14ac:dyDescent="0.3">
      <c r="A86" s="30" t="s">
        <v>1090</v>
      </c>
      <c r="B86" s="68"/>
      <c r="C86" s="53"/>
      <c r="D86" s="53"/>
      <c r="E86" s="42"/>
      <c r="F86" s="55"/>
      <c r="G86" s="55"/>
      <c r="H86" s="27"/>
      <c r="L86" s="27"/>
      <c r="M86" s="27"/>
      <c r="N86" s="28"/>
    </row>
    <row r="87" spans="1:14" outlineLevel="1" x14ac:dyDescent="0.3">
      <c r="A87" s="30" t="s">
        <v>1091</v>
      </c>
      <c r="B87" s="69"/>
      <c r="C87" s="53"/>
      <c r="D87" s="53"/>
      <c r="E87" s="42"/>
      <c r="F87" s="55"/>
      <c r="G87" s="55"/>
      <c r="H87" s="27"/>
      <c r="L87" s="27"/>
      <c r="M87" s="27"/>
      <c r="N87" s="28"/>
    </row>
    <row r="88" spans="1:14" ht="15" customHeight="1" x14ac:dyDescent="0.3">
      <c r="A88" s="45"/>
      <c r="B88" s="46" t="s">
        <v>236</v>
      </c>
      <c r="C88" s="62" t="s">
        <v>237</v>
      </c>
      <c r="D88" s="62" t="s">
        <v>238</v>
      </c>
      <c r="E88" s="47"/>
      <c r="F88" s="48" t="s">
        <v>239</v>
      </c>
      <c r="G88" s="45" t="s">
        <v>240</v>
      </c>
      <c r="H88" s="27"/>
      <c r="L88" s="27"/>
      <c r="M88" s="27"/>
      <c r="N88" s="28"/>
    </row>
    <row r="89" spans="1:14" x14ac:dyDescent="0.3">
      <c r="A89" s="30" t="s">
        <v>1092</v>
      </c>
      <c r="B89" s="42" t="s">
        <v>241</v>
      </c>
      <c r="C89" s="103">
        <v>3.20024906600249</v>
      </c>
      <c r="D89" s="103">
        <v>4.20024906600249</v>
      </c>
      <c r="E89" s="40"/>
      <c r="F89" s="70"/>
      <c r="G89" s="71"/>
      <c r="H89" s="27"/>
      <c r="L89" s="27"/>
      <c r="M89" s="27"/>
      <c r="N89" s="28"/>
    </row>
    <row r="90" spans="1:14" x14ac:dyDescent="0.3">
      <c r="B90" s="42"/>
      <c r="C90" s="64"/>
      <c r="D90" s="64"/>
      <c r="E90" s="40"/>
      <c r="F90" s="70"/>
      <c r="G90" s="71"/>
      <c r="H90" s="27"/>
      <c r="L90" s="27"/>
      <c r="M90" s="27"/>
      <c r="N90" s="28"/>
    </row>
    <row r="91" spans="1:14" x14ac:dyDescent="0.3">
      <c r="B91" s="42" t="s">
        <v>242</v>
      </c>
      <c r="C91" s="72"/>
      <c r="D91" s="72"/>
      <c r="E91" s="40"/>
      <c r="F91" s="71"/>
      <c r="G91" s="71"/>
      <c r="H91" s="27"/>
      <c r="L91" s="27"/>
      <c r="M91" s="27"/>
      <c r="N91" s="28"/>
    </row>
    <row r="92" spans="1:14" x14ac:dyDescent="0.3">
      <c r="A92" s="30" t="s">
        <v>1093</v>
      </c>
      <c r="B92" s="42" t="s">
        <v>223</v>
      </c>
      <c r="C92" s="64"/>
      <c r="D92" s="64"/>
      <c r="E92" s="40"/>
      <c r="F92" s="71"/>
      <c r="G92" s="71"/>
      <c r="H92" s="27"/>
      <c r="L92" s="27"/>
      <c r="M92" s="27"/>
      <c r="N92" s="28"/>
    </row>
    <row r="93" spans="1:14" x14ac:dyDescent="0.3">
      <c r="A93" s="30" t="s">
        <v>1094</v>
      </c>
      <c r="B93" s="67" t="s">
        <v>224</v>
      </c>
      <c r="C93" s="103">
        <v>500</v>
      </c>
      <c r="D93" s="50">
        <v>0</v>
      </c>
      <c r="E93" s="67"/>
      <c r="F93" s="54">
        <f>IF($C$100=0,"",IF(C93="[for completion]","",IF(C93="","",C93/$C$100)))</f>
        <v>0.18181818181818182</v>
      </c>
      <c r="G93" s="54">
        <f>IF($D$100=0,"",IF(D93="[Mark as ND1 if not relevant]","",IF(D93="","",D93/$D$100)))</f>
        <v>0</v>
      </c>
      <c r="H93" s="27"/>
      <c r="L93" s="27"/>
      <c r="M93" s="27"/>
      <c r="N93" s="28"/>
    </row>
    <row r="94" spans="1:14" x14ac:dyDescent="0.3">
      <c r="A94" s="30" t="s">
        <v>1095</v>
      </c>
      <c r="B94" s="67" t="s">
        <v>225</v>
      </c>
      <c r="C94" s="103">
        <v>500</v>
      </c>
      <c r="D94" s="50">
        <v>500</v>
      </c>
      <c r="E94" s="67"/>
      <c r="F94" s="54">
        <f t="shared" ref="F94:F99" si="2">IF($C$100=0,"",IF(C94="[for completion]","",IF(C94="","",C94/$C$100)))</f>
        <v>0.18181818181818182</v>
      </c>
      <c r="G94" s="54">
        <f t="shared" ref="G94:G99" si="3">IF($D$100=0,"",IF(D94="[Mark as ND1 if not relevant]","",IF(D94="","",D94/$D$100)))</f>
        <v>0.18181818181818182</v>
      </c>
      <c r="H94" s="27"/>
      <c r="L94" s="27"/>
      <c r="M94" s="27"/>
      <c r="N94" s="28"/>
    </row>
    <row r="95" spans="1:14" x14ac:dyDescent="0.3">
      <c r="A95" s="30" t="s">
        <v>1096</v>
      </c>
      <c r="B95" s="67" t="s">
        <v>226</v>
      </c>
      <c r="C95" s="103">
        <v>0</v>
      </c>
      <c r="D95" s="50">
        <v>500</v>
      </c>
      <c r="E95" s="67"/>
      <c r="F95" s="54">
        <f t="shared" si="2"/>
        <v>0</v>
      </c>
      <c r="G95" s="54">
        <f t="shared" si="3"/>
        <v>0.18181818181818182</v>
      </c>
      <c r="H95" s="27"/>
      <c r="L95" s="27"/>
      <c r="M95" s="27"/>
      <c r="N95" s="28"/>
    </row>
    <row r="96" spans="1:14" x14ac:dyDescent="0.3">
      <c r="A96" s="30" t="s">
        <v>1097</v>
      </c>
      <c r="B96" s="67" t="s">
        <v>227</v>
      </c>
      <c r="C96" s="103">
        <v>0</v>
      </c>
      <c r="D96" s="50">
        <v>0</v>
      </c>
      <c r="E96" s="67"/>
      <c r="F96" s="54">
        <f t="shared" si="2"/>
        <v>0</v>
      </c>
      <c r="G96" s="54">
        <f t="shared" si="3"/>
        <v>0</v>
      </c>
      <c r="H96" s="27"/>
      <c r="L96" s="27"/>
      <c r="M96" s="27"/>
      <c r="N96" s="28"/>
    </row>
    <row r="97" spans="1:14" x14ac:dyDescent="0.3">
      <c r="A97" s="30" t="s">
        <v>1098</v>
      </c>
      <c r="B97" s="67" t="s">
        <v>228</v>
      </c>
      <c r="C97" s="103">
        <v>1750</v>
      </c>
      <c r="D97" s="50">
        <v>0</v>
      </c>
      <c r="E97" s="67"/>
      <c r="F97" s="54">
        <f t="shared" si="2"/>
        <v>0.63636363636363635</v>
      </c>
      <c r="G97" s="54">
        <f t="shared" si="3"/>
        <v>0</v>
      </c>
      <c r="H97" s="27"/>
      <c r="L97" s="27"/>
      <c r="M97" s="27"/>
    </row>
    <row r="98" spans="1:14" x14ac:dyDescent="0.3">
      <c r="A98" s="30" t="s">
        <v>1099</v>
      </c>
      <c r="B98" s="67" t="s">
        <v>229</v>
      </c>
      <c r="C98" s="103">
        <v>0</v>
      </c>
      <c r="D98" s="50">
        <v>1750</v>
      </c>
      <c r="E98" s="67"/>
      <c r="F98" s="54">
        <f t="shared" si="2"/>
        <v>0</v>
      </c>
      <c r="G98" s="54">
        <f t="shared" si="3"/>
        <v>0.63636363636363635</v>
      </c>
      <c r="H98" s="27"/>
      <c r="L98" s="27"/>
      <c r="M98" s="27"/>
    </row>
    <row r="99" spans="1:14" x14ac:dyDescent="0.3">
      <c r="A99" s="30" t="s">
        <v>1100</v>
      </c>
      <c r="B99" s="67" t="s">
        <v>230</v>
      </c>
      <c r="C99" s="103">
        <v>0</v>
      </c>
      <c r="D99" s="50">
        <v>0</v>
      </c>
      <c r="E99" s="67"/>
      <c r="F99" s="54">
        <f t="shared" si="2"/>
        <v>0</v>
      </c>
      <c r="G99" s="54">
        <f t="shared" si="3"/>
        <v>0</v>
      </c>
      <c r="H99" s="27"/>
      <c r="L99" s="27"/>
      <c r="M99" s="27"/>
    </row>
    <row r="100" spans="1:14" x14ac:dyDescent="0.3">
      <c r="A100" s="30" t="s">
        <v>1101</v>
      </c>
      <c r="B100" s="68" t="s">
        <v>214</v>
      </c>
      <c r="C100" s="57">
        <f>SUM(C93:C99)</f>
        <v>2750</v>
      </c>
      <c r="D100" s="50">
        <v>2750</v>
      </c>
      <c r="E100" s="42"/>
      <c r="F100" s="58">
        <f>SUM(F93:F99)</f>
        <v>1</v>
      </c>
      <c r="G100" s="58">
        <f>SUM(G93:G99)</f>
        <v>1</v>
      </c>
      <c r="H100" s="27"/>
      <c r="L100" s="27"/>
      <c r="M100" s="27"/>
    </row>
    <row r="101" spans="1:14" outlineLevel="1" x14ac:dyDescent="0.3">
      <c r="A101" s="30" t="s">
        <v>1102</v>
      </c>
      <c r="B101" s="69" t="s">
        <v>231</v>
      </c>
      <c r="C101" s="103">
        <v>0</v>
      </c>
      <c r="D101" s="57"/>
      <c r="E101" s="42"/>
      <c r="F101" s="54">
        <f>IF($C$100=0,"",IF(C101="[for completion]","",C101/$C$100))</f>
        <v>0</v>
      </c>
      <c r="G101" s="54">
        <f>IF($D$100=0,"",IF(D101="[for completion]","",D101/$D$100))</f>
        <v>0</v>
      </c>
      <c r="H101" s="27"/>
      <c r="L101" s="27"/>
      <c r="M101" s="27"/>
    </row>
    <row r="102" spans="1:14" outlineLevel="1" x14ac:dyDescent="0.3">
      <c r="A102" s="30" t="s">
        <v>1103</v>
      </c>
      <c r="B102" s="69" t="s">
        <v>232</v>
      </c>
      <c r="C102" s="103">
        <v>0</v>
      </c>
      <c r="D102" s="57"/>
      <c r="E102" s="42"/>
      <c r="F102" s="54">
        <f>IF($C$100=0,"",IF(C102="[for completion]","",C102/$C$100))</f>
        <v>0</v>
      </c>
      <c r="G102" s="54">
        <f>IF($D$100=0,"",IF(D102="[for completion]","",D102/$D$100))</f>
        <v>0</v>
      </c>
      <c r="H102" s="27"/>
      <c r="L102" s="27"/>
      <c r="M102" s="27"/>
    </row>
    <row r="103" spans="1:14" outlineLevel="1" x14ac:dyDescent="0.3">
      <c r="A103" s="30" t="s">
        <v>1104</v>
      </c>
      <c r="B103" s="69" t="s">
        <v>233</v>
      </c>
      <c r="C103" s="103">
        <v>500</v>
      </c>
      <c r="D103" s="57"/>
      <c r="E103" s="42"/>
      <c r="F103" s="54">
        <f>IF($C$100=0,"",IF(C103="[for completion]","",C103/$C$100))</f>
        <v>0.18181818181818182</v>
      </c>
      <c r="G103" s="54">
        <f>IF($D$100=0,"",IF(D103="[for completion]","",D103/$D$100))</f>
        <v>0</v>
      </c>
      <c r="H103" s="27"/>
      <c r="L103" s="27"/>
      <c r="M103" s="27"/>
    </row>
    <row r="104" spans="1:14" outlineLevel="1" x14ac:dyDescent="0.3">
      <c r="A104" s="30" t="s">
        <v>1105</v>
      </c>
      <c r="B104" s="69" t="s">
        <v>234</v>
      </c>
      <c r="C104" s="103">
        <v>0</v>
      </c>
      <c r="D104" s="57"/>
      <c r="E104" s="42"/>
      <c r="F104" s="54">
        <f>IF($C$100=0,"",IF(C104="[for completion]","",C104/$C$100))</f>
        <v>0</v>
      </c>
      <c r="G104" s="54">
        <f>IF($D$100=0,"",IF(D104="[for completion]","",D104/$D$100))</f>
        <v>0</v>
      </c>
      <c r="H104" s="27"/>
      <c r="L104" s="27"/>
      <c r="M104" s="27"/>
    </row>
    <row r="105" spans="1:14" outlineLevel="1" x14ac:dyDescent="0.3">
      <c r="A105" s="30" t="s">
        <v>1106</v>
      </c>
      <c r="B105" s="69" t="s">
        <v>235</v>
      </c>
      <c r="C105" s="103">
        <v>500</v>
      </c>
      <c r="D105" s="57"/>
      <c r="E105" s="42"/>
      <c r="F105" s="54">
        <f>IF($C$100=0,"",IF(C105="[for completion]","",C105/$C$100))</f>
        <v>0.18181818181818182</v>
      </c>
      <c r="G105" s="54">
        <f>IF($D$100=0,"",IF(D105="[for completion]","",D105/$D$100))</f>
        <v>0</v>
      </c>
      <c r="H105" s="27"/>
      <c r="L105" s="27"/>
      <c r="M105" s="27"/>
    </row>
    <row r="106" spans="1:14" outlineLevel="1" x14ac:dyDescent="0.3">
      <c r="A106" s="30" t="s">
        <v>1107</v>
      </c>
      <c r="B106" s="69"/>
      <c r="C106" s="53"/>
      <c r="D106" s="53"/>
      <c r="E106" s="42"/>
      <c r="F106" s="55"/>
      <c r="G106" s="55"/>
      <c r="H106" s="27"/>
      <c r="L106" s="27"/>
      <c r="M106" s="27"/>
    </row>
    <row r="107" spans="1:14" outlineLevel="1" x14ac:dyDescent="0.3">
      <c r="A107" s="30" t="s">
        <v>1108</v>
      </c>
      <c r="B107" s="69"/>
      <c r="C107" s="53"/>
      <c r="D107" s="53"/>
      <c r="E107" s="42"/>
      <c r="F107" s="55"/>
      <c r="G107" s="55"/>
      <c r="H107" s="27"/>
      <c r="L107" s="27"/>
      <c r="M107" s="27"/>
    </row>
    <row r="108" spans="1:14" outlineLevel="1" x14ac:dyDescent="0.3">
      <c r="A108" s="30" t="s">
        <v>1109</v>
      </c>
      <c r="B108" s="68"/>
      <c r="C108" s="53"/>
      <c r="D108" s="53"/>
      <c r="E108" s="42"/>
      <c r="F108" s="55"/>
      <c r="G108" s="55"/>
      <c r="H108" s="27"/>
      <c r="L108" s="27"/>
      <c r="M108" s="27"/>
    </row>
    <row r="109" spans="1:14" outlineLevel="1" x14ac:dyDescent="0.3">
      <c r="A109" s="30" t="s">
        <v>1110</v>
      </c>
      <c r="B109" s="69"/>
      <c r="C109" s="53"/>
      <c r="D109" s="53"/>
      <c r="E109" s="42"/>
      <c r="F109" s="55"/>
      <c r="G109" s="55"/>
      <c r="H109" s="27"/>
      <c r="L109" s="27"/>
      <c r="M109" s="27"/>
    </row>
    <row r="110" spans="1:14" outlineLevel="1" x14ac:dyDescent="0.3">
      <c r="A110" s="30" t="s">
        <v>1111</v>
      </c>
      <c r="B110" s="69"/>
      <c r="C110" s="53"/>
      <c r="D110" s="53"/>
      <c r="E110" s="42"/>
      <c r="F110" s="55"/>
      <c r="G110" s="55"/>
      <c r="H110" s="27"/>
      <c r="L110" s="27"/>
      <c r="M110" s="27"/>
    </row>
    <row r="111" spans="1:14" ht="15" customHeight="1" x14ac:dyDescent="0.3">
      <c r="A111" s="45"/>
      <c r="B111" s="73" t="s">
        <v>243</v>
      </c>
      <c r="C111" s="48" t="s">
        <v>244</v>
      </c>
      <c r="D111" s="48" t="s">
        <v>245</v>
      </c>
      <c r="E111" s="47"/>
      <c r="F111" s="48" t="s">
        <v>246</v>
      </c>
      <c r="G111" s="48" t="s">
        <v>247</v>
      </c>
      <c r="H111" s="27"/>
      <c r="L111" s="27"/>
      <c r="M111" s="27"/>
    </row>
    <row r="112" spans="1:14" s="74" customFormat="1" x14ac:dyDescent="0.3">
      <c r="A112" s="30" t="s">
        <v>1112</v>
      </c>
      <c r="B112" s="42" t="s">
        <v>248</v>
      </c>
      <c r="C112" s="103">
        <v>3606.4913611300199</v>
      </c>
      <c r="D112" s="50">
        <v>0</v>
      </c>
      <c r="E112" s="55"/>
      <c r="F112" s="54">
        <f t="shared" ref="F112" si="4">IF($C$130=0,"",IF(C112="[for completion]","",IF(C112="","",C112/$C$130)))</f>
        <v>1</v>
      </c>
      <c r="G112" s="54" t="str">
        <f t="shared" ref="G112:G129" si="5">IF($D$130=0,"",IF(D112="[for completion]","",IF(D112="","",D112/$D$130)))</f>
        <v/>
      </c>
      <c r="I112" s="30"/>
      <c r="J112" s="30"/>
      <c r="K112" s="30"/>
      <c r="L112" s="27"/>
      <c r="M112" s="27"/>
      <c r="N112" s="27"/>
    </row>
    <row r="113" spans="1:14" s="74" customFormat="1" x14ac:dyDescent="0.3">
      <c r="A113" s="30" t="s">
        <v>1113</v>
      </c>
      <c r="B113" s="42" t="s">
        <v>1378</v>
      </c>
      <c r="C113" s="103"/>
      <c r="D113" s="50"/>
      <c r="E113" s="55"/>
      <c r="F113" s="54"/>
      <c r="G113" s="54" t="str">
        <f t="shared" si="5"/>
        <v/>
      </c>
      <c r="I113" s="30"/>
      <c r="J113" s="30"/>
      <c r="K113" s="30"/>
      <c r="L113" s="42"/>
      <c r="M113" s="27"/>
      <c r="N113" s="27"/>
    </row>
    <row r="114" spans="1:14" s="74" customFormat="1" x14ac:dyDescent="0.3">
      <c r="A114" s="30" t="s">
        <v>1114</v>
      </c>
      <c r="B114" s="42" t="s">
        <v>1379</v>
      </c>
      <c r="C114" s="103"/>
      <c r="D114" s="50"/>
      <c r="E114" s="55"/>
      <c r="F114" s="54"/>
      <c r="G114" s="54" t="str">
        <f t="shared" si="5"/>
        <v/>
      </c>
      <c r="I114" s="30"/>
      <c r="J114" s="30"/>
      <c r="K114" s="30"/>
      <c r="L114" s="42"/>
      <c r="M114" s="27"/>
      <c r="N114" s="27"/>
    </row>
    <row r="115" spans="1:14" s="74" customFormat="1" x14ac:dyDescent="0.3">
      <c r="A115" s="30" t="s">
        <v>1115</v>
      </c>
      <c r="B115" s="42" t="s">
        <v>1380</v>
      </c>
      <c r="C115" s="103"/>
      <c r="D115" s="50"/>
      <c r="E115" s="55"/>
      <c r="F115" s="54"/>
      <c r="G115" s="54" t="str">
        <f t="shared" si="5"/>
        <v/>
      </c>
      <c r="I115" s="30"/>
      <c r="J115" s="30"/>
      <c r="K115" s="30"/>
      <c r="L115" s="42"/>
      <c r="M115" s="27"/>
      <c r="N115" s="27"/>
    </row>
    <row r="116" spans="1:14" s="74" customFormat="1" x14ac:dyDescent="0.3">
      <c r="A116" s="30" t="s">
        <v>1116</v>
      </c>
      <c r="B116" s="42" t="s">
        <v>1381</v>
      </c>
      <c r="C116" s="103"/>
      <c r="D116" s="50"/>
      <c r="E116" s="55"/>
      <c r="F116" s="54"/>
      <c r="G116" s="54" t="str">
        <f t="shared" si="5"/>
        <v/>
      </c>
      <c r="I116" s="30"/>
      <c r="J116" s="30"/>
      <c r="K116" s="30"/>
      <c r="L116" s="42"/>
      <c r="M116" s="27"/>
      <c r="N116" s="27"/>
    </row>
    <row r="117" spans="1:14" s="74" customFormat="1" x14ac:dyDescent="0.3">
      <c r="A117" s="30" t="s">
        <v>1117</v>
      </c>
      <c r="B117" s="42" t="s">
        <v>1382</v>
      </c>
      <c r="C117" s="103"/>
      <c r="D117" s="50"/>
      <c r="E117" s="42"/>
      <c r="F117" s="54"/>
      <c r="G117" s="54" t="str">
        <f t="shared" si="5"/>
        <v/>
      </c>
      <c r="I117" s="30"/>
      <c r="J117" s="30"/>
      <c r="K117" s="30"/>
      <c r="L117" s="42"/>
      <c r="M117" s="27"/>
      <c r="N117" s="27"/>
    </row>
    <row r="118" spans="1:14" x14ac:dyDescent="0.3">
      <c r="A118" s="30" t="s">
        <v>1118</v>
      </c>
      <c r="B118" s="42" t="s">
        <v>1383</v>
      </c>
      <c r="C118" s="103"/>
      <c r="D118" s="50"/>
      <c r="E118" s="42"/>
      <c r="F118" s="54"/>
      <c r="G118" s="54" t="str">
        <f t="shared" si="5"/>
        <v/>
      </c>
      <c r="L118" s="42"/>
      <c r="M118" s="27"/>
    </row>
    <row r="119" spans="1:14" x14ac:dyDescent="0.3">
      <c r="A119" s="30" t="s">
        <v>1119</v>
      </c>
      <c r="B119" s="42" t="s">
        <v>1384</v>
      </c>
      <c r="C119" s="103"/>
      <c r="D119" s="50"/>
      <c r="E119" s="42"/>
      <c r="F119" s="54"/>
      <c r="G119" s="54" t="str">
        <f t="shared" si="5"/>
        <v/>
      </c>
      <c r="L119" s="42"/>
      <c r="M119" s="27"/>
    </row>
    <row r="120" spans="1:14" x14ac:dyDescent="0.3">
      <c r="A120" s="30" t="s">
        <v>1120</v>
      </c>
      <c r="B120" s="42" t="s">
        <v>1385</v>
      </c>
      <c r="C120" s="103"/>
      <c r="D120" s="50"/>
      <c r="E120" s="42"/>
      <c r="F120" s="54"/>
      <c r="G120" s="54" t="str">
        <f t="shared" si="5"/>
        <v/>
      </c>
      <c r="L120" s="42"/>
      <c r="M120" s="27"/>
    </row>
    <row r="121" spans="1:14" x14ac:dyDescent="0.3">
      <c r="A121" s="30" t="s">
        <v>1121</v>
      </c>
      <c r="B121" s="30" t="s">
        <v>1386</v>
      </c>
      <c r="C121" s="103"/>
      <c r="D121" s="50"/>
      <c r="F121" s="54"/>
      <c r="G121" s="54" t="str">
        <f t="shared" si="5"/>
        <v/>
      </c>
      <c r="L121" s="42"/>
      <c r="M121" s="27"/>
    </row>
    <row r="122" spans="1:14" x14ac:dyDescent="0.3">
      <c r="A122" s="30" t="s">
        <v>1122</v>
      </c>
      <c r="B122" s="42" t="s">
        <v>1387</v>
      </c>
      <c r="C122" s="103"/>
      <c r="D122" s="50"/>
      <c r="E122" s="42"/>
      <c r="F122" s="54"/>
      <c r="G122" s="54" t="str">
        <f t="shared" si="5"/>
        <v/>
      </c>
      <c r="L122" s="42"/>
      <c r="M122" s="27"/>
    </row>
    <row r="123" spans="1:14" x14ac:dyDescent="0.3">
      <c r="A123" s="30" t="s">
        <v>1123</v>
      </c>
      <c r="B123" s="42" t="s">
        <v>1388</v>
      </c>
      <c r="C123" s="103"/>
      <c r="D123" s="50"/>
      <c r="E123" s="42"/>
      <c r="F123" s="54"/>
      <c r="G123" s="54" t="str">
        <f t="shared" si="5"/>
        <v/>
      </c>
      <c r="L123" s="42"/>
      <c r="M123" s="27"/>
    </row>
    <row r="124" spans="1:14" x14ac:dyDescent="0.3">
      <c r="A124" s="30" t="s">
        <v>1124</v>
      </c>
      <c r="B124" s="42" t="s">
        <v>1389</v>
      </c>
      <c r="C124" s="103"/>
      <c r="D124" s="50"/>
      <c r="E124" s="42"/>
      <c r="F124" s="54"/>
      <c r="G124" s="54" t="str">
        <f t="shared" si="5"/>
        <v/>
      </c>
      <c r="L124" s="67"/>
      <c r="M124" s="27"/>
    </row>
    <row r="125" spans="1:14" x14ac:dyDescent="0.3">
      <c r="A125" s="30" t="s">
        <v>1125</v>
      </c>
      <c r="B125" s="67" t="s">
        <v>1390</v>
      </c>
      <c r="C125" s="103"/>
      <c r="D125" s="50"/>
      <c r="E125" s="42"/>
      <c r="F125" s="54"/>
      <c r="G125" s="54" t="str">
        <f t="shared" si="5"/>
        <v/>
      </c>
      <c r="L125" s="42"/>
      <c r="M125" s="27"/>
    </row>
    <row r="126" spans="1:14" x14ac:dyDescent="0.3">
      <c r="A126" s="30" t="s">
        <v>1126</v>
      </c>
      <c r="B126" s="42" t="s">
        <v>1391</v>
      </c>
      <c r="C126" s="103"/>
      <c r="D126" s="50"/>
      <c r="E126" s="42"/>
      <c r="F126" s="54"/>
      <c r="G126" s="54" t="str">
        <f t="shared" si="5"/>
        <v/>
      </c>
      <c r="H126" s="28"/>
      <c r="L126" s="42"/>
      <c r="M126" s="27"/>
    </row>
    <row r="127" spans="1:14" x14ac:dyDescent="0.3">
      <c r="A127" s="30" t="s">
        <v>1127</v>
      </c>
      <c r="B127" s="42" t="s">
        <v>1392</v>
      </c>
      <c r="C127" s="103"/>
      <c r="D127" s="50"/>
      <c r="E127" s="42"/>
      <c r="F127" s="54"/>
      <c r="G127" s="54" t="str">
        <f t="shared" si="5"/>
        <v/>
      </c>
      <c r="H127" s="27"/>
      <c r="L127" s="42"/>
      <c r="M127" s="27"/>
    </row>
    <row r="128" spans="1:14" x14ac:dyDescent="0.3">
      <c r="A128" s="30" t="s">
        <v>1128</v>
      </c>
      <c r="B128" s="42" t="s">
        <v>1393</v>
      </c>
      <c r="C128" s="103"/>
      <c r="D128" s="50"/>
      <c r="E128" s="42"/>
      <c r="F128" s="54"/>
      <c r="G128" s="54" t="str">
        <f t="shared" si="5"/>
        <v/>
      </c>
      <c r="H128" s="27"/>
      <c r="L128" s="27"/>
      <c r="M128" s="27"/>
    </row>
    <row r="129" spans="1:14" x14ac:dyDescent="0.3">
      <c r="A129" s="30" t="s">
        <v>1129</v>
      </c>
      <c r="B129" s="42" t="s">
        <v>213</v>
      </c>
      <c r="C129" s="103"/>
      <c r="D129" s="50"/>
      <c r="E129" s="42"/>
      <c r="F129" s="54"/>
      <c r="G129" s="54" t="str">
        <f t="shared" si="5"/>
        <v/>
      </c>
      <c r="H129" s="27"/>
      <c r="L129" s="27"/>
      <c r="M129" s="27"/>
    </row>
    <row r="130" spans="1:14" outlineLevel="1" x14ac:dyDescent="0.3">
      <c r="A130" s="30" t="s">
        <v>1130</v>
      </c>
      <c r="B130" s="68" t="s">
        <v>214</v>
      </c>
      <c r="C130" s="50">
        <f>SUM(C112:C129)</f>
        <v>3606.4913611300199</v>
      </c>
      <c r="D130" s="50">
        <f>SUM(D112:D129)</f>
        <v>0</v>
      </c>
      <c r="E130" s="42"/>
      <c r="F130" s="51">
        <f>SUM(F112:F129)</f>
        <v>1</v>
      </c>
      <c r="G130" s="51">
        <f>SUM(G112:G129)</f>
        <v>0</v>
      </c>
      <c r="H130" s="27"/>
      <c r="L130" s="27"/>
      <c r="M130" s="27"/>
    </row>
    <row r="131" spans="1:14" outlineLevel="1" x14ac:dyDescent="0.3">
      <c r="A131" s="30" t="s">
        <v>1131</v>
      </c>
      <c r="B131" s="59"/>
      <c r="C131" s="50"/>
      <c r="D131" s="50"/>
      <c r="E131" s="42"/>
      <c r="F131" s="54"/>
      <c r="G131" s="54" t="str">
        <f t="shared" ref="G131:G136" si="6">IF($D$130=0,"",IF(D131="[for completion]","",D131/$D$130))</f>
        <v/>
      </c>
      <c r="H131" s="27"/>
      <c r="L131" s="27"/>
      <c r="M131" s="27"/>
    </row>
    <row r="132" spans="1:14" outlineLevel="1" x14ac:dyDescent="0.3">
      <c r="A132" s="30" t="s">
        <v>1132</v>
      </c>
      <c r="B132" s="59"/>
      <c r="C132" s="50"/>
      <c r="D132" s="50"/>
      <c r="E132" s="42"/>
      <c r="F132" s="54"/>
      <c r="G132" s="54" t="str">
        <f t="shared" si="6"/>
        <v/>
      </c>
      <c r="H132" s="27"/>
      <c r="L132" s="27"/>
      <c r="M132" s="27"/>
    </row>
    <row r="133" spans="1:14" outlineLevel="1" x14ac:dyDescent="0.3">
      <c r="A133" s="30" t="s">
        <v>1133</v>
      </c>
      <c r="B133" s="59"/>
      <c r="C133" s="50"/>
      <c r="D133" s="50"/>
      <c r="E133" s="42"/>
      <c r="F133" s="54"/>
      <c r="G133" s="54" t="str">
        <f t="shared" si="6"/>
        <v/>
      </c>
      <c r="H133" s="27"/>
      <c r="L133" s="27"/>
      <c r="M133" s="27"/>
    </row>
    <row r="134" spans="1:14" outlineLevel="1" x14ac:dyDescent="0.3">
      <c r="A134" s="30" t="s">
        <v>1134</v>
      </c>
      <c r="B134" s="59"/>
      <c r="C134" s="50"/>
      <c r="D134" s="50"/>
      <c r="E134" s="42"/>
      <c r="F134" s="54"/>
      <c r="G134" s="54" t="str">
        <f t="shared" si="6"/>
        <v/>
      </c>
      <c r="H134" s="27"/>
      <c r="L134" s="27"/>
      <c r="M134" s="27"/>
    </row>
    <row r="135" spans="1:14" outlineLevel="1" x14ac:dyDescent="0.3">
      <c r="A135" s="30" t="s">
        <v>1135</v>
      </c>
      <c r="B135" s="59"/>
      <c r="C135" s="50"/>
      <c r="D135" s="50"/>
      <c r="E135" s="42"/>
      <c r="F135" s="54"/>
      <c r="G135" s="54" t="str">
        <f t="shared" si="6"/>
        <v/>
      </c>
      <c r="H135" s="27"/>
      <c r="L135" s="27"/>
      <c r="M135" s="27"/>
    </row>
    <row r="136" spans="1:14" outlineLevel="1" x14ac:dyDescent="0.3">
      <c r="A136" s="30" t="s">
        <v>1136</v>
      </c>
      <c r="B136" s="59"/>
      <c r="C136" s="50"/>
      <c r="D136" s="50"/>
      <c r="E136" s="42"/>
      <c r="F136" s="54"/>
      <c r="G136" s="54" t="str">
        <f t="shared" si="6"/>
        <v/>
      </c>
      <c r="H136" s="27"/>
      <c r="L136" s="27"/>
      <c r="M136" s="27"/>
    </row>
    <row r="137" spans="1:14" ht="15" customHeight="1" x14ac:dyDescent="0.3">
      <c r="A137" s="45"/>
      <c r="B137" s="46" t="s">
        <v>249</v>
      </c>
      <c r="C137" s="48" t="s">
        <v>244</v>
      </c>
      <c r="D137" s="48" t="s">
        <v>245</v>
      </c>
      <c r="E137" s="47"/>
      <c r="F137" s="48" t="s">
        <v>246</v>
      </c>
      <c r="G137" s="48" t="s">
        <v>247</v>
      </c>
      <c r="H137" s="27"/>
      <c r="L137" s="27"/>
      <c r="M137" s="27"/>
    </row>
    <row r="138" spans="1:14" s="74" customFormat="1" x14ac:dyDescent="0.3">
      <c r="A138" s="30" t="s">
        <v>1137</v>
      </c>
      <c r="B138" s="42" t="s">
        <v>248</v>
      </c>
      <c r="C138" s="103">
        <v>2750</v>
      </c>
      <c r="D138" s="50">
        <v>0</v>
      </c>
      <c r="E138" s="55"/>
      <c r="F138" s="54">
        <f t="shared" ref="F138" si="7">IF($C$156=0,"",IF(C138="[for completion]","",IF(C138="","",C138/$C$156)))</f>
        <v>1</v>
      </c>
      <c r="G138" s="54" t="str">
        <f t="shared" ref="G138:G155" si="8">IF($D$156=0,"",IF(D138="[for completion]","",IF(D138="","",D138/$D$156)))</f>
        <v/>
      </c>
      <c r="H138" s="27"/>
      <c r="I138" s="30"/>
      <c r="J138" s="30"/>
      <c r="K138" s="30"/>
      <c r="L138" s="27"/>
      <c r="M138" s="27"/>
      <c r="N138" s="27"/>
    </row>
    <row r="139" spans="1:14" s="74" customFormat="1" x14ac:dyDescent="0.3">
      <c r="A139" s="30" t="s">
        <v>1138</v>
      </c>
      <c r="B139" s="42" t="s">
        <v>1378</v>
      </c>
      <c r="C139" s="103"/>
      <c r="D139" s="50"/>
      <c r="E139" s="55"/>
      <c r="F139" s="54"/>
      <c r="G139" s="54" t="str">
        <f t="shared" si="8"/>
        <v/>
      </c>
      <c r="H139" s="27"/>
      <c r="I139" s="30"/>
      <c r="J139" s="30"/>
      <c r="K139" s="30"/>
      <c r="L139" s="27"/>
      <c r="M139" s="27"/>
      <c r="N139" s="27"/>
    </row>
    <row r="140" spans="1:14" s="74" customFormat="1" x14ac:dyDescent="0.3">
      <c r="A140" s="30" t="s">
        <v>1139</v>
      </c>
      <c r="B140" s="42" t="s">
        <v>1379</v>
      </c>
      <c r="C140" s="103"/>
      <c r="D140" s="50"/>
      <c r="E140" s="55"/>
      <c r="F140" s="54"/>
      <c r="G140" s="54" t="str">
        <f t="shared" si="8"/>
        <v/>
      </c>
      <c r="H140" s="27"/>
      <c r="I140" s="30"/>
      <c r="J140" s="30"/>
      <c r="K140" s="30"/>
      <c r="L140" s="27"/>
      <c r="M140" s="27"/>
      <c r="N140" s="27"/>
    </row>
    <row r="141" spans="1:14" s="74" customFormat="1" x14ac:dyDescent="0.3">
      <c r="A141" s="30" t="s">
        <v>1140</v>
      </c>
      <c r="B141" s="42" t="s">
        <v>1380</v>
      </c>
      <c r="C141" s="103"/>
      <c r="D141" s="50"/>
      <c r="E141" s="55"/>
      <c r="F141" s="54"/>
      <c r="G141" s="54" t="str">
        <f t="shared" si="8"/>
        <v/>
      </c>
      <c r="H141" s="27"/>
      <c r="I141" s="30"/>
      <c r="J141" s="30"/>
      <c r="K141" s="30"/>
      <c r="L141" s="27"/>
      <c r="M141" s="27"/>
      <c r="N141" s="27"/>
    </row>
    <row r="142" spans="1:14" s="74" customFormat="1" x14ac:dyDescent="0.3">
      <c r="A142" s="30" t="s">
        <v>1141</v>
      </c>
      <c r="B142" s="42" t="s">
        <v>1381</v>
      </c>
      <c r="C142" s="103"/>
      <c r="D142" s="50"/>
      <c r="E142" s="55"/>
      <c r="F142" s="54"/>
      <c r="G142" s="54" t="str">
        <f t="shared" si="8"/>
        <v/>
      </c>
      <c r="H142" s="27"/>
      <c r="I142" s="30"/>
      <c r="J142" s="30"/>
      <c r="K142" s="30"/>
      <c r="L142" s="27"/>
      <c r="M142" s="27"/>
      <c r="N142" s="27"/>
    </row>
    <row r="143" spans="1:14" s="74" customFormat="1" x14ac:dyDescent="0.3">
      <c r="A143" s="30" t="s">
        <v>1142</v>
      </c>
      <c r="B143" s="42" t="s">
        <v>1382</v>
      </c>
      <c r="C143" s="103"/>
      <c r="D143" s="50"/>
      <c r="E143" s="42"/>
      <c r="F143" s="54"/>
      <c r="G143" s="54" t="str">
        <f t="shared" si="8"/>
        <v/>
      </c>
      <c r="H143" s="27"/>
      <c r="I143" s="30"/>
      <c r="J143" s="30"/>
      <c r="K143" s="30"/>
      <c r="L143" s="27"/>
      <c r="M143" s="27"/>
      <c r="N143" s="27"/>
    </row>
    <row r="144" spans="1:14" x14ac:dyDescent="0.3">
      <c r="A144" s="30" t="s">
        <v>1143</v>
      </c>
      <c r="B144" s="42" t="s">
        <v>1383</v>
      </c>
      <c r="C144" s="103"/>
      <c r="D144" s="50"/>
      <c r="E144" s="42"/>
      <c r="F144" s="54"/>
      <c r="G144" s="54" t="str">
        <f t="shared" si="8"/>
        <v/>
      </c>
      <c r="H144" s="27"/>
      <c r="L144" s="27"/>
      <c r="M144" s="27"/>
    </row>
    <row r="145" spans="1:14" x14ac:dyDescent="0.3">
      <c r="A145" s="30" t="s">
        <v>1144</v>
      </c>
      <c r="B145" s="42" t="s">
        <v>1384</v>
      </c>
      <c r="C145" s="103"/>
      <c r="D145" s="50"/>
      <c r="E145" s="42"/>
      <c r="F145" s="54"/>
      <c r="G145" s="54" t="str">
        <f t="shared" si="8"/>
        <v/>
      </c>
      <c r="H145" s="27"/>
      <c r="L145" s="27"/>
      <c r="M145" s="27"/>
      <c r="N145" s="28"/>
    </row>
    <row r="146" spans="1:14" x14ac:dyDescent="0.3">
      <c r="A146" s="30" t="s">
        <v>1145</v>
      </c>
      <c r="B146" s="42" t="s">
        <v>1385</v>
      </c>
      <c r="C146" s="103"/>
      <c r="D146" s="50"/>
      <c r="E146" s="42"/>
      <c r="F146" s="54"/>
      <c r="G146" s="54" t="str">
        <f t="shared" si="8"/>
        <v/>
      </c>
      <c r="H146" s="27"/>
      <c r="L146" s="27"/>
      <c r="M146" s="27"/>
      <c r="N146" s="28"/>
    </row>
    <row r="147" spans="1:14" x14ac:dyDescent="0.3">
      <c r="A147" s="30" t="s">
        <v>1146</v>
      </c>
      <c r="B147" s="30" t="s">
        <v>1386</v>
      </c>
      <c r="C147" s="103"/>
      <c r="D147" s="50"/>
      <c r="F147" s="54"/>
      <c r="G147" s="54" t="str">
        <f t="shared" si="8"/>
        <v/>
      </c>
      <c r="H147" s="27"/>
      <c r="L147" s="27"/>
      <c r="M147" s="27"/>
      <c r="N147" s="28"/>
    </row>
    <row r="148" spans="1:14" x14ac:dyDescent="0.3">
      <c r="A148" s="30" t="s">
        <v>1147</v>
      </c>
      <c r="B148" s="42" t="s">
        <v>1387</v>
      </c>
      <c r="C148" s="103"/>
      <c r="D148" s="50"/>
      <c r="E148" s="42"/>
      <c r="F148" s="54"/>
      <c r="G148" s="54" t="str">
        <f t="shared" si="8"/>
        <v/>
      </c>
      <c r="H148" s="27"/>
      <c r="L148" s="27"/>
      <c r="M148" s="27"/>
      <c r="N148" s="28"/>
    </row>
    <row r="149" spans="1:14" x14ac:dyDescent="0.3">
      <c r="A149" s="30" t="s">
        <v>1148</v>
      </c>
      <c r="B149" s="42" t="s">
        <v>1388</v>
      </c>
      <c r="C149" s="103"/>
      <c r="D149" s="50"/>
      <c r="E149" s="42"/>
      <c r="F149" s="54"/>
      <c r="G149" s="54" t="str">
        <f t="shared" si="8"/>
        <v/>
      </c>
      <c r="H149" s="27"/>
      <c r="L149" s="27"/>
      <c r="M149" s="27"/>
      <c r="N149" s="28"/>
    </row>
    <row r="150" spans="1:14" x14ac:dyDescent="0.3">
      <c r="A150" s="30" t="s">
        <v>1149</v>
      </c>
      <c r="B150" s="42" t="s">
        <v>1389</v>
      </c>
      <c r="C150" s="103"/>
      <c r="D150" s="50"/>
      <c r="E150" s="42"/>
      <c r="F150" s="54"/>
      <c r="G150" s="54" t="str">
        <f t="shared" si="8"/>
        <v/>
      </c>
      <c r="H150" s="27"/>
      <c r="L150" s="27"/>
      <c r="M150" s="27"/>
      <c r="N150" s="28"/>
    </row>
    <row r="151" spans="1:14" x14ac:dyDescent="0.3">
      <c r="A151" s="30" t="s">
        <v>1150</v>
      </c>
      <c r="B151" s="67" t="s">
        <v>1390</v>
      </c>
      <c r="C151" s="103"/>
      <c r="D151" s="50"/>
      <c r="E151" s="42"/>
      <c r="F151" s="54"/>
      <c r="G151" s="54" t="str">
        <f t="shared" si="8"/>
        <v/>
      </c>
      <c r="H151" s="27"/>
      <c r="L151" s="27"/>
      <c r="M151" s="27"/>
      <c r="N151" s="28"/>
    </row>
    <row r="152" spans="1:14" x14ac:dyDescent="0.3">
      <c r="A152" s="30" t="s">
        <v>1151</v>
      </c>
      <c r="B152" s="42" t="s">
        <v>1391</v>
      </c>
      <c r="C152" s="103"/>
      <c r="D152" s="50"/>
      <c r="E152" s="42"/>
      <c r="F152" s="54"/>
      <c r="G152" s="54" t="str">
        <f t="shared" si="8"/>
        <v/>
      </c>
      <c r="H152" s="27"/>
      <c r="L152" s="27"/>
      <c r="M152" s="27"/>
      <c r="N152" s="28"/>
    </row>
    <row r="153" spans="1:14" x14ac:dyDescent="0.3">
      <c r="A153" s="30" t="s">
        <v>1152</v>
      </c>
      <c r="B153" s="42" t="s">
        <v>1392</v>
      </c>
      <c r="C153" s="103"/>
      <c r="D153" s="50"/>
      <c r="E153" s="42"/>
      <c r="F153" s="54"/>
      <c r="G153" s="54" t="str">
        <f t="shared" si="8"/>
        <v/>
      </c>
      <c r="H153" s="27"/>
      <c r="L153" s="27"/>
      <c r="M153" s="27"/>
      <c r="N153" s="28"/>
    </row>
    <row r="154" spans="1:14" x14ac:dyDescent="0.3">
      <c r="A154" s="30" t="s">
        <v>1153</v>
      </c>
      <c r="B154" s="42" t="s">
        <v>1393</v>
      </c>
      <c r="C154" s="103"/>
      <c r="D154" s="50"/>
      <c r="E154" s="42"/>
      <c r="F154" s="54"/>
      <c r="G154" s="54" t="str">
        <f t="shared" si="8"/>
        <v/>
      </c>
      <c r="H154" s="27"/>
      <c r="L154" s="27"/>
      <c r="M154" s="27"/>
      <c r="N154" s="28"/>
    </row>
    <row r="155" spans="1:14" x14ac:dyDescent="0.3">
      <c r="A155" s="30" t="s">
        <v>1154</v>
      </c>
      <c r="B155" s="42" t="s">
        <v>213</v>
      </c>
      <c r="C155" s="103"/>
      <c r="D155" s="50"/>
      <c r="E155" s="42"/>
      <c r="F155" s="54"/>
      <c r="G155" s="54" t="str">
        <f t="shared" si="8"/>
        <v/>
      </c>
      <c r="H155" s="27"/>
      <c r="L155" s="27"/>
      <c r="M155" s="27"/>
      <c r="N155" s="28"/>
    </row>
    <row r="156" spans="1:14" outlineLevel="1" x14ac:dyDescent="0.3">
      <c r="A156" s="30" t="s">
        <v>1155</v>
      </c>
      <c r="B156" s="68" t="s">
        <v>214</v>
      </c>
      <c r="C156" s="50">
        <f>SUM(C138:C155)</f>
        <v>2750</v>
      </c>
      <c r="D156" s="50">
        <f>SUM(D138:D155)</f>
        <v>0</v>
      </c>
      <c r="E156" s="42"/>
      <c r="F156" s="51">
        <f>SUM(F138:F155)</f>
        <v>1</v>
      </c>
      <c r="G156" s="51">
        <f>SUM(G138:G155)</f>
        <v>0</v>
      </c>
      <c r="H156" s="27"/>
      <c r="L156" s="27"/>
      <c r="M156" s="27"/>
      <c r="N156" s="28"/>
    </row>
    <row r="157" spans="1:14" outlineLevel="1" x14ac:dyDescent="0.3">
      <c r="A157" s="30" t="s">
        <v>1156</v>
      </c>
      <c r="B157" s="59" t="s">
        <v>215</v>
      </c>
      <c r="C157" s="50"/>
      <c r="D157" s="50"/>
      <c r="E157" s="42"/>
      <c r="F157" s="54" t="str">
        <f t="shared" ref="F157:F162" si="9">IF($C$156=0,"",IF(C157="[for completion]","",IF(C157="","",C157/$C$156)))</f>
        <v/>
      </c>
      <c r="G157" s="54" t="str">
        <f t="shared" ref="G157:G162" si="10">IF($D$156=0,"",IF(D157="[for completion]","",IF(D157="","",D157/$D$156)))</f>
        <v/>
      </c>
      <c r="H157" s="27"/>
      <c r="L157" s="27"/>
      <c r="M157" s="27"/>
      <c r="N157" s="28"/>
    </row>
    <row r="158" spans="1:14" outlineLevel="1" x14ac:dyDescent="0.3">
      <c r="A158" s="30" t="s">
        <v>1157</v>
      </c>
      <c r="B158" s="59" t="s">
        <v>215</v>
      </c>
      <c r="C158" s="50"/>
      <c r="D158" s="50"/>
      <c r="E158" s="42"/>
      <c r="F158" s="54" t="str">
        <f t="shared" si="9"/>
        <v/>
      </c>
      <c r="G158" s="54" t="str">
        <f t="shared" si="10"/>
        <v/>
      </c>
      <c r="H158" s="27"/>
      <c r="L158" s="27"/>
      <c r="M158" s="27"/>
      <c r="N158" s="28"/>
    </row>
    <row r="159" spans="1:14" outlineLevel="1" x14ac:dyDescent="0.3">
      <c r="A159" s="30" t="s">
        <v>1158</v>
      </c>
      <c r="B159" s="59" t="s">
        <v>215</v>
      </c>
      <c r="C159" s="50"/>
      <c r="D159" s="50"/>
      <c r="E159" s="42"/>
      <c r="F159" s="54" t="str">
        <f t="shared" si="9"/>
        <v/>
      </c>
      <c r="G159" s="54" t="str">
        <f t="shared" si="10"/>
        <v/>
      </c>
      <c r="H159" s="27"/>
      <c r="L159" s="27"/>
      <c r="M159" s="27"/>
      <c r="N159" s="28"/>
    </row>
    <row r="160" spans="1:14" outlineLevel="1" x14ac:dyDescent="0.3">
      <c r="A160" s="30" t="s">
        <v>1159</v>
      </c>
      <c r="B160" s="59" t="s">
        <v>215</v>
      </c>
      <c r="C160" s="50"/>
      <c r="D160" s="50"/>
      <c r="E160" s="42"/>
      <c r="F160" s="54" t="str">
        <f t="shared" si="9"/>
        <v/>
      </c>
      <c r="G160" s="54" t="str">
        <f t="shared" si="10"/>
        <v/>
      </c>
      <c r="H160" s="27"/>
      <c r="L160" s="27"/>
      <c r="M160" s="27"/>
      <c r="N160" s="28"/>
    </row>
    <row r="161" spans="1:14" outlineLevel="1" x14ac:dyDescent="0.3">
      <c r="A161" s="30" t="s">
        <v>1160</v>
      </c>
      <c r="B161" s="59" t="s">
        <v>215</v>
      </c>
      <c r="C161" s="50"/>
      <c r="D161" s="50"/>
      <c r="E161" s="42"/>
      <c r="F161" s="54" t="str">
        <f t="shared" si="9"/>
        <v/>
      </c>
      <c r="G161" s="54" t="str">
        <f t="shared" si="10"/>
        <v/>
      </c>
      <c r="H161" s="27"/>
      <c r="L161" s="27"/>
      <c r="M161" s="27"/>
      <c r="N161" s="28"/>
    </row>
    <row r="162" spans="1:14" outlineLevel="1" x14ac:dyDescent="0.3">
      <c r="A162" s="30" t="s">
        <v>1161</v>
      </c>
      <c r="B162" s="59" t="s">
        <v>215</v>
      </c>
      <c r="C162" s="50"/>
      <c r="D162" s="50"/>
      <c r="E162" s="42"/>
      <c r="F162" s="54" t="str">
        <f t="shared" si="9"/>
        <v/>
      </c>
      <c r="G162" s="54" t="str">
        <f t="shared" si="10"/>
        <v/>
      </c>
      <c r="H162" s="27"/>
      <c r="L162" s="27"/>
      <c r="M162" s="27"/>
      <c r="N162" s="28"/>
    </row>
    <row r="163" spans="1:14" ht="15" customHeight="1" x14ac:dyDescent="0.3">
      <c r="A163" s="45"/>
      <c r="B163" s="46" t="s">
        <v>250</v>
      </c>
      <c r="C163" s="62" t="s">
        <v>244</v>
      </c>
      <c r="D163" s="62" t="s">
        <v>245</v>
      </c>
      <c r="E163" s="47"/>
      <c r="F163" s="62" t="s">
        <v>246</v>
      </c>
      <c r="G163" s="62" t="s">
        <v>247</v>
      </c>
      <c r="H163" s="27"/>
      <c r="L163" s="27"/>
      <c r="M163" s="27"/>
      <c r="N163" s="28"/>
    </row>
    <row r="164" spans="1:14" x14ac:dyDescent="0.3">
      <c r="A164" s="30" t="s">
        <v>1162</v>
      </c>
      <c r="B164" s="27" t="s">
        <v>251</v>
      </c>
      <c r="C164" s="103">
        <v>2750</v>
      </c>
      <c r="D164" s="50">
        <v>0</v>
      </c>
      <c r="E164" s="75"/>
      <c r="F164" s="54">
        <f>IF($C$167=0,"",IF(C164="[for completion]","",IF(C164="","",C164/$C$167)))</f>
        <v>1</v>
      </c>
      <c r="G164" s="54" t="str">
        <f>IF($D$167=0,"",IF(D164="[for completion]","",IF(D164="","",D164/$D$167)))</f>
        <v/>
      </c>
      <c r="H164" s="27"/>
      <c r="L164" s="27"/>
      <c r="M164" s="27"/>
      <c r="N164" s="28"/>
    </row>
    <row r="165" spans="1:14" x14ac:dyDescent="0.3">
      <c r="A165" s="30" t="s">
        <v>1163</v>
      </c>
      <c r="B165" s="27" t="s">
        <v>252</v>
      </c>
      <c r="C165" s="103">
        <v>0</v>
      </c>
      <c r="D165" s="50">
        <v>0</v>
      </c>
      <c r="E165" s="75"/>
      <c r="F165" s="54">
        <f>IF($C$167=0,"",IF(C165="[for completion]","",IF(C165="","",C165/$C$167)))</f>
        <v>0</v>
      </c>
      <c r="G165" s="54" t="str">
        <f>IF($D$167=0,"",IF(D165="[for completion]","",IF(D165="","",D165/$D$167)))</f>
        <v/>
      </c>
      <c r="H165" s="27"/>
      <c r="L165" s="27"/>
      <c r="M165" s="27"/>
      <c r="N165" s="28"/>
    </row>
    <row r="166" spans="1:14" x14ac:dyDescent="0.3">
      <c r="A166" s="30" t="s">
        <v>1164</v>
      </c>
      <c r="B166" s="27" t="s">
        <v>213</v>
      </c>
      <c r="C166" s="103">
        <v>0</v>
      </c>
      <c r="D166" s="50">
        <v>0</v>
      </c>
      <c r="E166" s="75"/>
      <c r="F166" s="54">
        <f>IF($C$167=0,"",IF(C166="[for completion]","",IF(C166="","",C166/$C$167)))</f>
        <v>0</v>
      </c>
      <c r="G166" s="54" t="str">
        <f>IF($D$167=0,"",IF(D166="[for completion]","",IF(D166="","",D166/$D$167)))</f>
        <v/>
      </c>
      <c r="H166" s="27"/>
      <c r="L166" s="27"/>
      <c r="M166" s="27"/>
      <c r="N166" s="28"/>
    </row>
    <row r="167" spans="1:14" x14ac:dyDescent="0.3">
      <c r="A167" s="30" t="s">
        <v>1165</v>
      </c>
      <c r="B167" s="76" t="s">
        <v>214</v>
      </c>
      <c r="C167" s="77">
        <f>SUM(C164:C166)</f>
        <v>2750</v>
      </c>
      <c r="D167" s="50">
        <v>0</v>
      </c>
      <c r="E167" s="75"/>
      <c r="F167" s="78">
        <f>SUM(F164:F166)</f>
        <v>1</v>
      </c>
      <c r="G167" s="78">
        <f>SUM(G164:G166)</f>
        <v>0</v>
      </c>
      <c r="H167" s="27"/>
      <c r="L167" s="27"/>
      <c r="M167" s="27"/>
      <c r="N167" s="28"/>
    </row>
    <row r="168" spans="1:14" outlineLevel="1" x14ac:dyDescent="0.3">
      <c r="A168" s="30" t="s">
        <v>1166</v>
      </c>
      <c r="B168" s="76"/>
      <c r="C168" s="77"/>
      <c r="D168" s="77"/>
      <c r="E168" s="75"/>
      <c r="F168" s="75"/>
      <c r="G168" s="67"/>
      <c r="H168" s="27"/>
      <c r="L168" s="27"/>
      <c r="M168" s="27"/>
      <c r="N168" s="28"/>
    </row>
    <row r="169" spans="1:14" outlineLevel="1" x14ac:dyDescent="0.3">
      <c r="A169" s="30" t="s">
        <v>1167</v>
      </c>
      <c r="B169" s="76"/>
      <c r="C169" s="77"/>
      <c r="D169" s="77"/>
      <c r="E169" s="75"/>
      <c r="F169" s="75"/>
      <c r="G169" s="67"/>
      <c r="H169" s="27"/>
      <c r="L169" s="27"/>
      <c r="M169" s="27"/>
      <c r="N169" s="28"/>
    </row>
    <row r="170" spans="1:14" outlineLevel="1" x14ac:dyDescent="0.3">
      <c r="A170" s="30" t="s">
        <v>1168</v>
      </c>
      <c r="B170" s="76"/>
      <c r="C170" s="77"/>
      <c r="D170" s="77"/>
      <c r="E170" s="75"/>
      <c r="F170" s="75"/>
      <c r="G170" s="67"/>
      <c r="H170" s="27"/>
      <c r="L170" s="27"/>
      <c r="M170" s="27"/>
      <c r="N170" s="28"/>
    </row>
    <row r="171" spans="1:14" outlineLevel="1" x14ac:dyDescent="0.3">
      <c r="A171" s="30" t="s">
        <v>1169</v>
      </c>
      <c r="B171" s="76"/>
      <c r="C171" s="77"/>
      <c r="D171" s="77"/>
      <c r="E171" s="75"/>
      <c r="F171" s="75"/>
      <c r="G171" s="67"/>
      <c r="H171" s="27"/>
      <c r="L171" s="27"/>
      <c r="M171" s="27"/>
      <c r="N171" s="28"/>
    </row>
    <row r="172" spans="1:14" outlineLevel="1" x14ac:dyDescent="0.3">
      <c r="A172" s="30" t="s">
        <v>1170</v>
      </c>
      <c r="B172" s="76"/>
      <c r="C172" s="77"/>
      <c r="D172" s="77"/>
      <c r="E172" s="75"/>
      <c r="F172" s="75"/>
      <c r="G172" s="67"/>
      <c r="H172" s="27"/>
      <c r="L172" s="27"/>
      <c r="M172" s="27"/>
      <c r="N172" s="28"/>
    </row>
    <row r="173" spans="1:14" ht="15" customHeight="1" x14ac:dyDescent="0.3">
      <c r="A173" s="45"/>
      <c r="B173" s="46" t="s">
        <v>253</v>
      </c>
      <c r="C173" s="45" t="s">
        <v>194</v>
      </c>
      <c r="D173" s="45"/>
      <c r="E173" s="47"/>
      <c r="F173" s="48" t="s">
        <v>254</v>
      </c>
      <c r="G173" s="48"/>
      <c r="H173" s="27"/>
      <c r="L173" s="27"/>
      <c r="M173" s="27"/>
      <c r="N173" s="28"/>
    </row>
    <row r="174" spans="1:14" ht="15" customHeight="1" x14ac:dyDescent="0.3">
      <c r="A174" s="30" t="s">
        <v>1171</v>
      </c>
      <c r="B174" s="42" t="s">
        <v>255</v>
      </c>
      <c r="C174" s="103">
        <v>0</v>
      </c>
      <c r="D174" s="40"/>
      <c r="E174" s="36"/>
      <c r="F174" s="54">
        <f>IF($C$179=0,"",IF(C174="[for completion]","",C174/$C$179))</f>
        <v>0</v>
      </c>
      <c r="G174" s="55"/>
      <c r="H174" s="27"/>
      <c r="L174" s="27"/>
      <c r="M174" s="27"/>
      <c r="N174" s="28"/>
    </row>
    <row r="175" spans="1:14" ht="30.75" customHeight="1" x14ac:dyDescent="0.3">
      <c r="A175" s="30" t="s">
        <v>1172</v>
      </c>
      <c r="B175" s="42" t="s">
        <v>256</v>
      </c>
      <c r="C175" s="103">
        <v>20</v>
      </c>
      <c r="E175" s="61"/>
      <c r="F175" s="54">
        <f>IF($C$179=0,"",IF(C175="[for completion]","",C175/$C$179))</f>
        <v>0.11285770587674857</v>
      </c>
      <c r="G175" s="55"/>
      <c r="H175" s="27"/>
      <c r="L175" s="27"/>
      <c r="M175" s="27"/>
      <c r="N175" s="28"/>
    </row>
    <row r="176" spans="1:14" x14ac:dyDescent="0.3">
      <c r="A176" s="30" t="s">
        <v>1173</v>
      </c>
      <c r="B176" s="42" t="s">
        <v>257</v>
      </c>
      <c r="C176" s="103">
        <v>0</v>
      </c>
      <c r="E176" s="61"/>
      <c r="F176" s="54">
        <f>IF($C$179=0,"",IF(C176="[for completion]","",C176/$C$179))</f>
        <v>0</v>
      </c>
      <c r="G176" s="55"/>
      <c r="H176" s="27"/>
      <c r="L176" s="27"/>
      <c r="M176" s="27"/>
      <c r="N176" s="28"/>
    </row>
    <row r="177" spans="1:14" x14ac:dyDescent="0.3">
      <c r="A177" s="30" t="s">
        <v>1174</v>
      </c>
      <c r="B177" s="42" t="s">
        <v>258</v>
      </c>
      <c r="C177" s="103">
        <v>157.21430579</v>
      </c>
      <c r="E177" s="61"/>
      <c r="F177" s="54">
        <f>IF($C$179=0,"",IF(C177="[for completion]","",C177/$C$179))</f>
        <v>0.88714229412325141</v>
      </c>
      <c r="G177" s="55"/>
      <c r="H177" s="27"/>
      <c r="L177" s="27"/>
      <c r="M177" s="27"/>
      <c r="N177" s="28"/>
    </row>
    <row r="178" spans="1:14" x14ac:dyDescent="0.3">
      <c r="A178" s="30" t="s">
        <v>1175</v>
      </c>
      <c r="B178" s="42" t="s">
        <v>213</v>
      </c>
      <c r="C178" s="103">
        <v>0</v>
      </c>
      <c r="E178" s="61"/>
      <c r="F178" s="54">
        <f t="shared" ref="F178:F187" si="11">IF($C$179=0,"",IF(C178="[for completion]","",C178/$C$179))</f>
        <v>0</v>
      </c>
      <c r="G178" s="55"/>
      <c r="H178" s="27"/>
      <c r="L178" s="27"/>
      <c r="M178" s="27"/>
      <c r="N178" s="28"/>
    </row>
    <row r="179" spans="1:14" x14ac:dyDescent="0.3">
      <c r="A179" s="30" t="s">
        <v>1176</v>
      </c>
      <c r="B179" s="68" t="s">
        <v>214</v>
      </c>
      <c r="C179" s="57">
        <f>SUM(C174:C178)</f>
        <v>177.21430579</v>
      </c>
      <c r="E179" s="61"/>
      <c r="F179" s="58">
        <f>SUM(F174:F178)</f>
        <v>1</v>
      </c>
      <c r="G179" s="55"/>
      <c r="H179" s="27"/>
      <c r="L179" s="27"/>
      <c r="M179" s="27"/>
      <c r="N179" s="28"/>
    </row>
    <row r="180" spans="1:14" outlineLevel="1" x14ac:dyDescent="0.3">
      <c r="A180" s="30" t="s">
        <v>1177</v>
      </c>
      <c r="B180" s="79" t="s">
        <v>259</v>
      </c>
      <c r="C180" s="50"/>
      <c r="E180" s="61"/>
      <c r="F180" s="54">
        <f t="shared" si="11"/>
        <v>0</v>
      </c>
      <c r="G180" s="55"/>
      <c r="H180" s="27"/>
      <c r="L180" s="27"/>
      <c r="M180" s="27"/>
      <c r="N180" s="28"/>
    </row>
    <row r="181" spans="1:14" s="79" customFormat="1" ht="28.8" outlineLevel="1" x14ac:dyDescent="0.3">
      <c r="A181" s="30" t="s">
        <v>1178</v>
      </c>
      <c r="B181" s="79" t="s">
        <v>260</v>
      </c>
      <c r="C181" s="80"/>
      <c r="F181" s="54">
        <f t="shared" si="11"/>
        <v>0</v>
      </c>
    </row>
    <row r="182" spans="1:14" ht="28.8" outlineLevel="1" x14ac:dyDescent="0.3">
      <c r="A182" s="30" t="s">
        <v>1179</v>
      </c>
      <c r="B182" s="79" t="s">
        <v>261</v>
      </c>
      <c r="C182" s="50"/>
      <c r="E182" s="61"/>
      <c r="F182" s="54">
        <f t="shared" si="11"/>
        <v>0</v>
      </c>
      <c r="G182" s="55"/>
      <c r="H182" s="27"/>
      <c r="L182" s="27"/>
      <c r="M182" s="27"/>
      <c r="N182" s="28"/>
    </row>
    <row r="183" spans="1:14" outlineLevel="1" x14ac:dyDescent="0.3">
      <c r="A183" s="30" t="s">
        <v>1180</v>
      </c>
      <c r="B183" s="79" t="s">
        <v>262</v>
      </c>
      <c r="C183" s="50"/>
      <c r="E183" s="61"/>
      <c r="F183" s="54">
        <f t="shared" si="11"/>
        <v>0</v>
      </c>
      <c r="G183" s="55"/>
      <c r="H183" s="27"/>
      <c r="L183" s="27"/>
      <c r="M183" s="27"/>
      <c r="N183" s="28"/>
    </row>
    <row r="184" spans="1:14" s="79" customFormat="1" outlineLevel="1" x14ac:dyDescent="0.3">
      <c r="A184" s="30" t="s">
        <v>1181</v>
      </c>
      <c r="B184" s="79" t="s">
        <v>263</v>
      </c>
      <c r="C184" s="80"/>
      <c r="F184" s="54">
        <f t="shared" si="11"/>
        <v>0</v>
      </c>
    </row>
    <row r="185" spans="1:14" outlineLevel="1" x14ac:dyDescent="0.3">
      <c r="A185" s="30" t="s">
        <v>1182</v>
      </c>
      <c r="B185" s="79" t="s">
        <v>264</v>
      </c>
      <c r="C185" s="50"/>
      <c r="E185" s="61"/>
      <c r="F185" s="54">
        <f t="shared" si="11"/>
        <v>0</v>
      </c>
      <c r="G185" s="55"/>
      <c r="H185" s="27"/>
      <c r="L185" s="27"/>
      <c r="M185" s="27"/>
      <c r="N185" s="28"/>
    </row>
    <row r="186" spans="1:14" outlineLevel="1" x14ac:dyDescent="0.3">
      <c r="A186" s="30" t="s">
        <v>1183</v>
      </c>
      <c r="B186" s="79" t="s">
        <v>265</v>
      </c>
      <c r="C186" s="50"/>
      <c r="E186" s="61"/>
      <c r="F186" s="54">
        <f t="shared" si="11"/>
        <v>0</v>
      </c>
      <c r="G186" s="55"/>
      <c r="H186" s="27"/>
      <c r="L186" s="27"/>
      <c r="M186" s="27"/>
      <c r="N186" s="28"/>
    </row>
    <row r="187" spans="1:14" outlineLevel="1" x14ac:dyDescent="0.3">
      <c r="A187" s="30" t="s">
        <v>1184</v>
      </c>
      <c r="B187" s="79" t="s">
        <v>266</v>
      </c>
      <c r="C187" s="50"/>
      <c r="E187" s="61"/>
      <c r="F187" s="54">
        <f t="shared" si="11"/>
        <v>0</v>
      </c>
      <c r="G187" s="55"/>
      <c r="H187" s="27"/>
      <c r="L187" s="27"/>
      <c r="M187" s="27"/>
      <c r="N187" s="28"/>
    </row>
    <row r="188" spans="1:14" outlineLevel="1" x14ac:dyDescent="0.3">
      <c r="A188" s="30" t="s">
        <v>1185</v>
      </c>
      <c r="B188" s="79"/>
      <c r="E188" s="61"/>
      <c r="F188" s="55"/>
      <c r="G188" s="55"/>
      <c r="H188" s="27"/>
      <c r="L188" s="27"/>
      <c r="M188" s="27"/>
      <c r="N188" s="28"/>
    </row>
    <row r="189" spans="1:14" outlineLevel="1" x14ac:dyDescent="0.3">
      <c r="A189" s="30" t="s">
        <v>1186</v>
      </c>
      <c r="B189" s="79"/>
      <c r="E189" s="61"/>
      <c r="F189" s="55"/>
      <c r="G189" s="55"/>
      <c r="H189" s="27"/>
      <c r="L189" s="27"/>
      <c r="M189" s="27"/>
      <c r="N189" s="28"/>
    </row>
    <row r="190" spans="1:14" outlineLevel="1" x14ac:dyDescent="0.3">
      <c r="A190" s="30" t="s">
        <v>1187</v>
      </c>
      <c r="B190" s="79"/>
      <c r="E190" s="61"/>
      <c r="F190" s="55"/>
      <c r="G190" s="55"/>
      <c r="H190" s="27"/>
      <c r="L190" s="27"/>
      <c r="M190" s="27"/>
      <c r="N190" s="28"/>
    </row>
    <row r="191" spans="1:14" outlineLevel="1" x14ac:dyDescent="0.3">
      <c r="A191" s="30" t="s">
        <v>1188</v>
      </c>
      <c r="B191" s="59"/>
      <c r="E191" s="61"/>
      <c r="F191" s="55"/>
      <c r="G191" s="55"/>
      <c r="H191" s="27"/>
      <c r="L191" s="27"/>
      <c r="M191" s="27"/>
      <c r="N191" s="28"/>
    </row>
    <row r="192" spans="1:14" ht="15" customHeight="1" x14ac:dyDescent="0.3">
      <c r="A192" s="45"/>
      <c r="B192" s="46" t="s">
        <v>267</v>
      </c>
      <c r="C192" s="45" t="s">
        <v>194</v>
      </c>
      <c r="D192" s="45"/>
      <c r="E192" s="47"/>
      <c r="F192" s="48" t="s">
        <v>254</v>
      </c>
      <c r="G192" s="48"/>
      <c r="H192" s="27"/>
      <c r="L192" s="27"/>
      <c r="M192" s="27"/>
      <c r="N192" s="28"/>
    </row>
    <row r="193" spans="1:14" x14ac:dyDescent="0.3">
      <c r="A193" s="30" t="s">
        <v>1189</v>
      </c>
      <c r="B193" s="42" t="s">
        <v>268</v>
      </c>
      <c r="C193" s="103">
        <v>20</v>
      </c>
      <c r="E193" s="53"/>
      <c r="F193" s="54">
        <f t="shared" ref="F193:F206" si="12">IF($C$208=0,"",IF(C193="[for completion]","",C193/$C$208))</f>
        <v>1</v>
      </c>
      <c r="G193" s="55"/>
      <c r="H193" s="27"/>
      <c r="L193" s="27"/>
      <c r="M193" s="27"/>
      <c r="N193" s="28"/>
    </row>
    <row r="194" spans="1:14" x14ac:dyDescent="0.3">
      <c r="A194" s="30" t="s">
        <v>1190</v>
      </c>
      <c r="B194" s="42" t="s">
        <v>269</v>
      </c>
      <c r="C194" s="103">
        <v>0</v>
      </c>
      <c r="E194" s="61"/>
      <c r="F194" s="54">
        <f t="shared" si="12"/>
        <v>0</v>
      </c>
      <c r="G194" s="61"/>
      <c r="H194" s="27"/>
      <c r="L194" s="27"/>
      <c r="M194" s="27"/>
      <c r="N194" s="28"/>
    </row>
    <row r="195" spans="1:14" x14ac:dyDescent="0.3">
      <c r="A195" s="30" t="s">
        <v>1191</v>
      </c>
      <c r="B195" s="42" t="s">
        <v>270</v>
      </c>
      <c r="C195" s="103">
        <v>0</v>
      </c>
      <c r="E195" s="61"/>
      <c r="F195" s="54">
        <f t="shared" si="12"/>
        <v>0</v>
      </c>
      <c r="G195" s="61"/>
      <c r="H195" s="27"/>
      <c r="L195" s="27"/>
      <c r="M195" s="27"/>
      <c r="N195" s="28"/>
    </row>
    <row r="196" spans="1:14" x14ac:dyDescent="0.3">
      <c r="A196" s="30" t="s">
        <v>1192</v>
      </c>
      <c r="B196" s="42" t="s">
        <v>271</v>
      </c>
      <c r="C196" s="103">
        <v>0</v>
      </c>
      <c r="E196" s="61"/>
      <c r="F196" s="54">
        <f t="shared" si="12"/>
        <v>0</v>
      </c>
      <c r="G196" s="61"/>
      <c r="H196" s="27"/>
      <c r="L196" s="27"/>
      <c r="M196" s="27"/>
      <c r="N196" s="28"/>
    </row>
    <row r="197" spans="1:14" x14ac:dyDescent="0.3">
      <c r="A197" s="30" t="s">
        <v>1193</v>
      </c>
      <c r="B197" s="42" t="s">
        <v>272</v>
      </c>
      <c r="C197" s="103">
        <v>0</v>
      </c>
      <c r="E197" s="61"/>
      <c r="F197" s="54">
        <f t="shared" si="12"/>
        <v>0</v>
      </c>
      <c r="G197" s="61"/>
      <c r="H197" s="27"/>
      <c r="L197" s="27"/>
      <c r="M197" s="27"/>
      <c r="N197" s="28"/>
    </row>
    <row r="198" spans="1:14" x14ac:dyDescent="0.3">
      <c r="A198" s="30" t="s">
        <v>1194</v>
      </c>
      <c r="B198" s="42" t="s">
        <v>273</v>
      </c>
      <c r="C198" s="103">
        <v>0</v>
      </c>
      <c r="E198" s="61"/>
      <c r="F198" s="54">
        <f t="shared" si="12"/>
        <v>0</v>
      </c>
      <c r="G198" s="61"/>
      <c r="H198" s="27"/>
      <c r="L198" s="27"/>
      <c r="M198" s="27"/>
      <c r="N198" s="28"/>
    </row>
    <row r="199" spans="1:14" x14ac:dyDescent="0.3">
      <c r="A199" s="30" t="s">
        <v>1195</v>
      </c>
      <c r="B199" s="42" t="s">
        <v>274</v>
      </c>
      <c r="C199" s="103">
        <v>0</v>
      </c>
      <c r="E199" s="61"/>
      <c r="F199" s="54">
        <f t="shared" si="12"/>
        <v>0</v>
      </c>
      <c r="G199" s="61"/>
      <c r="H199" s="27"/>
      <c r="L199" s="27"/>
      <c r="M199" s="27"/>
      <c r="N199" s="28"/>
    </row>
    <row r="200" spans="1:14" x14ac:dyDescent="0.3">
      <c r="A200" s="30" t="s">
        <v>1196</v>
      </c>
      <c r="B200" s="42" t="s">
        <v>275</v>
      </c>
      <c r="C200" s="103">
        <v>0</v>
      </c>
      <c r="E200" s="61"/>
      <c r="F200" s="54">
        <f t="shared" si="12"/>
        <v>0</v>
      </c>
      <c r="G200" s="61"/>
      <c r="H200" s="27"/>
      <c r="L200" s="27"/>
      <c r="M200" s="27"/>
      <c r="N200" s="28"/>
    </row>
    <row r="201" spans="1:14" x14ac:dyDescent="0.3">
      <c r="A201" s="30" t="s">
        <v>1197</v>
      </c>
      <c r="B201" s="42" t="s">
        <v>276</v>
      </c>
      <c r="C201" s="103">
        <v>0</v>
      </c>
      <c r="E201" s="61"/>
      <c r="F201" s="54">
        <f t="shared" si="12"/>
        <v>0</v>
      </c>
      <c r="G201" s="61"/>
      <c r="H201" s="27"/>
      <c r="L201" s="27"/>
      <c r="M201" s="27"/>
      <c r="N201" s="28"/>
    </row>
    <row r="202" spans="1:14" x14ac:dyDescent="0.3">
      <c r="A202" s="30" t="s">
        <v>1198</v>
      </c>
      <c r="B202" s="42" t="s">
        <v>277</v>
      </c>
      <c r="C202" s="103">
        <v>0</v>
      </c>
      <c r="E202" s="61"/>
      <c r="F202" s="54">
        <f t="shared" si="12"/>
        <v>0</v>
      </c>
      <c r="G202" s="61"/>
      <c r="H202" s="27"/>
      <c r="L202" s="27"/>
      <c r="M202" s="27"/>
      <c r="N202" s="28"/>
    </row>
    <row r="203" spans="1:14" x14ac:dyDescent="0.3">
      <c r="A203" s="30" t="s">
        <v>1199</v>
      </c>
      <c r="B203" s="42" t="s">
        <v>278</v>
      </c>
      <c r="C203" s="103">
        <v>0</v>
      </c>
      <c r="E203" s="61"/>
      <c r="F203" s="54">
        <f t="shared" si="12"/>
        <v>0</v>
      </c>
      <c r="G203" s="61"/>
      <c r="H203" s="27"/>
      <c r="L203" s="27"/>
      <c r="M203" s="27"/>
      <c r="N203" s="28"/>
    </row>
    <row r="204" spans="1:14" x14ac:dyDescent="0.3">
      <c r="A204" s="30" t="s">
        <v>1200</v>
      </c>
      <c r="B204" s="42" t="s">
        <v>279</v>
      </c>
      <c r="C204" s="103">
        <v>0</v>
      </c>
      <c r="E204" s="61"/>
      <c r="F204" s="54">
        <f t="shared" si="12"/>
        <v>0</v>
      </c>
      <c r="G204" s="61"/>
      <c r="H204" s="27"/>
      <c r="L204" s="27"/>
      <c r="M204" s="27"/>
      <c r="N204" s="28"/>
    </row>
    <row r="205" spans="1:14" x14ac:dyDescent="0.3">
      <c r="A205" s="30" t="s">
        <v>1201</v>
      </c>
      <c r="B205" s="42" t="s">
        <v>280</v>
      </c>
      <c r="C205" s="103">
        <v>0</v>
      </c>
      <c r="E205" s="61"/>
      <c r="F205" s="54">
        <f t="shared" si="12"/>
        <v>0</v>
      </c>
      <c r="G205" s="61"/>
      <c r="H205" s="27"/>
      <c r="L205" s="27"/>
      <c r="M205" s="27"/>
      <c r="N205" s="28"/>
    </row>
    <row r="206" spans="1:14" x14ac:dyDescent="0.3">
      <c r="A206" s="30" t="s">
        <v>1202</v>
      </c>
      <c r="B206" s="42" t="s">
        <v>213</v>
      </c>
      <c r="C206" s="103">
        <v>0</v>
      </c>
      <c r="E206" s="61"/>
      <c r="F206" s="54">
        <f t="shared" si="12"/>
        <v>0</v>
      </c>
      <c r="G206" s="61"/>
      <c r="H206" s="27"/>
      <c r="L206" s="27"/>
      <c r="M206" s="27"/>
      <c r="N206" s="28"/>
    </row>
    <row r="207" spans="1:14" x14ac:dyDescent="0.3">
      <c r="A207" s="30" t="s">
        <v>1203</v>
      </c>
      <c r="B207" s="56" t="s">
        <v>281</v>
      </c>
      <c r="C207" s="103">
        <v>20</v>
      </c>
      <c r="E207" s="61"/>
      <c r="F207" s="54"/>
      <c r="G207" s="61"/>
      <c r="H207" s="27"/>
      <c r="L207" s="27"/>
      <c r="M207" s="27"/>
      <c r="N207" s="28"/>
    </row>
    <row r="208" spans="1:14" x14ac:dyDescent="0.3">
      <c r="A208" s="30" t="s">
        <v>1204</v>
      </c>
      <c r="B208" s="68" t="s">
        <v>214</v>
      </c>
      <c r="C208" s="57">
        <f>SUM(C193:C206)</f>
        <v>20</v>
      </c>
      <c r="D208" s="42"/>
      <c r="E208" s="61"/>
      <c r="F208" s="58">
        <f>SUM(F193:F206)</f>
        <v>1</v>
      </c>
      <c r="G208" s="61"/>
      <c r="H208" s="27"/>
      <c r="L208" s="27"/>
      <c r="M208" s="27"/>
      <c r="N208" s="28"/>
    </row>
    <row r="209" spans="1:14" outlineLevel="1" x14ac:dyDescent="0.3">
      <c r="A209" s="30" t="s">
        <v>1205</v>
      </c>
      <c r="B209" s="59" t="s">
        <v>215</v>
      </c>
      <c r="C209" s="50"/>
      <c r="E209" s="61"/>
      <c r="F209" s="54">
        <f>IF($C$208=0,"",IF(C209="[for completion]","",C209/$C$208))</f>
        <v>0</v>
      </c>
      <c r="G209" s="61"/>
      <c r="H209" s="27"/>
      <c r="L209" s="27"/>
      <c r="M209" s="27"/>
      <c r="N209" s="28"/>
    </row>
    <row r="210" spans="1:14" outlineLevel="1" x14ac:dyDescent="0.3">
      <c r="A210" s="30" t="s">
        <v>1206</v>
      </c>
      <c r="B210" s="59" t="s">
        <v>215</v>
      </c>
      <c r="C210" s="50"/>
      <c r="E210" s="61"/>
      <c r="F210" s="54">
        <f t="shared" ref="F210:F215" si="13">IF($C$208=0,"",IF(C210="[for completion]","",C210/$C$208))</f>
        <v>0</v>
      </c>
      <c r="G210" s="61"/>
      <c r="H210" s="27"/>
      <c r="L210" s="27"/>
      <c r="M210" s="27"/>
      <c r="N210" s="28"/>
    </row>
    <row r="211" spans="1:14" outlineLevel="1" x14ac:dyDescent="0.3">
      <c r="A211" s="30" t="s">
        <v>1207</v>
      </c>
      <c r="B211" s="59" t="s">
        <v>215</v>
      </c>
      <c r="C211" s="50"/>
      <c r="E211" s="61"/>
      <c r="F211" s="54">
        <f t="shared" si="13"/>
        <v>0</v>
      </c>
      <c r="G211" s="61"/>
      <c r="H211" s="27"/>
      <c r="L211" s="27"/>
      <c r="M211" s="27"/>
      <c r="N211" s="28"/>
    </row>
    <row r="212" spans="1:14" outlineLevel="1" x14ac:dyDescent="0.3">
      <c r="A212" s="30" t="s">
        <v>1208</v>
      </c>
      <c r="B212" s="59" t="s">
        <v>215</v>
      </c>
      <c r="C212" s="50"/>
      <c r="E212" s="61"/>
      <c r="F212" s="54">
        <f t="shared" si="13"/>
        <v>0</v>
      </c>
      <c r="G212" s="61"/>
      <c r="H212" s="27"/>
      <c r="L212" s="27"/>
      <c r="M212" s="27"/>
      <c r="N212" s="28"/>
    </row>
    <row r="213" spans="1:14" outlineLevel="1" x14ac:dyDescent="0.3">
      <c r="A213" s="30" t="s">
        <v>1209</v>
      </c>
      <c r="B213" s="59" t="s">
        <v>215</v>
      </c>
      <c r="C213" s="50"/>
      <c r="E213" s="61"/>
      <c r="F213" s="54">
        <f t="shared" si="13"/>
        <v>0</v>
      </c>
      <c r="G213" s="61"/>
      <c r="H213" s="27"/>
      <c r="L213" s="27"/>
      <c r="M213" s="27"/>
      <c r="N213" s="28"/>
    </row>
    <row r="214" spans="1:14" outlineLevel="1" x14ac:dyDescent="0.3">
      <c r="A214" s="30" t="s">
        <v>1210</v>
      </c>
      <c r="B214" s="59" t="s">
        <v>215</v>
      </c>
      <c r="C214" s="50"/>
      <c r="E214" s="61"/>
      <c r="F214" s="54">
        <f t="shared" si="13"/>
        <v>0</v>
      </c>
      <c r="G214" s="61"/>
      <c r="H214" s="27"/>
      <c r="L214" s="27"/>
      <c r="M214" s="27"/>
      <c r="N214" s="28"/>
    </row>
    <row r="215" spans="1:14" outlineLevel="1" x14ac:dyDescent="0.3">
      <c r="A215" s="30" t="s">
        <v>1211</v>
      </c>
      <c r="B215" s="59" t="s">
        <v>215</v>
      </c>
      <c r="C215" s="50"/>
      <c r="E215" s="61"/>
      <c r="F215" s="54">
        <f t="shared" si="13"/>
        <v>0</v>
      </c>
      <c r="G215" s="61"/>
      <c r="H215" s="27"/>
      <c r="L215" s="27"/>
      <c r="M215" s="27"/>
      <c r="N215" s="28"/>
    </row>
    <row r="216" spans="1:14" ht="15" customHeight="1" x14ac:dyDescent="0.3">
      <c r="A216" s="45"/>
      <c r="B216" s="46" t="s">
        <v>282</v>
      </c>
      <c r="C216" s="45" t="s">
        <v>194</v>
      </c>
      <c r="D216" s="45"/>
      <c r="E216" s="47"/>
      <c r="F216" s="48" t="s">
        <v>208</v>
      </c>
      <c r="G216" s="48" t="s">
        <v>283</v>
      </c>
      <c r="H216" s="27"/>
      <c r="L216" s="27"/>
      <c r="M216" s="27"/>
      <c r="N216" s="28"/>
    </row>
    <row r="217" spans="1:14" x14ac:dyDescent="0.3">
      <c r="A217" s="30" t="s">
        <v>1212</v>
      </c>
      <c r="B217" s="67" t="s">
        <v>284</v>
      </c>
      <c r="C217" s="103">
        <v>20</v>
      </c>
      <c r="E217" s="75"/>
      <c r="F217" s="55">
        <f>IF($C$38=0,"",IF(C217="[for completion]","",IF(C217="","",C217/$C$38)))</f>
        <v>5.5455560536081284E-3</v>
      </c>
      <c r="G217" s="55">
        <f>IF($C$39=0,"",IF(C217="[for completion]","",IF(C217="","",C217/$C$39)))</f>
        <v>7.2727272727272727E-3</v>
      </c>
      <c r="H217" s="27"/>
      <c r="L217" s="27"/>
      <c r="M217" s="27"/>
      <c r="N217" s="28"/>
    </row>
    <row r="218" spans="1:14" x14ac:dyDescent="0.3">
      <c r="A218" s="30" t="s">
        <v>1213</v>
      </c>
      <c r="B218" s="67" t="s">
        <v>285</v>
      </c>
      <c r="C218" s="103">
        <v>0</v>
      </c>
      <c r="E218" s="75"/>
      <c r="F218" s="55">
        <f>IF($C$38=0,"",IF(C218="[for completion]","",IF(C218="","",C218/$C$38)))</f>
        <v>0</v>
      </c>
      <c r="G218" s="55">
        <f>IF($C$39=0,"",IF(C218="[for completion]","",IF(C218="","",C218/$C$39)))</f>
        <v>0</v>
      </c>
      <c r="H218" s="27"/>
      <c r="L218" s="27"/>
      <c r="M218" s="27"/>
      <c r="N218" s="28"/>
    </row>
    <row r="219" spans="1:14" x14ac:dyDescent="0.3">
      <c r="A219" s="30" t="s">
        <v>1214</v>
      </c>
      <c r="B219" s="67" t="s">
        <v>213</v>
      </c>
      <c r="C219" s="103">
        <v>0</v>
      </c>
      <c r="E219" s="75"/>
      <c r="F219" s="55">
        <f>IF($C$38=0,"",IF(C219="[for completion]","",IF(C219="","",C219/$C$38)))</f>
        <v>0</v>
      </c>
      <c r="G219" s="55">
        <f>IF($C$39=0,"",IF(C219="[for completion]","",IF(C219="","",C219/$C$39)))</f>
        <v>0</v>
      </c>
      <c r="H219" s="27"/>
      <c r="L219" s="27"/>
      <c r="M219" s="27"/>
      <c r="N219" s="28"/>
    </row>
    <row r="220" spans="1:14" x14ac:dyDescent="0.3">
      <c r="A220" s="30" t="s">
        <v>1215</v>
      </c>
      <c r="B220" s="68" t="s">
        <v>214</v>
      </c>
      <c r="C220" s="50">
        <f>SUM(C217:C219)</f>
        <v>20</v>
      </c>
      <c r="E220" s="75"/>
      <c r="F220" s="171">
        <f>SUM(F217:F219)</f>
        <v>5.5455560536081284E-3</v>
      </c>
      <c r="G220" s="171">
        <f>SUM(G217:G219)</f>
        <v>7.2727272727272727E-3</v>
      </c>
      <c r="H220" s="27"/>
      <c r="L220" s="27"/>
      <c r="M220" s="27"/>
      <c r="N220" s="28"/>
    </row>
    <row r="221" spans="1:14" outlineLevel="1" x14ac:dyDescent="0.3">
      <c r="A221" s="30" t="s">
        <v>1216</v>
      </c>
      <c r="B221" s="59" t="s">
        <v>215</v>
      </c>
      <c r="C221" s="50"/>
      <c r="E221" s="75"/>
      <c r="F221" s="54" t="str">
        <f t="shared" ref="F221:F227" si="14">IF($C$38=0,"",IF(C221="[for completion]","",IF(C221="","",C221/$C$38)))</f>
        <v/>
      </c>
      <c r="G221" s="54" t="str">
        <f t="shared" ref="G221:G227" si="15">IF($C$39=0,"",IF(C221="[for completion]","",IF(C221="","",C221/$C$39)))</f>
        <v/>
      </c>
      <c r="H221" s="27"/>
      <c r="L221" s="27"/>
      <c r="M221" s="27"/>
      <c r="N221" s="28"/>
    </row>
    <row r="222" spans="1:14" outlineLevel="1" x14ac:dyDescent="0.3">
      <c r="A222" s="30" t="s">
        <v>1217</v>
      </c>
      <c r="B222" s="59" t="s">
        <v>215</v>
      </c>
      <c r="C222" s="50"/>
      <c r="E222" s="75"/>
      <c r="F222" s="54" t="str">
        <f t="shared" si="14"/>
        <v/>
      </c>
      <c r="G222" s="54" t="str">
        <f t="shared" si="15"/>
        <v/>
      </c>
      <c r="H222" s="27"/>
      <c r="L222" s="27"/>
      <c r="M222" s="27"/>
      <c r="N222" s="28"/>
    </row>
    <row r="223" spans="1:14" outlineLevel="1" x14ac:dyDescent="0.3">
      <c r="A223" s="30" t="s">
        <v>1218</v>
      </c>
      <c r="B223" s="59" t="s">
        <v>215</v>
      </c>
      <c r="C223" s="50"/>
      <c r="E223" s="75"/>
      <c r="F223" s="54" t="str">
        <f t="shared" si="14"/>
        <v/>
      </c>
      <c r="G223" s="54" t="str">
        <f t="shared" si="15"/>
        <v/>
      </c>
      <c r="H223" s="27"/>
      <c r="L223" s="27"/>
      <c r="M223" s="27"/>
      <c r="N223" s="28"/>
    </row>
    <row r="224" spans="1:14" outlineLevel="1" x14ac:dyDescent="0.3">
      <c r="A224" s="30" t="s">
        <v>1219</v>
      </c>
      <c r="B224" s="59" t="s">
        <v>215</v>
      </c>
      <c r="C224" s="50"/>
      <c r="E224" s="75"/>
      <c r="F224" s="54" t="str">
        <f t="shared" si="14"/>
        <v/>
      </c>
      <c r="G224" s="54" t="str">
        <f t="shared" si="15"/>
        <v/>
      </c>
      <c r="H224" s="27"/>
      <c r="L224" s="27"/>
      <c r="M224" s="27"/>
      <c r="N224" s="28"/>
    </row>
    <row r="225" spans="1:13" outlineLevel="1" x14ac:dyDescent="0.3">
      <c r="A225" s="30" t="s">
        <v>1220</v>
      </c>
      <c r="B225" s="59" t="s">
        <v>215</v>
      </c>
      <c r="C225" s="50"/>
      <c r="E225" s="75"/>
      <c r="F225" s="54" t="str">
        <f t="shared" si="14"/>
        <v/>
      </c>
      <c r="G225" s="54" t="str">
        <f t="shared" si="15"/>
        <v/>
      </c>
      <c r="H225" s="27"/>
      <c r="L225" s="27"/>
      <c r="M225" s="27"/>
    </row>
    <row r="226" spans="1:13" outlineLevel="1" x14ac:dyDescent="0.3">
      <c r="A226" s="30" t="s">
        <v>1221</v>
      </c>
      <c r="B226" s="59" t="s">
        <v>215</v>
      </c>
      <c r="C226" s="50"/>
      <c r="E226" s="42"/>
      <c r="F226" s="54" t="str">
        <f t="shared" si="14"/>
        <v/>
      </c>
      <c r="G226" s="54" t="str">
        <f t="shared" si="15"/>
        <v/>
      </c>
      <c r="H226" s="27"/>
      <c r="L226" s="27"/>
      <c r="M226" s="27"/>
    </row>
    <row r="227" spans="1:13" outlineLevel="1" x14ac:dyDescent="0.3">
      <c r="A227" s="30" t="s">
        <v>1222</v>
      </c>
      <c r="B227" s="59" t="s">
        <v>215</v>
      </c>
      <c r="C227" s="50"/>
      <c r="E227" s="75"/>
      <c r="F227" s="54" t="str">
        <f t="shared" si="14"/>
        <v/>
      </c>
      <c r="G227" s="54" t="str">
        <f t="shared" si="15"/>
        <v/>
      </c>
      <c r="H227" s="27"/>
      <c r="L227" s="27"/>
      <c r="M227" s="27"/>
    </row>
    <row r="228" spans="1:13" ht="15" customHeight="1" x14ac:dyDescent="0.3">
      <c r="A228" s="45"/>
      <c r="B228" s="46" t="s">
        <v>286</v>
      </c>
      <c r="C228" s="45"/>
      <c r="D228" s="45"/>
      <c r="E228" s="47"/>
      <c r="F228" s="48"/>
      <c r="G228" s="48"/>
      <c r="H228" s="27"/>
      <c r="L228" s="27"/>
      <c r="M228" s="27"/>
    </row>
    <row r="229" spans="1:13" ht="28.8" x14ac:dyDescent="0.3">
      <c r="A229" s="30" t="s">
        <v>1223</v>
      </c>
      <c r="B229" s="42" t="s">
        <v>287</v>
      </c>
      <c r="C229" s="50" t="s">
        <v>1411</v>
      </c>
      <c r="H229" s="27"/>
      <c r="L229" s="27"/>
      <c r="M229" s="27"/>
    </row>
    <row r="230" spans="1:13" ht="15" customHeight="1" x14ac:dyDescent="0.3">
      <c r="A230" s="45"/>
      <c r="B230" s="46" t="s">
        <v>288</v>
      </c>
      <c r="C230" s="45"/>
      <c r="D230" s="45"/>
      <c r="E230" s="47"/>
      <c r="F230" s="48"/>
      <c r="G230" s="48"/>
      <c r="H230" s="27"/>
      <c r="L230" s="27"/>
      <c r="M230" s="27"/>
    </row>
    <row r="231" spans="1:13" x14ac:dyDescent="0.3">
      <c r="A231" s="30" t="s">
        <v>1224</v>
      </c>
      <c r="B231" s="30" t="s">
        <v>289</v>
      </c>
      <c r="C231" s="103">
        <v>0</v>
      </c>
      <c r="E231" s="42"/>
      <c r="H231" s="27"/>
      <c r="L231" s="27"/>
      <c r="M231" s="27"/>
    </row>
    <row r="232" spans="1:13" x14ac:dyDescent="0.3">
      <c r="A232" s="30" t="s">
        <v>1225</v>
      </c>
      <c r="B232" s="81" t="s">
        <v>290</v>
      </c>
      <c r="C232" s="103">
        <v>0</v>
      </c>
      <c r="E232" s="42"/>
      <c r="H232" s="27"/>
      <c r="L232" s="27"/>
      <c r="M232" s="27"/>
    </row>
    <row r="233" spans="1:13" x14ac:dyDescent="0.3">
      <c r="A233" s="30" t="s">
        <v>1226</v>
      </c>
      <c r="B233" s="81" t="s">
        <v>291</v>
      </c>
      <c r="C233" s="103">
        <v>0</v>
      </c>
      <c r="E233" s="42"/>
      <c r="H233" s="27"/>
      <c r="L233" s="27"/>
      <c r="M233" s="27"/>
    </row>
    <row r="234" spans="1:13" outlineLevel="1" x14ac:dyDescent="0.3">
      <c r="A234" s="30" t="s">
        <v>1227</v>
      </c>
      <c r="B234" s="41" t="s">
        <v>292</v>
      </c>
      <c r="C234" s="57"/>
      <c r="D234" s="42"/>
      <c r="E234" s="42"/>
      <c r="H234" s="27"/>
      <c r="L234" s="27"/>
      <c r="M234" s="27"/>
    </row>
    <row r="235" spans="1:13" outlineLevel="1" x14ac:dyDescent="0.3">
      <c r="A235" s="30" t="s">
        <v>1228</v>
      </c>
      <c r="B235" s="41" t="s">
        <v>293</v>
      </c>
      <c r="C235" s="57"/>
      <c r="D235" s="42"/>
      <c r="E235" s="42"/>
      <c r="H235" s="27"/>
      <c r="L235" s="27"/>
      <c r="M235" s="27"/>
    </row>
    <row r="236" spans="1:13" outlineLevel="1" x14ac:dyDescent="0.3">
      <c r="A236" s="30" t="s">
        <v>1229</v>
      </c>
      <c r="B236" s="41" t="s">
        <v>294</v>
      </c>
      <c r="C236" s="42"/>
      <c r="D236" s="42"/>
      <c r="E236" s="42"/>
      <c r="H236" s="27"/>
      <c r="L236" s="27"/>
      <c r="M236" s="27"/>
    </row>
    <row r="237" spans="1:13" ht="19.5" customHeight="1" outlineLevel="1" x14ac:dyDescent="0.3">
      <c r="A237" s="30" t="s">
        <v>1230</v>
      </c>
      <c r="C237" s="42"/>
      <c r="D237" s="42"/>
      <c r="E237" s="42"/>
      <c r="H237" s="27"/>
      <c r="L237" s="27"/>
      <c r="M237" s="27"/>
    </row>
    <row r="238" spans="1:13" ht="19.5" customHeight="1" outlineLevel="1" x14ac:dyDescent="0.3">
      <c r="A238" s="30" t="s">
        <v>1231</v>
      </c>
      <c r="C238" s="42"/>
      <c r="D238" s="42"/>
      <c r="E238" s="42"/>
      <c r="H238" s="27"/>
      <c r="L238" s="27"/>
      <c r="M238" s="27"/>
    </row>
    <row r="239" spans="1:13" ht="15" customHeight="1" x14ac:dyDescent="0.3">
      <c r="A239" s="45"/>
      <c r="B239" s="46" t="s">
        <v>1394</v>
      </c>
      <c r="C239" s="45"/>
      <c r="D239" s="45"/>
      <c r="E239" s="47"/>
      <c r="F239" s="48"/>
      <c r="G239" s="48"/>
      <c r="H239" s="27"/>
      <c r="L239" s="27"/>
      <c r="M239" s="27"/>
    </row>
    <row r="240" spans="1:13" ht="28.8" x14ac:dyDescent="0.3">
      <c r="A240" s="30" t="s">
        <v>1232</v>
      </c>
      <c r="B240" s="30" t="s">
        <v>1395</v>
      </c>
      <c r="C240" s="103"/>
      <c r="E240" s="42"/>
      <c r="H240" s="27"/>
      <c r="L240" s="27"/>
      <c r="M240" s="27"/>
    </row>
    <row r="241" spans="1:13" x14ac:dyDescent="0.3">
      <c r="A241" s="30" t="s">
        <v>1233</v>
      </c>
      <c r="B241" s="30" t="s">
        <v>1396</v>
      </c>
      <c r="C241" s="103"/>
      <c r="E241" s="42"/>
      <c r="H241" s="27"/>
      <c r="L241" s="27"/>
      <c r="M241" s="27"/>
    </row>
    <row r="242" spans="1:13" x14ac:dyDescent="0.3">
      <c r="A242" s="30" t="s">
        <v>1234</v>
      </c>
      <c r="B242" s="30" t="s">
        <v>1397</v>
      </c>
      <c r="C242" s="103"/>
      <c r="E242" s="42"/>
      <c r="H242" s="27"/>
      <c r="L242" s="27"/>
      <c r="M242" s="27"/>
    </row>
    <row r="243" spans="1:13" ht="28.8" x14ac:dyDescent="0.3">
      <c r="A243" s="30" t="s">
        <v>1235</v>
      </c>
      <c r="B243" s="30" t="s">
        <v>1398</v>
      </c>
      <c r="C243" s="103"/>
      <c r="E243" s="42"/>
      <c r="H243" s="27"/>
      <c r="L243" s="27"/>
      <c r="M243" s="27"/>
    </row>
    <row r="244" spans="1:13" x14ac:dyDescent="0.3">
      <c r="A244" s="30" t="s">
        <v>1399</v>
      </c>
      <c r="B244" s="30" t="s">
        <v>1400</v>
      </c>
      <c r="C244" s="103"/>
      <c r="E244" s="42"/>
      <c r="H244" s="27"/>
      <c r="L244" s="27"/>
      <c r="M244" s="27"/>
    </row>
    <row r="245" spans="1:13" x14ac:dyDescent="0.3">
      <c r="A245" s="30" t="s">
        <v>1401</v>
      </c>
      <c r="B245" s="30" t="s">
        <v>1402</v>
      </c>
      <c r="C245" s="103"/>
      <c r="E245" s="42"/>
      <c r="H245" s="27"/>
      <c r="L245" s="27"/>
      <c r="M245" s="27"/>
    </row>
    <row r="246" spans="1:13" x14ac:dyDescent="0.3">
      <c r="A246" s="30" t="s">
        <v>1403</v>
      </c>
      <c r="B246" s="30" t="s">
        <v>1404</v>
      </c>
      <c r="C246" s="103"/>
      <c r="E246" s="42"/>
      <c r="H246" s="27"/>
      <c r="L246" s="27"/>
      <c r="M246" s="27"/>
    </row>
    <row r="247" spans="1:13" x14ac:dyDescent="0.3">
      <c r="A247" s="30" t="s">
        <v>1236</v>
      </c>
      <c r="C247" s="103"/>
      <c r="E247" s="42"/>
      <c r="H247" s="27"/>
      <c r="L247" s="27"/>
      <c r="M247" s="27"/>
    </row>
    <row r="248" spans="1:13" x14ac:dyDescent="0.3">
      <c r="A248" s="30" t="s">
        <v>1237</v>
      </c>
      <c r="C248" s="103"/>
      <c r="E248" s="42"/>
      <c r="H248" s="27"/>
      <c r="L248" s="27"/>
      <c r="M248" s="27"/>
    </row>
    <row r="249" spans="1:13" x14ac:dyDescent="0.3">
      <c r="A249" s="30" t="s">
        <v>1238</v>
      </c>
      <c r="C249" s="103"/>
      <c r="E249" s="42"/>
      <c r="H249" s="27"/>
      <c r="L249" s="27"/>
      <c r="M249" s="27"/>
    </row>
    <row r="250" spans="1:13" x14ac:dyDescent="0.3">
      <c r="A250" s="30" t="s">
        <v>1239</v>
      </c>
      <c r="C250" s="103"/>
      <c r="E250" s="42"/>
      <c r="H250" s="27"/>
      <c r="L250" s="27"/>
      <c r="M250" s="27"/>
    </row>
    <row r="251" spans="1:13" x14ac:dyDescent="0.3">
      <c r="A251" s="30" t="s">
        <v>1240</v>
      </c>
      <c r="C251" s="103"/>
      <c r="E251" s="42"/>
      <c r="H251" s="27"/>
      <c r="L251" s="27"/>
      <c r="M251" s="27"/>
    </row>
    <row r="252" spans="1:13" x14ac:dyDescent="0.3">
      <c r="A252" s="30" t="s">
        <v>1241</v>
      </c>
      <c r="C252" s="103"/>
      <c r="E252" s="42"/>
      <c r="H252" s="27"/>
      <c r="L252" s="27"/>
      <c r="M252" s="27"/>
    </row>
    <row r="253" spans="1:13" x14ac:dyDescent="0.3">
      <c r="A253" s="30" t="s">
        <v>1242</v>
      </c>
      <c r="C253" s="103"/>
      <c r="E253" s="42"/>
      <c r="H253" s="27"/>
      <c r="L253" s="27"/>
      <c r="M253" s="27"/>
    </row>
    <row r="254" spans="1:13" x14ac:dyDescent="0.3">
      <c r="A254" s="30" t="s">
        <v>1243</v>
      </c>
      <c r="C254" s="103"/>
      <c r="E254" s="42"/>
      <c r="H254" s="27"/>
      <c r="L254" s="27"/>
      <c r="M254" s="27"/>
    </row>
    <row r="255" spans="1:13" x14ac:dyDescent="0.3">
      <c r="A255" s="30" t="s">
        <v>1244</v>
      </c>
      <c r="C255" s="103"/>
      <c r="E255" s="42"/>
      <c r="H255" s="27"/>
      <c r="L255" s="27"/>
      <c r="M255" s="27"/>
    </row>
    <row r="256" spans="1:13" x14ac:dyDescent="0.3">
      <c r="A256" s="30" t="s">
        <v>1245</v>
      </c>
      <c r="C256" s="103"/>
      <c r="E256" s="42"/>
      <c r="H256" s="27"/>
      <c r="L256" s="27"/>
      <c r="M256" s="27"/>
    </row>
    <row r="257" spans="1:13" x14ac:dyDescent="0.3">
      <c r="A257" s="30" t="s">
        <v>1246</v>
      </c>
      <c r="C257" s="103"/>
      <c r="E257" s="42"/>
      <c r="H257" s="27"/>
      <c r="L257" s="27"/>
      <c r="M257" s="27"/>
    </row>
    <row r="258" spans="1:13" x14ac:dyDescent="0.3">
      <c r="A258" s="30" t="s">
        <v>1247</v>
      </c>
      <c r="C258" s="103"/>
      <c r="E258" s="42"/>
      <c r="H258" s="27"/>
      <c r="L258" s="27"/>
      <c r="M258" s="27"/>
    </row>
    <row r="259" spans="1:13" x14ac:dyDescent="0.3">
      <c r="A259" s="30" t="s">
        <v>1248</v>
      </c>
      <c r="C259" s="103"/>
      <c r="E259" s="42"/>
      <c r="H259" s="27"/>
      <c r="L259" s="27"/>
      <c r="M259" s="27"/>
    </row>
    <row r="260" spans="1:13" x14ac:dyDescent="0.3">
      <c r="A260" s="30" t="s">
        <v>1249</v>
      </c>
      <c r="C260" s="103"/>
      <c r="E260" s="42"/>
      <c r="H260" s="27"/>
      <c r="L260" s="27"/>
      <c r="M260" s="27"/>
    </row>
    <row r="261" spans="1:13" x14ac:dyDescent="0.3">
      <c r="A261" s="30" t="s">
        <v>1250</v>
      </c>
      <c r="C261" s="103"/>
      <c r="E261" s="42"/>
      <c r="H261" s="27"/>
      <c r="L261" s="27"/>
      <c r="M261" s="27"/>
    </row>
    <row r="262" spans="1:13" x14ac:dyDescent="0.3">
      <c r="A262" s="30" t="s">
        <v>1251</v>
      </c>
      <c r="C262" s="103"/>
      <c r="E262" s="42"/>
      <c r="H262" s="27"/>
      <c r="L262" s="27"/>
      <c r="M262" s="27"/>
    </row>
    <row r="263" spans="1:13" x14ac:dyDescent="0.3">
      <c r="A263" s="30" t="s">
        <v>1252</v>
      </c>
      <c r="C263" s="103"/>
      <c r="E263" s="42"/>
      <c r="H263" s="27"/>
      <c r="L263" s="27"/>
      <c r="M263" s="27"/>
    </row>
    <row r="264" spans="1:13" x14ac:dyDescent="0.3">
      <c r="A264" s="30" t="s">
        <v>1253</v>
      </c>
      <c r="C264" s="103"/>
      <c r="E264" s="42"/>
      <c r="H264" s="27"/>
      <c r="L264" s="27"/>
      <c r="M264" s="27"/>
    </row>
    <row r="265" spans="1:13" x14ac:dyDescent="0.3">
      <c r="A265" s="30" t="s">
        <v>1254</v>
      </c>
      <c r="C265" s="103"/>
      <c r="E265" s="42"/>
      <c r="H265" s="27"/>
      <c r="L265" s="27"/>
      <c r="M265" s="27"/>
    </row>
    <row r="266" spans="1:13" x14ac:dyDescent="0.3">
      <c r="A266" s="30" t="s">
        <v>1255</v>
      </c>
      <c r="C266" s="103"/>
      <c r="E266" s="42"/>
      <c r="H266" s="27"/>
      <c r="L266" s="27"/>
      <c r="M266" s="27"/>
    </row>
    <row r="267" spans="1:13" x14ac:dyDescent="0.3">
      <c r="A267" s="30" t="s">
        <v>1256</v>
      </c>
      <c r="C267" s="103"/>
      <c r="E267" s="42"/>
      <c r="H267" s="27"/>
      <c r="L267" s="27"/>
      <c r="M267" s="27"/>
    </row>
    <row r="268" spans="1:13" x14ac:dyDescent="0.3">
      <c r="A268" s="30" t="s">
        <v>1257</v>
      </c>
      <c r="C268" s="103"/>
      <c r="E268" s="42"/>
      <c r="H268" s="27"/>
      <c r="L268" s="27"/>
      <c r="M268" s="27"/>
    </row>
    <row r="269" spans="1:13" x14ac:dyDescent="0.3">
      <c r="A269" s="30" t="s">
        <v>1258</v>
      </c>
      <c r="C269" s="103"/>
      <c r="E269" s="42"/>
      <c r="H269" s="27"/>
      <c r="L269" s="27"/>
      <c r="M269" s="27"/>
    </row>
    <row r="270" spans="1:13" x14ac:dyDescent="0.3">
      <c r="A270" s="30" t="s">
        <v>1259</v>
      </c>
      <c r="C270" s="103"/>
      <c r="E270" s="42"/>
      <c r="H270" s="27"/>
      <c r="L270" s="27"/>
      <c r="M270" s="27"/>
    </row>
    <row r="271" spans="1:13" x14ac:dyDescent="0.3">
      <c r="A271" s="30" t="s">
        <v>1260</v>
      </c>
      <c r="C271" s="103"/>
      <c r="E271" s="42"/>
      <c r="H271" s="27"/>
      <c r="L271" s="27"/>
      <c r="M271" s="27"/>
    </row>
    <row r="272" spans="1:13" x14ac:dyDescent="0.3">
      <c r="A272" s="30" t="s">
        <v>1261</v>
      </c>
      <c r="C272" s="103"/>
      <c r="E272" s="42"/>
      <c r="H272" s="27"/>
      <c r="L272" s="27"/>
      <c r="M272" s="27"/>
    </row>
    <row r="273" spans="1:14" x14ac:dyDescent="0.3">
      <c r="A273" s="30" t="s">
        <v>1262</v>
      </c>
      <c r="C273" s="103"/>
      <c r="E273" s="42"/>
      <c r="H273" s="27"/>
      <c r="L273" s="27"/>
      <c r="M273" s="27"/>
    </row>
    <row r="274" spans="1:14" x14ac:dyDescent="0.3">
      <c r="A274" s="30" t="s">
        <v>1263</v>
      </c>
      <c r="C274" s="103"/>
      <c r="E274" s="42"/>
      <c r="H274" s="27"/>
      <c r="L274" s="27"/>
      <c r="M274" s="27"/>
    </row>
    <row r="275" spans="1:14" x14ac:dyDescent="0.3">
      <c r="A275" s="30" t="s">
        <v>1264</v>
      </c>
      <c r="C275" s="103"/>
      <c r="E275" s="42"/>
      <c r="H275" s="27"/>
      <c r="L275" s="27"/>
      <c r="M275" s="27"/>
    </row>
    <row r="276" spans="1:14" x14ac:dyDescent="0.3">
      <c r="A276" s="30" t="s">
        <v>1265</v>
      </c>
      <c r="C276" s="103"/>
      <c r="E276" s="42"/>
      <c r="H276" s="27"/>
      <c r="L276" s="27"/>
      <c r="M276" s="27"/>
    </row>
    <row r="277" spans="1:14" x14ac:dyDescent="0.3">
      <c r="A277" s="30" t="s">
        <v>1266</v>
      </c>
      <c r="C277" s="103"/>
      <c r="E277" s="42"/>
      <c r="H277" s="27"/>
      <c r="L277" s="27"/>
      <c r="M277" s="27"/>
    </row>
    <row r="278" spans="1:14" x14ac:dyDescent="0.3">
      <c r="A278" s="30" t="s">
        <v>1267</v>
      </c>
      <c r="C278" s="103"/>
      <c r="E278" s="42"/>
      <c r="H278" s="27"/>
      <c r="L278" s="27"/>
      <c r="M278" s="27"/>
    </row>
    <row r="279" spans="1:14" x14ac:dyDescent="0.3">
      <c r="A279" s="30" t="s">
        <v>1268</v>
      </c>
      <c r="C279" s="103"/>
      <c r="E279" s="42"/>
      <c r="H279" s="27"/>
      <c r="L279" s="27"/>
      <c r="M279" s="27"/>
    </row>
    <row r="280" spans="1:14" x14ac:dyDescent="0.3">
      <c r="A280" s="30" t="s">
        <v>1269</v>
      </c>
      <c r="C280" s="103"/>
      <c r="E280" s="42"/>
      <c r="H280" s="27"/>
      <c r="L280" s="27"/>
      <c r="M280" s="27"/>
    </row>
    <row r="281" spans="1:14" x14ac:dyDescent="0.3">
      <c r="A281" s="30" t="s">
        <v>1270</v>
      </c>
      <c r="C281" s="103"/>
      <c r="E281" s="42"/>
      <c r="H281" s="27"/>
      <c r="L281" s="27"/>
      <c r="M281" s="27"/>
    </row>
    <row r="282" spans="1:14" x14ac:dyDescent="0.3">
      <c r="A282" s="30" t="s">
        <v>1271</v>
      </c>
      <c r="C282" s="103"/>
      <c r="E282" s="42"/>
      <c r="H282" s="27"/>
      <c r="L282" s="27"/>
      <c r="M282" s="27"/>
    </row>
    <row r="283" spans="1:14" x14ac:dyDescent="0.3">
      <c r="A283" s="30" t="s">
        <v>1272</v>
      </c>
      <c r="C283" s="103"/>
      <c r="E283" s="42"/>
      <c r="H283" s="27"/>
      <c r="L283" s="27"/>
      <c r="M283" s="27"/>
    </row>
    <row r="284" spans="1:14" x14ac:dyDescent="0.3">
      <c r="A284" s="30" t="s">
        <v>1273</v>
      </c>
      <c r="C284" s="103"/>
      <c r="E284" s="42"/>
      <c r="H284" s="27"/>
      <c r="L284" s="27"/>
      <c r="M284" s="27"/>
    </row>
    <row r="285" spans="1:14" ht="37.5" customHeight="1" x14ac:dyDescent="0.3">
      <c r="A285" s="37"/>
      <c r="B285" s="37" t="s">
        <v>295</v>
      </c>
      <c r="C285" s="37" t="s">
        <v>296</v>
      </c>
      <c r="D285" s="37" t="s">
        <v>296</v>
      </c>
      <c r="E285" s="37"/>
      <c r="F285" s="38"/>
      <c r="G285" s="39"/>
      <c r="H285" s="27"/>
      <c r="I285" s="34"/>
      <c r="J285" s="34"/>
      <c r="K285" s="34"/>
      <c r="L285" s="34"/>
      <c r="M285" s="36"/>
    </row>
    <row r="286" spans="1:14" ht="18" x14ac:dyDescent="0.3">
      <c r="A286" s="82" t="s">
        <v>1274</v>
      </c>
      <c r="B286" s="83"/>
      <c r="C286" s="83"/>
      <c r="D286" s="83"/>
      <c r="E286" s="83"/>
      <c r="F286" s="84"/>
      <c r="G286" s="83"/>
      <c r="H286" s="27"/>
      <c r="I286" s="34"/>
      <c r="J286" s="34"/>
      <c r="K286" s="34"/>
      <c r="L286" s="34"/>
      <c r="M286" s="36"/>
    </row>
    <row r="287" spans="1:14" ht="18" x14ac:dyDescent="0.3">
      <c r="A287" s="82" t="s">
        <v>1275</v>
      </c>
      <c r="B287" s="83"/>
      <c r="C287" s="83"/>
      <c r="D287" s="83"/>
      <c r="E287" s="83"/>
      <c r="F287" s="84"/>
      <c r="G287" s="83"/>
      <c r="H287" s="27"/>
      <c r="I287" s="34"/>
      <c r="J287" s="34"/>
      <c r="K287" s="34"/>
      <c r="L287" s="34"/>
      <c r="M287" s="36"/>
    </row>
    <row r="288" spans="1:14" s="149" customFormat="1" ht="16.5" customHeight="1" x14ac:dyDescent="0.3">
      <c r="A288" s="143" t="s">
        <v>1276</v>
      </c>
      <c r="B288" s="144" t="s">
        <v>1422</v>
      </c>
      <c r="C288" s="145">
        <f>ROW(B38)</f>
        <v>38</v>
      </c>
      <c r="D288" s="52"/>
      <c r="E288" s="52"/>
      <c r="F288" s="52"/>
      <c r="G288" s="52"/>
      <c r="H288" s="146"/>
      <c r="I288" s="147"/>
      <c r="J288" s="21"/>
      <c r="K288" s="148"/>
      <c r="L288" s="52"/>
      <c r="M288" s="52"/>
      <c r="N288" s="52"/>
    </row>
    <row r="289" spans="1:14" s="149" customFormat="1" ht="16.5" customHeight="1" x14ac:dyDescent="0.3">
      <c r="A289" s="143" t="s">
        <v>1277</v>
      </c>
      <c r="B289" s="144" t="s">
        <v>1416</v>
      </c>
      <c r="C289" s="145">
        <f>ROW(B39)</f>
        <v>39</v>
      </c>
      <c r="D289" s="150"/>
      <c r="E289" s="123"/>
      <c r="F289" s="123"/>
      <c r="G289" s="150"/>
      <c r="H289" s="146"/>
      <c r="I289" s="147"/>
      <c r="J289" s="21"/>
      <c r="K289" s="148"/>
      <c r="L289" s="52"/>
      <c r="M289" s="52"/>
      <c r="N289" s="146"/>
    </row>
    <row r="290" spans="1:14" s="149" customFormat="1" ht="16.5" customHeight="1" x14ac:dyDescent="0.3">
      <c r="A290" s="143" t="s">
        <v>1278</v>
      </c>
      <c r="B290" s="144" t="s">
        <v>1417</v>
      </c>
      <c r="C290" s="151" t="s">
        <v>1421</v>
      </c>
      <c r="D290" s="150"/>
      <c r="E290" s="150"/>
      <c r="F290" s="150"/>
      <c r="G290" s="150"/>
      <c r="H290" s="146"/>
      <c r="I290" s="147"/>
      <c r="J290" s="21"/>
      <c r="K290" s="21"/>
      <c r="L290" s="152"/>
      <c r="M290" s="52"/>
      <c r="N290" s="152"/>
    </row>
    <row r="291" spans="1:14" s="149" customFormat="1" ht="16.5" customHeight="1" x14ac:dyDescent="0.3">
      <c r="A291" s="143" t="s">
        <v>1279</v>
      </c>
      <c r="B291" s="144" t="s">
        <v>1423</v>
      </c>
      <c r="C291" s="145" t="str">
        <f ca="1">IF(ISREF(INDIRECT("'B1. HTT Mortgage Assets'!A1")),ROW('B1. HTT Mortgage Assets'!B43)&amp;" for Mortgage Assets","")</f>
        <v>43 for Mortgage Assets</v>
      </c>
      <c r="D291" s="124"/>
      <c r="E291" s="150"/>
      <c r="F291" s="123"/>
      <c r="G291" s="150"/>
      <c r="H291" s="146"/>
      <c r="I291" s="147"/>
      <c r="J291" s="21"/>
      <c r="K291" s="148"/>
      <c r="L291" s="148"/>
      <c r="M291" s="148"/>
      <c r="N291" s="146"/>
    </row>
    <row r="292" spans="1:14" s="149" customFormat="1" ht="16.5" customHeight="1" x14ac:dyDescent="0.3">
      <c r="A292" s="143" t="s">
        <v>1280</v>
      </c>
      <c r="B292" s="144" t="s">
        <v>1424</v>
      </c>
      <c r="C292" s="145">
        <f>ROW(B52)</f>
        <v>52</v>
      </c>
      <c r="D292" s="150"/>
      <c r="E292" s="150"/>
      <c r="F292" s="150"/>
      <c r="G292" s="150"/>
      <c r="H292" s="146"/>
      <c r="I292" s="147"/>
      <c r="J292" s="153"/>
      <c r="K292" s="21"/>
      <c r="L292" s="152"/>
      <c r="M292" s="148"/>
      <c r="N292" s="152"/>
    </row>
    <row r="293" spans="1:14" s="149" customFormat="1" ht="16.5" customHeight="1" x14ac:dyDescent="0.3">
      <c r="A293" s="143" t="s">
        <v>1281</v>
      </c>
      <c r="B293" s="144" t="s">
        <v>1425</v>
      </c>
      <c r="C293" s="154" t="str">
        <f ca="1">IF(ISREF(INDIRECT("'B1. HTT Mortgage Assets'!A1")),ROW('B1. HTT Mortgage Assets'!B186)&amp;" for Residential Mortgage Assets","")</f>
        <v>186 for Residential Mortgage Assets</v>
      </c>
      <c r="D293" s="124"/>
      <c r="E293" s="150"/>
      <c r="F293" s="124"/>
      <c r="G293" s="124"/>
      <c r="H293" s="146"/>
      <c r="I293" s="147"/>
      <c r="J293" s="148"/>
      <c r="K293" s="148"/>
      <c r="L293" s="148"/>
      <c r="M293" s="152"/>
      <c r="N293" s="146"/>
    </row>
    <row r="294" spans="1:14" s="149" customFormat="1" ht="16.5" customHeight="1" x14ac:dyDescent="0.3">
      <c r="A294" s="143" t="s">
        <v>1282</v>
      </c>
      <c r="B294" s="144" t="s">
        <v>1429</v>
      </c>
      <c r="C294" s="154" t="s">
        <v>297</v>
      </c>
      <c r="D294" s="150"/>
      <c r="E294" s="150"/>
      <c r="F294" s="150"/>
      <c r="G294" s="150"/>
      <c r="H294" s="146"/>
      <c r="I294" s="147"/>
      <c r="J294" s="21"/>
      <c r="K294" s="148"/>
      <c r="L294" s="148"/>
      <c r="M294" s="152"/>
      <c r="N294" s="146"/>
    </row>
    <row r="295" spans="1:14" s="149" customFormat="1" ht="16.5" customHeight="1" x14ac:dyDescent="0.3">
      <c r="A295" s="143" t="s">
        <v>1283</v>
      </c>
      <c r="B295" s="144" t="s">
        <v>1426</v>
      </c>
      <c r="C295" s="145" t="str">
        <f ca="1">IF(ISREF(INDIRECT("'B1. HTT Mortgage Assets'!A1")),ROW('B1. HTT Mortgage Assets'!B149)&amp;" for Mortgage Assets","")</f>
        <v>149 for Mortgage Assets</v>
      </c>
      <c r="D295" s="124"/>
      <c r="E295" s="150"/>
      <c r="F295" s="124"/>
      <c r="G295" s="150"/>
      <c r="H295" s="146"/>
      <c r="I295" s="147"/>
      <c r="J295" s="21"/>
      <c r="K295" s="148"/>
      <c r="L295" s="152"/>
      <c r="M295" s="152"/>
      <c r="N295" s="146"/>
    </row>
    <row r="296" spans="1:14" s="149" customFormat="1" ht="16.5" customHeight="1" x14ac:dyDescent="0.3">
      <c r="A296" s="143" t="s">
        <v>1284</v>
      </c>
      <c r="B296" s="144" t="s">
        <v>1418</v>
      </c>
      <c r="C296" s="145">
        <f>ROW(B111)</f>
        <v>111</v>
      </c>
      <c r="D296" s="150"/>
      <c r="E296" s="150"/>
      <c r="F296" s="150"/>
      <c r="G296" s="150"/>
      <c r="H296" s="146"/>
      <c r="I296" s="147"/>
      <c r="J296" s="21"/>
      <c r="K296" s="148"/>
      <c r="L296" s="152"/>
      <c r="M296" s="152"/>
      <c r="N296" s="146"/>
    </row>
    <row r="297" spans="1:14" s="149" customFormat="1" ht="16.5" customHeight="1" x14ac:dyDescent="0.3">
      <c r="A297" s="143" t="s">
        <v>1285</v>
      </c>
      <c r="B297" s="144" t="s">
        <v>1427</v>
      </c>
      <c r="C297" s="145">
        <f>ROW(B163)</f>
        <v>163</v>
      </c>
      <c r="D297" s="150"/>
      <c r="E297" s="150"/>
      <c r="F297" s="150"/>
      <c r="G297" s="150"/>
      <c r="H297" s="146"/>
      <c r="I297" s="148"/>
      <c r="J297" s="21"/>
      <c r="K297" s="148"/>
      <c r="L297" s="152"/>
      <c r="M297" s="148"/>
      <c r="N297" s="146"/>
    </row>
    <row r="298" spans="1:14" s="149" customFormat="1" ht="16.5" customHeight="1" x14ac:dyDescent="0.3">
      <c r="A298" s="143" t="s">
        <v>1286</v>
      </c>
      <c r="B298" s="144" t="s">
        <v>1430</v>
      </c>
      <c r="C298" s="145">
        <f>ROW(B137)</f>
        <v>137</v>
      </c>
      <c r="D298" s="150"/>
      <c r="E298" s="150"/>
      <c r="F298" s="150"/>
      <c r="G298" s="150"/>
      <c r="H298" s="146"/>
      <c r="I298" s="147"/>
      <c r="J298" s="21"/>
      <c r="K298" s="148"/>
      <c r="L298" s="152"/>
      <c r="M298" s="148"/>
      <c r="N298" s="146"/>
    </row>
    <row r="299" spans="1:14" s="149" customFormat="1" ht="16.5" customHeight="1" x14ac:dyDescent="0.3">
      <c r="A299" s="143" t="s">
        <v>1287</v>
      </c>
      <c r="B299" s="144" t="s">
        <v>1428</v>
      </c>
      <c r="C299" s="155"/>
      <c r="D299" s="150"/>
      <c r="E299" s="150"/>
      <c r="F299" s="150"/>
      <c r="G299" s="150"/>
      <c r="H299" s="146"/>
      <c r="I299" s="147"/>
      <c r="J299" s="148"/>
      <c r="K299" s="148"/>
      <c r="L299" s="152"/>
      <c r="M299" s="148"/>
      <c r="N299" s="146"/>
    </row>
    <row r="300" spans="1:14" s="149" customFormat="1" ht="16.5" customHeight="1" x14ac:dyDescent="0.3">
      <c r="A300" s="143" t="s">
        <v>1288</v>
      </c>
      <c r="B300" s="144" t="s">
        <v>1431</v>
      </c>
      <c r="C300" s="145" t="s">
        <v>298</v>
      </c>
      <c r="D300" s="124"/>
      <c r="E300" s="150"/>
      <c r="F300" s="125"/>
      <c r="G300" s="150"/>
      <c r="H300" s="146"/>
      <c r="I300" s="147"/>
      <c r="J300" s="148"/>
      <c r="K300" s="21"/>
      <c r="L300" s="152"/>
      <c r="M300" s="148"/>
      <c r="N300" s="146"/>
    </row>
    <row r="301" spans="1:14" s="149" customFormat="1" ht="16.5" customHeight="1" outlineLevel="1" x14ac:dyDescent="0.3">
      <c r="A301" s="143" t="s">
        <v>1289</v>
      </c>
      <c r="B301" s="144" t="s">
        <v>1432</v>
      </c>
      <c r="C301" s="145" t="s">
        <v>299</v>
      </c>
      <c r="D301" s="150"/>
      <c r="E301" s="150"/>
      <c r="F301" s="150"/>
      <c r="G301" s="150"/>
      <c r="H301" s="146"/>
      <c r="I301" s="147"/>
      <c r="J301" s="148"/>
      <c r="K301" s="21"/>
      <c r="L301" s="152"/>
      <c r="M301" s="148"/>
      <c r="N301" s="146"/>
    </row>
    <row r="302" spans="1:14" s="149" customFormat="1" ht="16.5" customHeight="1" outlineLevel="1" x14ac:dyDescent="0.3">
      <c r="A302" s="143" t="s">
        <v>1290</v>
      </c>
      <c r="B302" s="144" t="s">
        <v>1433</v>
      </c>
      <c r="C302" s="145" t="str">
        <f>ROW('C. HTT Harmonised Glossary'!B18)&amp;" for Harmonised Glossary"</f>
        <v>18 for Harmonised Glossary</v>
      </c>
      <c r="D302" s="150"/>
      <c r="E302" s="150"/>
      <c r="F302" s="150"/>
      <c r="G302" s="150"/>
      <c r="H302" s="146"/>
      <c r="I302" s="147"/>
      <c r="J302" s="148"/>
      <c r="K302" s="21"/>
      <c r="L302" s="152"/>
      <c r="M302" s="148"/>
      <c r="N302" s="146"/>
    </row>
    <row r="303" spans="1:14" s="149" customFormat="1" ht="16.5" customHeight="1" outlineLevel="1" x14ac:dyDescent="0.3">
      <c r="A303" s="143" t="s">
        <v>1291</v>
      </c>
      <c r="B303" s="144" t="s">
        <v>1434</v>
      </c>
      <c r="C303" s="145">
        <f>ROW(B65)</f>
        <v>65</v>
      </c>
      <c r="D303" s="150"/>
      <c r="E303" s="150"/>
      <c r="F303" s="150"/>
      <c r="G303" s="150"/>
      <c r="H303" s="146"/>
      <c r="I303" s="147"/>
      <c r="J303" s="21"/>
      <c r="K303" s="21"/>
      <c r="L303" s="152"/>
      <c r="M303" s="148"/>
      <c r="N303" s="146"/>
    </row>
    <row r="304" spans="1:14" s="149" customFormat="1" ht="16.5" customHeight="1" outlineLevel="1" x14ac:dyDescent="0.3">
      <c r="A304" s="143" t="s">
        <v>1292</v>
      </c>
      <c r="B304" s="144" t="s">
        <v>1435</v>
      </c>
      <c r="C304" s="145">
        <f>ROW(B88)</f>
        <v>88</v>
      </c>
      <c r="D304" s="150"/>
      <c r="E304" s="150"/>
      <c r="F304" s="150"/>
      <c r="G304" s="150"/>
      <c r="H304" s="146"/>
      <c r="I304" s="147"/>
      <c r="J304" s="21"/>
      <c r="K304" s="21"/>
      <c r="L304" s="152"/>
      <c r="M304" s="148"/>
      <c r="N304" s="146"/>
    </row>
    <row r="305" spans="1:14" s="149" customFormat="1" ht="16.5" customHeight="1" outlineLevel="1" x14ac:dyDescent="0.3">
      <c r="A305" s="143" t="s">
        <v>1293</v>
      </c>
      <c r="B305" s="144" t="s">
        <v>1437</v>
      </c>
      <c r="C305" s="145" t="s">
        <v>300</v>
      </c>
      <c r="D305" s="150"/>
      <c r="E305" s="150"/>
      <c r="F305" s="150"/>
      <c r="G305" s="150"/>
      <c r="H305" s="146"/>
      <c r="I305" s="147"/>
      <c r="J305" s="21"/>
      <c r="K305" s="21"/>
      <c r="L305" s="152"/>
      <c r="M305" s="148"/>
    </row>
    <row r="306" spans="1:14" s="149" customFormat="1" ht="16.5" customHeight="1" outlineLevel="1" x14ac:dyDescent="0.3">
      <c r="A306" s="143" t="s">
        <v>1294</v>
      </c>
      <c r="B306" s="144" t="s">
        <v>1436</v>
      </c>
      <c r="C306" s="145">
        <v>44</v>
      </c>
      <c r="D306" s="150"/>
      <c r="E306" s="150"/>
      <c r="F306" s="150"/>
      <c r="G306" s="150"/>
      <c r="H306" s="146"/>
      <c r="I306" s="147"/>
      <c r="J306" s="21"/>
      <c r="K306" s="21"/>
      <c r="L306" s="152"/>
      <c r="M306" s="148"/>
    </row>
    <row r="307" spans="1:14" s="149" customFormat="1" ht="16.5" customHeight="1" outlineLevel="1" x14ac:dyDescent="0.3">
      <c r="A307" s="143" t="s">
        <v>1295</v>
      </c>
      <c r="B307" s="144" t="s">
        <v>1438</v>
      </c>
      <c r="C307" s="145" t="str">
        <f ca="1">IF(ISREF(INDIRECT("'B1. HTT Mortgage Assets'!A1")),ROW('B1. HTT Mortgage Assets'!B179)&amp; " for Mortgage Assets","")</f>
        <v>179 for Mortgage Assets</v>
      </c>
      <c r="D307" s="124"/>
      <c r="E307" s="150"/>
      <c r="F307" s="124"/>
      <c r="G307" s="150"/>
      <c r="H307" s="146"/>
      <c r="I307" s="147"/>
      <c r="J307" s="21"/>
      <c r="K307" s="21"/>
      <c r="L307" s="152"/>
      <c r="M307" s="148"/>
    </row>
    <row r="308" spans="1:14" s="149" customFormat="1" ht="16.5" customHeight="1" outlineLevel="1" x14ac:dyDescent="0.3">
      <c r="A308" s="156" t="s">
        <v>1296</v>
      </c>
      <c r="B308" s="157"/>
      <c r="C308" s="143"/>
      <c r="D308" s="150"/>
      <c r="E308" s="150"/>
      <c r="F308" s="150"/>
      <c r="G308" s="150"/>
      <c r="H308" s="146"/>
      <c r="I308" s="147"/>
      <c r="J308" s="21"/>
      <c r="K308" s="21"/>
      <c r="L308" s="152"/>
      <c r="M308" s="148"/>
    </row>
    <row r="309" spans="1:14" s="149" customFormat="1" ht="16.5" customHeight="1" outlineLevel="1" x14ac:dyDescent="0.3">
      <c r="A309" s="143" t="s">
        <v>1297</v>
      </c>
      <c r="B309" s="143"/>
      <c r="C309" s="143"/>
      <c r="D309" s="150"/>
      <c r="E309" s="150"/>
      <c r="F309" s="150"/>
      <c r="G309" s="150"/>
      <c r="H309" s="146"/>
      <c r="I309" s="147"/>
      <c r="J309" s="21"/>
      <c r="K309" s="21"/>
      <c r="L309" s="152"/>
      <c r="M309" s="148"/>
    </row>
    <row r="310" spans="1:14" s="149" customFormat="1" ht="16.5" customHeight="1" outlineLevel="1" x14ac:dyDescent="0.3">
      <c r="A310" s="143" t="s">
        <v>1298</v>
      </c>
      <c r="B310" s="143"/>
      <c r="C310" s="143"/>
      <c r="D310" s="148"/>
      <c r="E310" s="148"/>
      <c r="F310" s="148"/>
      <c r="G310" s="146"/>
      <c r="H310" s="146"/>
      <c r="I310" s="148"/>
      <c r="J310" s="148"/>
      <c r="K310" s="148"/>
      <c r="L310" s="148"/>
      <c r="M310" s="148"/>
    </row>
    <row r="311" spans="1:14" ht="16.5" customHeight="1" x14ac:dyDescent="0.3">
      <c r="A311" s="38"/>
      <c r="B311" s="37" t="s">
        <v>181</v>
      </c>
      <c r="C311" s="38"/>
      <c r="D311" s="38"/>
      <c r="E311" s="38"/>
      <c r="F311" s="38"/>
      <c r="G311" s="39"/>
      <c r="H311" s="27"/>
      <c r="I311" s="34"/>
      <c r="J311" s="36"/>
      <c r="K311" s="36"/>
      <c r="L311" s="36"/>
      <c r="M311" s="36"/>
      <c r="N311" s="28"/>
    </row>
    <row r="312" spans="1:14" ht="16.5" customHeight="1" x14ac:dyDescent="0.3">
      <c r="A312" s="30" t="s">
        <v>1299</v>
      </c>
      <c r="B312" s="49" t="s">
        <v>301</v>
      </c>
      <c r="C312" s="103">
        <v>157.21430579</v>
      </c>
      <c r="H312" s="27"/>
      <c r="I312" s="49"/>
      <c r="J312" s="21"/>
      <c r="N312" s="28"/>
    </row>
    <row r="313" spans="1:14" ht="16.5" customHeight="1" outlineLevel="1" x14ac:dyDescent="0.3">
      <c r="A313" s="30" t="s">
        <v>1300</v>
      </c>
      <c r="B313" s="49" t="s">
        <v>302</v>
      </c>
      <c r="C313" s="103">
        <v>0</v>
      </c>
      <c r="H313" s="27"/>
      <c r="I313" s="49"/>
      <c r="J313" s="21"/>
      <c r="N313" s="28"/>
    </row>
    <row r="314" spans="1:14" ht="16.5" customHeight="1" outlineLevel="1" x14ac:dyDescent="0.3">
      <c r="A314" s="30" t="s">
        <v>1301</v>
      </c>
      <c r="B314" s="49" t="s">
        <v>303</v>
      </c>
      <c r="C314" s="103">
        <v>0</v>
      </c>
      <c r="H314" s="27"/>
      <c r="I314" s="49"/>
      <c r="J314" s="21"/>
      <c r="N314" s="28"/>
    </row>
    <row r="315" spans="1:14" ht="16.5" customHeight="1" outlineLevel="1" x14ac:dyDescent="0.3">
      <c r="A315" s="30" t="s">
        <v>1302</v>
      </c>
      <c r="B315" s="49"/>
      <c r="C315" s="21"/>
      <c r="H315" s="27"/>
      <c r="I315" s="49"/>
      <c r="J315" s="21"/>
      <c r="N315" s="28"/>
    </row>
    <row r="316" spans="1:14" ht="16.5" customHeight="1" outlineLevel="1" x14ac:dyDescent="0.3">
      <c r="A316" s="30" t="s">
        <v>1303</v>
      </c>
      <c r="B316" s="49"/>
      <c r="C316" s="21"/>
      <c r="H316" s="27"/>
      <c r="I316" s="49"/>
      <c r="J316" s="21"/>
      <c r="N316" s="28"/>
    </row>
    <row r="317" spans="1:14" ht="16.5" customHeight="1" outlineLevel="1" x14ac:dyDescent="0.3">
      <c r="A317" s="30" t="s">
        <v>1304</v>
      </c>
      <c r="B317" s="49"/>
      <c r="C317" s="21"/>
      <c r="H317" s="27"/>
      <c r="I317" s="49"/>
      <c r="J317" s="21"/>
      <c r="N317" s="28"/>
    </row>
    <row r="318" spans="1:14" ht="16.5" customHeight="1" outlineLevel="1" x14ac:dyDescent="0.3">
      <c r="A318" s="30" t="s">
        <v>1305</v>
      </c>
      <c r="B318" s="49"/>
      <c r="C318" s="21"/>
      <c r="H318" s="27"/>
      <c r="I318" s="49"/>
      <c r="J318" s="21"/>
      <c r="N318" s="28"/>
    </row>
    <row r="319" spans="1:14" ht="16.5" customHeight="1" x14ac:dyDescent="0.3">
      <c r="A319" s="38"/>
      <c r="B319" s="37" t="s">
        <v>182</v>
      </c>
      <c r="C319" s="38"/>
      <c r="D319" s="38"/>
      <c r="E319" s="38"/>
      <c r="F319" s="38"/>
      <c r="G319" s="39"/>
      <c r="H319" s="27"/>
      <c r="I319" s="34"/>
      <c r="J319" s="36"/>
      <c r="K319" s="36"/>
      <c r="L319" s="36"/>
      <c r="M319" s="36"/>
      <c r="N319" s="28"/>
    </row>
    <row r="320" spans="1:14" ht="16.5" customHeight="1" outlineLevel="1" x14ac:dyDescent="0.3">
      <c r="A320" s="45"/>
      <c r="B320" s="46" t="s">
        <v>304</v>
      </c>
      <c r="C320" s="45"/>
      <c r="D320" s="45"/>
      <c r="E320" s="47"/>
      <c r="F320" s="48"/>
      <c r="G320" s="48"/>
      <c r="H320" s="27"/>
      <c r="L320" s="27"/>
      <c r="M320" s="27"/>
      <c r="N320" s="28"/>
    </row>
    <row r="321" spans="1:14" ht="16.5" customHeight="1" outlineLevel="1" x14ac:dyDescent="0.3">
      <c r="A321" s="30" t="s">
        <v>1306</v>
      </c>
      <c r="B321" s="41" t="s">
        <v>305</v>
      </c>
      <c r="C321" s="41"/>
      <c r="H321" s="27"/>
      <c r="I321" s="28"/>
      <c r="J321" s="28"/>
      <c r="K321" s="28"/>
      <c r="L321" s="28"/>
      <c r="M321" s="28"/>
      <c r="N321" s="28"/>
    </row>
    <row r="322" spans="1:14" ht="16.5" customHeight="1" outlineLevel="1" x14ac:dyDescent="0.3">
      <c r="A322" s="30" t="s">
        <v>1307</v>
      </c>
      <c r="B322" s="41" t="s">
        <v>306</v>
      </c>
      <c r="C322" s="41"/>
      <c r="H322" s="27"/>
      <c r="I322" s="28"/>
      <c r="J322" s="28"/>
      <c r="K322" s="28"/>
      <c r="L322" s="28"/>
      <c r="M322" s="28"/>
      <c r="N322" s="28"/>
    </row>
    <row r="323" spans="1:14" ht="16.5" customHeight="1" outlineLevel="1" x14ac:dyDescent="0.3">
      <c r="A323" s="30" t="s">
        <v>1308</v>
      </c>
      <c r="B323" s="41" t="s">
        <v>307</v>
      </c>
      <c r="C323" s="41"/>
      <c r="H323" s="27"/>
      <c r="I323" s="28"/>
      <c r="J323" s="28"/>
      <c r="K323" s="28"/>
      <c r="L323" s="28"/>
      <c r="M323" s="28"/>
      <c r="N323" s="28"/>
    </row>
    <row r="324" spans="1:14" ht="16.5" customHeight="1" outlineLevel="1" x14ac:dyDescent="0.3">
      <c r="A324" s="30" t="s">
        <v>1309</v>
      </c>
      <c r="B324" s="41" t="s">
        <v>308</v>
      </c>
      <c r="H324" s="27"/>
      <c r="I324" s="28"/>
      <c r="J324" s="28"/>
      <c r="K324" s="28"/>
      <c r="L324" s="28"/>
      <c r="M324" s="28"/>
      <c r="N324" s="28"/>
    </row>
    <row r="325" spans="1:14" ht="16.5" customHeight="1" outlineLevel="1" x14ac:dyDescent="0.3">
      <c r="A325" s="30" t="s">
        <v>1310</v>
      </c>
      <c r="B325" s="41" t="s">
        <v>309</v>
      </c>
      <c r="H325" s="27"/>
      <c r="I325" s="28"/>
      <c r="J325" s="28"/>
      <c r="K325" s="28"/>
      <c r="L325" s="28"/>
      <c r="M325" s="28"/>
      <c r="N325" s="28"/>
    </row>
    <row r="326" spans="1:14" ht="16.5" customHeight="1" outlineLevel="1" x14ac:dyDescent="0.3">
      <c r="A326" s="30" t="s">
        <v>1311</v>
      </c>
      <c r="B326" s="41" t="s">
        <v>310</v>
      </c>
      <c r="H326" s="27"/>
      <c r="I326" s="28"/>
      <c r="J326" s="28"/>
      <c r="K326" s="28"/>
      <c r="L326" s="28"/>
      <c r="M326" s="28"/>
      <c r="N326" s="28"/>
    </row>
    <row r="327" spans="1:14" ht="16.5" customHeight="1" outlineLevel="1" x14ac:dyDescent="0.3">
      <c r="A327" s="30" t="s">
        <v>1312</v>
      </c>
      <c r="B327" s="41" t="s">
        <v>311</v>
      </c>
      <c r="H327" s="27"/>
      <c r="I327" s="28"/>
      <c r="J327" s="28"/>
      <c r="K327" s="28"/>
      <c r="L327" s="28"/>
      <c r="M327" s="28"/>
      <c r="N327" s="28"/>
    </row>
    <row r="328" spans="1:14" ht="16.5" customHeight="1" outlineLevel="1" x14ac:dyDescent="0.3">
      <c r="A328" s="30" t="s">
        <v>1313</v>
      </c>
      <c r="B328" s="41" t="s">
        <v>312</v>
      </c>
      <c r="H328" s="27"/>
      <c r="I328" s="28"/>
      <c r="J328" s="28"/>
      <c r="K328" s="28"/>
      <c r="L328" s="28"/>
      <c r="M328" s="28"/>
      <c r="N328" s="28"/>
    </row>
    <row r="329" spans="1:14" ht="16.5" customHeight="1" outlineLevel="1" x14ac:dyDescent="0.3">
      <c r="A329" s="30" t="s">
        <v>1314</v>
      </c>
      <c r="B329" s="41" t="s">
        <v>313</v>
      </c>
      <c r="H329" s="27"/>
      <c r="I329" s="28"/>
      <c r="J329" s="28"/>
      <c r="K329" s="28"/>
      <c r="L329" s="28"/>
      <c r="M329" s="28"/>
      <c r="N329" s="28"/>
    </row>
    <row r="330" spans="1:14" ht="16.5" customHeight="1" outlineLevel="1" x14ac:dyDescent="0.3">
      <c r="A330" s="30" t="s">
        <v>1315</v>
      </c>
      <c r="B330" s="59" t="s">
        <v>314</v>
      </c>
      <c r="H330" s="27"/>
      <c r="I330" s="28"/>
      <c r="J330" s="28"/>
      <c r="K330" s="28"/>
      <c r="L330" s="28"/>
      <c r="M330" s="28"/>
      <c r="N330" s="28"/>
    </row>
    <row r="331" spans="1:14" ht="16.5" customHeight="1" outlineLevel="1" x14ac:dyDescent="0.3">
      <c r="A331" s="30" t="s">
        <v>1316</v>
      </c>
      <c r="B331" s="59" t="s">
        <v>314</v>
      </c>
      <c r="H331" s="27"/>
      <c r="I331" s="28"/>
      <c r="J331" s="28"/>
      <c r="K331" s="28"/>
      <c r="L331" s="28"/>
      <c r="M331" s="28"/>
      <c r="N331" s="28"/>
    </row>
    <row r="332" spans="1:14" ht="16.5" customHeight="1" outlineLevel="1" x14ac:dyDescent="0.3">
      <c r="A332" s="30" t="s">
        <v>1317</v>
      </c>
      <c r="B332" s="59" t="s">
        <v>314</v>
      </c>
      <c r="H332" s="27"/>
      <c r="I332" s="28"/>
      <c r="J332" s="28"/>
      <c r="K332" s="28"/>
      <c r="L332" s="28"/>
      <c r="M332" s="28"/>
      <c r="N332" s="28"/>
    </row>
    <row r="333" spans="1:14" ht="16.5" customHeight="1" outlineLevel="1" x14ac:dyDescent="0.3">
      <c r="A333" s="30" t="s">
        <v>1318</v>
      </c>
      <c r="B333" s="59" t="s">
        <v>314</v>
      </c>
      <c r="H333" s="27"/>
      <c r="I333" s="28"/>
      <c r="J333" s="28"/>
      <c r="K333" s="28"/>
      <c r="L333" s="28"/>
      <c r="M333" s="28"/>
      <c r="N333" s="28"/>
    </row>
    <row r="334" spans="1:14" ht="16.5" customHeight="1" outlineLevel="1" x14ac:dyDescent="0.3">
      <c r="A334" s="30" t="s">
        <v>1319</v>
      </c>
      <c r="B334" s="59" t="s">
        <v>314</v>
      </c>
      <c r="H334" s="27"/>
      <c r="I334" s="28"/>
      <c r="J334" s="28"/>
      <c r="K334" s="28"/>
      <c r="L334" s="28"/>
      <c r="M334" s="28"/>
      <c r="N334" s="28"/>
    </row>
    <row r="335" spans="1:14" ht="16.5" customHeight="1" outlineLevel="1" x14ac:dyDescent="0.3">
      <c r="A335" s="30" t="s">
        <v>1320</v>
      </c>
      <c r="B335" s="59" t="s">
        <v>314</v>
      </c>
      <c r="H335" s="27"/>
      <c r="I335" s="28"/>
      <c r="J335" s="28"/>
      <c r="K335" s="28"/>
      <c r="L335" s="28"/>
      <c r="M335" s="28"/>
      <c r="N335" s="28"/>
    </row>
    <row r="336" spans="1:14" ht="16.5" customHeight="1" outlineLevel="1" x14ac:dyDescent="0.3">
      <c r="A336" s="30" t="s">
        <v>1321</v>
      </c>
      <c r="B336" s="59" t="s">
        <v>314</v>
      </c>
      <c r="H336" s="27"/>
      <c r="I336" s="28"/>
      <c r="J336" s="28"/>
      <c r="K336" s="28"/>
      <c r="L336" s="28"/>
      <c r="M336" s="28"/>
      <c r="N336" s="28"/>
    </row>
    <row r="337" spans="1:14" ht="16.5" customHeight="1" outlineLevel="1" x14ac:dyDescent="0.3">
      <c r="A337" s="30" t="s">
        <v>1322</v>
      </c>
      <c r="B337" s="59" t="s">
        <v>314</v>
      </c>
      <c r="H337" s="27"/>
      <c r="I337" s="28"/>
      <c r="J337" s="28"/>
      <c r="K337" s="28"/>
      <c r="L337" s="28"/>
      <c r="M337" s="28"/>
      <c r="N337" s="28"/>
    </row>
    <row r="338" spans="1:14" ht="16.5" customHeight="1" outlineLevel="1" x14ac:dyDescent="0.3">
      <c r="A338" s="30" t="s">
        <v>1323</v>
      </c>
      <c r="B338" s="59" t="s">
        <v>314</v>
      </c>
      <c r="H338" s="27"/>
      <c r="I338" s="28"/>
      <c r="J338" s="28"/>
      <c r="K338" s="28"/>
      <c r="L338" s="28"/>
      <c r="M338" s="28"/>
      <c r="N338" s="28"/>
    </row>
    <row r="339" spans="1:14" ht="16.5" customHeight="1" outlineLevel="1" x14ac:dyDescent="0.3">
      <c r="A339" s="30" t="s">
        <v>1324</v>
      </c>
      <c r="B339" s="59" t="s">
        <v>314</v>
      </c>
      <c r="H339" s="27"/>
      <c r="I339" s="28"/>
      <c r="J339" s="28"/>
      <c r="K339" s="28"/>
      <c r="L339" s="28"/>
      <c r="M339" s="28"/>
      <c r="N339" s="28"/>
    </row>
    <row r="340" spans="1:14" ht="16.5" customHeight="1" outlineLevel="1" x14ac:dyDescent="0.3">
      <c r="A340" s="30" t="s">
        <v>1325</v>
      </c>
      <c r="B340" s="59" t="s">
        <v>314</v>
      </c>
      <c r="H340" s="27"/>
      <c r="I340" s="28"/>
      <c r="J340" s="28"/>
      <c r="K340" s="28"/>
      <c r="L340" s="28"/>
      <c r="M340" s="28"/>
      <c r="N340" s="28"/>
    </row>
    <row r="341" spans="1:14" ht="16.5" customHeight="1" outlineLevel="1" x14ac:dyDescent="0.3">
      <c r="A341" s="30" t="s">
        <v>1326</v>
      </c>
      <c r="B341" s="59" t="s">
        <v>314</v>
      </c>
      <c r="H341" s="27"/>
      <c r="I341" s="28"/>
      <c r="J341" s="28"/>
      <c r="K341" s="28"/>
      <c r="L341" s="28"/>
      <c r="M341" s="28"/>
      <c r="N341" s="28"/>
    </row>
    <row r="342" spans="1:14" ht="16.5" customHeight="1" outlineLevel="1" x14ac:dyDescent="0.3">
      <c r="A342" s="30" t="s">
        <v>1327</v>
      </c>
      <c r="B342" s="59" t="s">
        <v>314</v>
      </c>
      <c r="H342" s="27"/>
      <c r="I342" s="28"/>
      <c r="J342" s="28"/>
      <c r="K342" s="28"/>
      <c r="L342" s="28"/>
      <c r="M342" s="28"/>
      <c r="N342" s="28"/>
    </row>
    <row r="343" spans="1:14" ht="16.5" customHeight="1" outlineLevel="1" x14ac:dyDescent="0.3">
      <c r="A343" s="30" t="s">
        <v>1328</v>
      </c>
      <c r="B343" s="59" t="s">
        <v>314</v>
      </c>
      <c r="H343" s="27"/>
      <c r="I343" s="28"/>
      <c r="J343" s="28"/>
      <c r="K343" s="28"/>
      <c r="L343" s="28"/>
      <c r="M343" s="28"/>
      <c r="N343" s="28"/>
    </row>
    <row r="344" spans="1:14" ht="16.5" customHeight="1" outlineLevel="1" x14ac:dyDescent="0.3">
      <c r="A344" s="30" t="s">
        <v>1329</v>
      </c>
      <c r="B344" s="59" t="s">
        <v>314</v>
      </c>
      <c r="H344" s="27"/>
      <c r="I344" s="28"/>
      <c r="J344" s="28"/>
      <c r="K344" s="28"/>
      <c r="L344" s="28"/>
      <c r="M344" s="28"/>
      <c r="N344" s="28"/>
    </row>
    <row r="345" spans="1:14" ht="16.5" customHeight="1" outlineLevel="1" x14ac:dyDescent="0.3">
      <c r="A345" s="30" t="s">
        <v>1330</v>
      </c>
      <c r="B345" s="59" t="s">
        <v>314</v>
      </c>
      <c r="H345" s="27"/>
      <c r="I345" s="28"/>
      <c r="J345" s="28"/>
      <c r="K345" s="28"/>
      <c r="L345" s="28"/>
      <c r="M345" s="28"/>
      <c r="N345" s="28"/>
    </row>
    <row r="346" spans="1:14" ht="16.5" customHeight="1" outlineLevel="1" x14ac:dyDescent="0.3">
      <c r="A346" s="30" t="s">
        <v>1331</v>
      </c>
      <c r="B346" s="59" t="s">
        <v>314</v>
      </c>
      <c r="H346" s="27"/>
      <c r="I346" s="28"/>
      <c r="J346" s="28"/>
      <c r="K346" s="28"/>
      <c r="L346" s="28"/>
      <c r="M346" s="28"/>
      <c r="N346" s="28"/>
    </row>
    <row r="347" spans="1:14" ht="16.5" customHeight="1" outlineLevel="1" x14ac:dyDescent="0.3">
      <c r="A347" s="30" t="s">
        <v>1332</v>
      </c>
      <c r="B347" s="59" t="s">
        <v>314</v>
      </c>
      <c r="H347" s="27"/>
      <c r="I347" s="28"/>
      <c r="J347" s="28"/>
      <c r="K347" s="28"/>
      <c r="L347" s="28"/>
      <c r="M347" s="28"/>
      <c r="N347" s="28"/>
    </row>
    <row r="348" spans="1:14" ht="16.5" customHeight="1" outlineLevel="1" x14ac:dyDescent="0.3">
      <c r="A348" s="30" t="s">
        <v>1333</v>
      </c>
      <c r="B348" s="59" t="s">
        <v>314</v>
      </c>
      <c r="H348" s="27"/>
      <c r="I348" s="28"/>
      <c r="J348" s="28"/>
      <c r="K348" s="28"/>
      <c r="L348" s="28"/>
      <c r="M348" s="28"/>
      <c r="N348" s="28"/>
    </row>
    <row r="349" spans="1:14" ht="16.5" customHeight="1" outlineLevel="1" x14ac:dyDescent="0.3">
      <c r="A349" s="30" t="s">
        <v>1334</v>
      </c>
      <c r="B349" s="59" t="s">
        <v>314</v>
      </c>
      <c r="H349" s="27"/>
      <c r="I349" s="28"/>
      <c r="J349" s="28"/>
      <c r="K349" s="28"/>
      <c r="L349" s="28"/>
      <c r="M349" s="28"/>
      <c r="N349" s="28"/>
    </row>
    <row r="350" spans="1:14" ht="16.5" customHeight="1" outlineLevel="1" x14ac:dyDescent="0.3">
      <c r="A350" s="30" t="s">
        <v>1335</v>
      </c>
      <c r="B350" s="59" t="s">
        <v>314</v>
      </c>
      <c r="H350" s="27"/>
      <c r="I350" s="28"/>
      <c r="J350" s="28"/>
      <c r="K350" s="28"/>
      <c r="L350" s="28"/>
      <c r="M350" s="28"/>
      <c r="N350" s="28"/>
    </row>
    <row r="351" spans="1:14" ht="16.5" customHeight="1" outlineLevel="1" x14ac:dyDescent="0.3">
      <c r="A351" s="30" t="s">
        <v>1336</v>
      </c>
      <c r="B351" s="59" t="s">
        <v>314</v>
      </c>
      <c r="H351" s="27"/>
      <c r="I351" s="28"/>
      <c r="J351" s="28"/>
      <c r="K351" s="28"/>
      <c r="L351" s="28"/>
      <c r="M351" s="28"/>
      <c r="N351" s="28"/>
    </row>
    <row r="352" spans="1:14" ht="16.5" customHeight="1" outlineLevel="1" x14ac:dyDescent="0.3">
      <c r="A352" s="30" t="s">
        <v>1337</v>
      </c>
      <c r="B352" s="59" t="s">
        <v>314</v>
      </c>
      <c r="H352" s="27"/>
      <c r="I352" s="28"/>
      <c r="J352" s="28"/>
      <c r="K352" s="28"/>
      <c r="L352" s="28"/>
      <c r="M352" s="28"/>
      <c r="N352" s="28"/>
    </row>
    <row r="353" spans="1:14" ht="16.5" customHeight="1" outlineLevel="1" x14ac:dyDescent="0.3">
      <c r="A353" s="30" t="s">
        <v>1338</v>
      </c>
      <c r="B353" s="59" t="s">
        <v>314</v>
      </c>
      <c r="H353" s="27"/>
      <c r="I353" s="28"/>
      <c r="J353" s="28"/>
      <c r="K353" s="28"/>
      <c r="L353" s="28"/>
      <c r="M353" s="28"/>
      <c r="N353" s="28"/>
    </row>
    <row r="354" spans="1:14" ht="16.5" customHeight="1" outlineLevel="1" x14ac:dyDescent="0.3">
      <c r="A354" s="30" t="s">
        <v>1339</v>
      </c>
      <c r="B354" s="59" t="s">
        <v>314</v>
      </c>
      <c r="H354" s="27"/>
      <c r="I354" s="28"/>
      <c r="J354" s="28"/>
      <c r="K354" s="28"/>
      <c r="L354" s="28"/>
      <c r="M354" s="28"/>
      <c r="N354" s="28"/>
    </row>
    <row r="355" spans="1:14" ht="16.5" customHeight="1" outlineLevel="1" x14ac:dyDescent="0.3">
      <c r="A355" s="30" t="s">
        <v>1340</v>
      </c>
      <c r="B355" s="59" t="s">
        <v>314</v>
      </c>
      <c r="H355" s="27"/>
      <c r="I355" s="28"/>
      <c r="J355" s="28"/>
      <c r="K355" s="28"/>
      <c r="L355" s="28"/>
      <c r="M355" s="28"/>
      <c r="N355" s="28"/>
    </row>
    <row r="356" spans="1:14" ht="16.5" customHeight="1" outlineLevel="1" x14ac:dyDescent="0.3">
      <c r="A356" s="30" t="s">
        <v>1341</v>
      </c>
      <c r="B356" s="59" t="s">
        <v>314</v>
      </c>
      <c r="H356" s="27"/>
      <c r="I356" s="28"/>
      <c r="J356" s="28"/>
      <c r="K356" s="28"/>
      <c r="L356" s="28"/>
      <c r="M356" s="28"/>
      <c r="N356" s="28"/>
    </row>
    <row r="357" spans="1:14" ht="16.5" customHeight="1" outlineLevel="1" x14ac:dyDescent="0.3">
      <c r="A357" s="30" t="s">
        <v>1342</v>
      </c>
      <c r="B357" s="59" t="s">
        <v>314</v>
      </c>
      <c r="H357" s="27"/>
      <c r="I357" s="28"/>
      <c r="J357" s="28"/>
      <c r="K357" s="28"/>
      <c r="L357" s="28"/>
      <c r="M357" s="28"/>
      <c r="N357" s="28"/>
    </row>
    <row r="358" spans="1:14" ht="16.5" customHeight="1" outlineLevel="1" x14ac:dyDescent="0.3">
      <c r="A358" s="30" t="s">
        <v>1343</v>
      </c>
      <c r="B358" s="59" t="s">
        <v>314</v>
      </c>
      <c r="H358" s="27"/>
      <c r="I358" s="28"/>
      <c r="J358" s="28"/>
      <c r="K358" s="28"/>
      <c r="L358" s="28"/>
      <c r="M358" s="28"/>
      <c r="N358" s="28"/>
    </row>
    <row r="359" spans="1:14" ht="16.5" customHeight="1" outlineLevel="1" x14ac:dyDescent="0.3">
      <c r="A359" s="30" t="s">
        <v>1344</v>
      </c>
      <c r="B359" s="59" t="s">
        <v>314</v>
      </c>
      <c r="H359" s="27"/>
      <c r="I359" s="28"/>
      <c r="J359" s="28"/>
      <c r="K359" s="28"/>
      <c r="L359" s="28"/>
      <c r="M359" s="28"/>
      <c r="N359" s="28"/>
    </row>
    <row r="360" spans="1:14" ht="16.5" customHeight="1" outlineLevel="1" x14ac:dyDescent="0.3">
      <c r="A360" s="30" t="s">
        <v>1345</v>
      </c>
      <c r="B360" s="59" t="s">
        <v>314</v>
      </c>
      <c r="H360" s="27"/>
      <c r="I360" s="28"/>
      <c r="J360" s="28"/>
      <c r="K360" s="28"/>
      <c r="L360" s="28"/>
      <c r="M360" s="28"/>
      <c r="N360" s="28"/>
    </row>
    <row r="361" spans="1:14" ht="16.5" customHeight="1" outlineLevel="1" x14ac:dyDescent="0.3">
      <c r="A361" s="30" t="s">
        <v>1346</v>
      </c>
      <c r="B361" s="59" t="s">
        <v>314</v>
      </c>
      <c r="H361" s="27"/>
      <c r="I361" s="28"/>
      <c r="J361" s="28"/>
      <c r="K361" s="28"/>
      <c r="L361" s="28"/>
      <c r="M361" s="28"/>
      <c r="N361" s="28"/>
    </row>
    <row r="362" spans="1:14" ht="16.5" customHeight="1" outlineLevel="1" x14ac:dyDescent="0.3">
      <c r="A362" s="30" t="s">
        <v>1347</v>
      </c>
      <c r="B362" s="59" t="s">
        <v>314</v>
      </c>
      <c r="H362" s="27"/>
      <c r="I362" s="28"/>
      <c r="J362" s="28"/>
      <c r="K362" s="28"/>
      <c r="L362" s="28"/>
      <c r="M362" s="28"/>
      <c r="N362" s="28"/>
    </row>
    <row r="363" spans="1:14" ht="16.5" customHeight="1" outlineLevel="1" x14ac:dyDescent="0.3">
      <c r="A363" s="30" t="s">
        <v>1348</v>
      </c>
      <c r="B363" s="59" t="s">
        <v>314</v>
      </c>
      <c r="H363" s="27"/>
      <c r="I363" s="28"/>
      <c r="J363" s="28"/>
      <c r="K363" s="28"/>
      <c r="L363" s="28"/>
      <c r="M363" s="28"/>
      <c r="N363" s="28"/>
    </row>
    <row r="364" spans="1:14" ht="16.5" customHeight="1" outlineLevel="1" x14ac:dyDescent="0.3">
      <c r="A364" s="30" t="s">
        <v>1349</v>
      </c>
      <c r="B364" s="59" t="s">
        <v>314</v>
      </c>
      <c r="H364" s="27"/>
      <c r="I364" s="28"/>
      <c r="J364" s="28"/>
      <c r="K364" s="28"/>
      <c r="L364" s="28"/>
      <c r="M364" s="28"/>
      <c r="N364" s="28"/>
    </row>
    <row r="365" spans="1:14" ht="16.5" customHeight="1" outlineLevel="1" x14ac:dyDescent="0.3">
      <c r="A365" s="30" t="s">
        <v>1350</v>
      </c>
      <c r="B365" s="59" t="s">
        <v>314</v>
      </c>
      <c r="H365" s="27"/>
      <c r="I365" s="28"/>
      <c r="J365" s="28"/>
      <c r="K365" s="28"/>
      <c r="L365" s="28"/>
      <c r="M365" s="28"/>
      <c r="N365" s="28"/>
    </row>
    <row r="366" spans="1:14" ht="16.5" customHeight="1" x14ac:dyDescent="0.3">
      <c r="H366" s="27"/>
      <c r="I366" s="28"/>
      <c r="J366" s="28"/>
      <c r="K366" s="28"/>
      <c r="L366" s="28"/>
      <c r="M366" s="28"/>
      <c r="N366" s="28"/>
    </row>
    <row r="367" spans="1:14" ht="16.5" customHeight="1" x14ac:dyDescent="0.3">
      <c r="H367" s="27"/>
      <c r="I367" s="28"/>
      <c r="J367" s="28"/>
      <c r="K367" s="28"/>
      <c r="L367" s="28"/>
      <c r="M367" s="28"/>
      <c r="N367" s="28"/>
    </row>
    <row r="368" spans="1:14" ht="16.5" customHeight="1" x14ac:dyDescent="0.3">
      <c r="H368" s="27"/>
      <c r="I368" s="28"/>
      <c r="J368" s="28"/>
      <c r="K368" s="28"/>
      <c r="L368" s="28"/>
      <c r="M368" s="28"/>
      <c r="N368" s="28"/>
    </row>
    <row r="369" spans="8:8" s="28" customFormat="1" ht="16.5" customHeight="1" x14ac:dyDescent="0.3">
      <c r="H369" s="27"/>
    </row>
    <row r="370" spans="8:8" s="28" customFormat="1" ht="16.5" customHeight="1" x14ac:dyDescent="0.3">
      <c r="H370" s="27"/>
    </row>
    <row r="371" spans="8:8" s="28" customFormat="1" ht="16.5" customHeight="1" x14ac:dyDescent="0.3">
      <c r="H371" s="27"/>
    </row>
    <row r="372" spans="8:8" s="28" customFormat="1" ht="16.5" customHeight="1" x14ac:dyDescent="0.3">
      <c r="H372" s="27"/>
    </row>
    <row r="373" spans="8:8" s="28" customFormat="1" ht="16.5" customHeight="1" x14ac:dyDescent="0.3">
      <c r="H373" s="27"/>
    </row>
    <row r="374" spans="8:8" s="28" customFormat="1" ht="16.5" customHeight="1" x14ac:dyDescent="0.3">
      <c r="H374" s="27"/>
    </row>
    <row r="375" spans="8:8" s="28" customFormat="1" ht="16.5" customHeight="1" x14ac:dyDescent="0.3">
      <c r="H375" s="27"/>
    </row>
    <row r="376" spans="8:8" s="28" customFormat="1" ht="16.5" customHeight="1" x14ac:dyDescent="0.3">
      <c r="H376" s="27"/>
    </row>
    <row r="377" spans="8:8" s="28" customFormat="1" ht="16.5" customHeight="1" x14ac:dyDescent="0.3">
      <c r="H377" s="27"/>
    </row>
    <row r="378" spans="8:8" s="28" customFormat="1" ht="16.5" customHeight="1" x14ac:dyDescent="0.3">
      <c r="H378" s="27"/>
    </row>
    <row r="379" spans="8:8" s="28" customFormat="1" ht="16.5" customHeight="1" x14ac:dyDescent="0.3">
      <c r="H379" s="27"/>
    </row>
    <row r="380" spans="8:8" s="28" customFormat="1" ht="16.5" customHeight="1" x14ac:dyDescent="0.3">
      <c r="H380" s="27"/>
    </row>
    <row r="381" spans="8:8" s="28" customFormat="1" ht="16.5" customHeight="1" x14ac:dyDescent="0.3">
      <c r="H381" s="27"/>
    </row>
    <row r="382" spans="8:8" s="28" customFormat="1" ht="16.5" customHeight="1" x14ac:dyDescent="0.3">
      <c r="H382" s="27"/>
    </row>
    <row r="383" spans="8:8" s="28" customFormat="1" ht="16.5" customHeight="1" x14ac:dyDescent="0.3">
      <c r="H383" s="27"/>
    </row>
    <row r="384" spans="8:8" s="28" customFormat="1" ht="16.5" customHeight="1" x14ac:dyDescent="0.3">
      <c r="H384" s="27"/>
    </row>
    <row r="385" spans="8:8" s="28" customFormat="1" ht="16.5" customHeight="1" x14ac:dyDescent="0.3">
      <c r="H385" s="27"/>
    </row>
    <row r="386" spans="8:8" s="28" customFormat="1" ht="16.5" customHeight="1" x14ac:dyDescent="0.3">
      <c r="H386" s="27"/>
    </row>
    <row r="387" spans="8:8" s="28" customFormat="1" ht="16.5" customHeight="1" x14ac:dyDescent="0.3">
      <c r="H387" s="27"/>
    </row>
    <row r="388" spans="8:8" s="28" customFormat="1" ht="16.5" customHeight="1" x14ac:dyDescent="0.3">
      <c r="H388" s="27"/>
    </row>
    <row r="389" spans="8:8" s="28" customFormat="1" ht="16.5" customHeight="1" x14ac:dyDescent="0.3">
      <c r="H389" s="27"/>
    </row>
    <row r="390" spans="8:8" s="28" customFormat="1" ht="16.5" customHeight="1" x14ac:dyDescent="0.3">
      <c r="H390" s="27"/>
    </row>
    <row r="391" spans="8:8" s="28" customFormat="1" x14ac:dyDescent="0.3">
      <c r="H391" s="27"/>
    </row>
    <row r="392" spans="8:8" s="28" customFormat="1" x14ac:dyDescent="0.3">
      <c r="H392" s="27"/>
    </row>
    <row r="393" spans="8:8" s="28" customFormat="1" x14ac:dyDescent="0.3">
      <c r="H393" s="27"/>
    </row>
    <row r="394" spans="8:8" s="28" customFormat="1" x14ac:dyDescent="0.3">
      <c r="H394" s="27"/>
    </row>
    <row r="395" spans="8:8" s="28" customFormat="1" x14ac:dyDescent="0.3">
      <c r="H395" s="27"/>
    </row>
    <row r="396" spans="8:8" s="28" customFormat="1" x14ac:dyDescent="0.3">
      <c r="H396" s="27"/>
    </row>
    <row r="397" spans="8:8" s="28" customFormat="1" x14ac:dyDescent="0.3">
      <c r="H397" s="27"/>
    </row>
    <row r="398" spans="8:8" s="28" customFormat="1" x14ac:dyDescent="0.3">
      <c r="H398" s="27"/>
    </row>
    <row r="399" spans="8:8" s="28" customFormat="1" x14ac:dyDescent="0.3">
      <c r="H399" s="27"/>
    </row>
    <row r="400" spans="8:8" s="28" customFormat="1" x14ac:dyDescent="0.3">
      <c r="H400" s="27"/>
    </row>
    <row r="401" spans="8:8" s="28" customFormat="1" x14ac:dyDescent="0.3">
      <c r="H401" s="27"/>
    </row>
    <row r="402" spans="8:8" s="28" customFormat="1" x14ac:dyDescent="0.3">
      <c r="H402" s="27"/>
    </row>
    <row r="403" spans="8:8" s="28" customFormat="1" x14ac:dyDescent="0.3">
      <c r="H403" s="27"/>
    </row>
    <row r="404" spans="8:8" s="28" customFormat="1" x14ac:dyDescent="0.3">
      <c r="H404" s="27"/>
    </row>
    <row r="405" spans="8:8" s="28" customFormat="1" x14ac:dyDescent="0.3">
      <c r="H405" s="27"/>
    </row>
    <row r="406" spans="8:8" s="28" customFormat="1" x14ac:dyDescent="0.3">
      <c r="H406" s="27"/>
    </row>
    <row r="407" spans="8:8" s="28" customFormat="1" x14ac:dyDescent="0.3">
      <c r="H407" s="27"/>
    </row>
    <row r="408" spans="8:8" s="28" customFormat="1" x14ac:dyDescent="0.3">
      <c r="H408" s="27"/>
    </row>
    <row r="409" spans="8:8" s="28" customFormat="1" x14ac:dyDescent="0.3">
      <c r="H409" s="27"/>
    </row>
    <row r="410" spans="8:8" s="28" customFormat="1" x14ac:dyDescent="0.3">
      <c r="H410" s="27"/>
    </row>
    <row r="411" spans="8:8" s="28" customFormat="1" x14ac:dyDescent="0.3">
      <c r="H411" s="27"/>
    </row>
    <row r="412" spans="8:8" s="28" customFormat="1" x14ac:dyDescent="0.3">
      <c r="H412" s="27"/>
    </row>
    <row r="413" spans="8:8" s="28" customFormat="1" x14ac:dyDescent="0.3">
      <c r="H413" s="2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disablePrompts="1" count="1">
    <dataValidation type="list" allowBlank="1" showInputMessage="1" showErrorMessage="1" sqref="C299" xr:uid="{E2F7940D-45D1-4D74-840C-54F15BDBF21A}">
      <formula1>J299:J302</formula1>
    </dataValidation>
  </dataValidations>
  <hyperlinks>
    <hyperlink ref="B6" location="'A. HTT General'!B13" display="1. Basic Facts" xr:uid="{7482EEFA-88B1-4190-AE04-A63D4CE6AD1C}"/>
    <hyperlink ref="B7" location="'A. HTT General'!B26" display="2. Regulatory Summary" xr:uid="{88CB257B-2BCB-4086-A3B8-BEB17B80381D}"/>
    <hyperlink ref="B8" location="'A. HTT General'!B36" display="3. General Cover Pool / Covered Bond Information" xr:uid="{4C51D18E-76B2-452B-AF5F-C784AC0996CD}"/>
    <hyperlink ref="B9" location="'A. HTT General'!B285" display="4. References to Capital Requirements Regulation (CRR) 129(7)" xr:uid="{B71700B0-0A23-4EC5-83C5-B7BE09BE18AA}"/>
    <hyperlink ref="B11" location="'A. HTT General'!B319" display="6. Other relevant information" xr:uid="{AB6F8003-3AD5-44F8-B4F4-945C77FB3C84}"/>
    <hyperlink ref="C289" location="'A. HTT General'!A39" display="'A. HTT General'!A39" xr:uid="{07599721-41FD-4ABC-8F0E-FB68763146AC}"/>
    <hyperlink ref="C291" location="'B1. HTT Mortgage Assets'!B43" display="'B1. HTT Mortgage Assets'!B43" xr:uid="{B84F493F-C149-426A-B628-D51E0B58CFCE}"/>
    <hyperlink ref="C292" location="'A. HTT General'!A52" display="'A. HTT General'!A52" xr:uid="{C5BD94D4-6843-4496-A4FC-02B8CCA9C8B3}"/>
    <hyperlink ref="C297" location="'A. HTT General'!B163" display="'A. HTT General'!B163" xr:uid="{9F0AA4A1-6081-447D-B4E6-0DC7FE4BB04C}"/>
    <hyperlink ref="C298" location="'A. HTT General'!B137" display="'A. HTT General'!B137" xr:uid="{120B927C-5A2E-4AED-9856-7FB46BDF178A}"/>
    <hyperlink ref="C302" location="'C. HTT Harmonised Glossary'!B18" display="'C. HTT Harmonised Glossary'!B18" xr:uid="{BD230997-6B5F-4C7C-9683-25EEA6B5D3FB}"/>
    <hyperlink ref="C303" location="'A. HTT General'!B65" display="'A. HTT General'!B65" xr:uid="{67E3E67E-B968-4132-9473-DD8406695A8E}"/>
    <hyperlink ref="C304" location="'A. HTT General'!B88" display="'A. HTT General'!B88" xr:uid="{F046ABD5-80ED-41C1-B394-B7233E499E17}"/>
    <hyperlink ref="C307" location="'B1. HTT Mortgage Assets'!B179" display="'B1. HTT Mortgage Assets'!B179" xr:uid="{149052B3-6831-4207-A054-7D28BD1AE151}"/>
    <hyperlink ref="B27" r:id="rId1" display="Basel Compliance (Y/N)" xr:uid="{25956FF0-2BE8-4496-A13F-BED7BB0E4CDE}"/>
    <hyperlink ref="B29" r:id="rId2" xr:uid="{2E4F3677-5333-4964-B68C-F0FFBD135E7E}"/>
    <hyperlink ref="B30" r:id="rId3" xr:uid="{D2CC6EBF-F3DF-447A-9213-1E909FD80EEF}"/>
    <hyperlink ref="B10" location="'A. HTT General'!B311" display="5. References to Capital Requirements Regulation (CRR) 129(1)" xr:uid="{2D9A5ED4-76D2-48C8-BF46-94145ACEA9A9}"/>
    <hyperlink ref="C293" location="'B1. HTT Mortgage Assets'!B186" display="'B1. HTT Mortgage Assets'!B186" xr:uid="{AC7BBF77-55AF-40FA-A555-6E0F7510BBE9}"/>
    <hyperlink ref="C288" location="'A. HTT General'!A38" display="'A. HTT General'!A38" xr:uid="{1608BBFB-A512-4DED-8725-5902EE202AD0}"/>
    <hyperlink ref="C296" location="'A. HTT General'!B111" display="'A. HTT General'!B111" xr:uid="{B9A1C495-16DC-40AA-886D-24A4FFF6999A}"/>
    <hyperlink ref="C295" location="'B1. HTT Mortgage Assets'!B149" display="'B1. HTT Mortgage Assets'!B149" xr:uid="{236DF8C2-30FB-4762-AF94-9B019908BA72}"/>
    <hyperlink ref="C294" location="'C. HTT Harmonised Glossary'!B20" display="link to Glossary HG.1.15" xr:uid="{A039A3C4-C441-4F71-96E4-5F80461231A8}"/>
    <hyperlink ref="C306" location="'A. HTT General'!B44" display="'A. HTT General'!B44" xr:uid="{02C861D4-F6FD-47D7-A15B-B042959E7BC6}"/>
    <hyperlink ref="C300" location="'B1. HTT Mortgage Assets'!B215" display="215 LTV residential mortgage" xr:uid="{9F571166-94CE-409E-85A6-C078AB335FEF}"/>
    <hyperlink ref="C301" location="'A. HTT General'!B230" display="230 Derivatives and Swaps" xr:uid="{274220E7-F001-4195-8BBE-B1614C8F7213}"/>
    <hyperlink ref="B28" r:id="rId4" display="CBD Compliance (Y/N)" xr:uid="{CE502908-CC87-4BD8-B65B-D56E3D57FA2F}"/>
    <hyperlink ref="C305" location="'C. HTT Harmonised Glossary'!B12" display="link to Glossary HG 1.7" xr:uid="{8E4E438A-3FE3-4E4D-ACD7-58B1A2C670F3}"/>
    <hyperlink ref="B44" location="'C. HTT Harmonised Glossary'!B6" display="2. Over-collateralisation (OC) " xr:uid="{3B7E2231-7779-4ED5-BEBB-D7B9EB731B27}"/>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8F4B-C962-44D5-9BD8-BE711827D81C}">
  <sheetPr>
    <tabColor theme="9" tint="-0.249977111117893"/>
  </sheetPr>
  <dimension ref="A1:N423"/>
  <sheetViews>
    <sheetView view="pageBreakPreview" zoomScale="85" zoomScaleNormal="85" zoomScaleSheetLayoutView="85" workbookViewId="0">
      <selection activeCell="C247" sqref="C247"/>
    </sheetView>
  </sheetViews>
  <sheetFormatPr defaultColWidth="8.88671875" defaultRowHeight="14.4" outlineLevelRow="1" x14ac:dyDescent="0.3"/>
  <cols>
    <col min="1" max="1" width="13.88671875" style="30" customWidth="1"/>
    <col min="2" max="2" width="62.88671875" style="30" customWidth="1"/>
    <col min="3" max="3" width="41" style="30" customWidth="1"/>
    <col min="4" max="4" width="40.88671875" style="30" customWidth="1"/>
    <col min="5" max="5" width="6.6640625" style="30" customWidth="1"/>
    <col min="6" max="6" width="41.5546875" style="30" customWidth="1"/>
    <col min="7" max="7" width="41.5546875" style="27" customWidth="1"/>
    <col min="8" max="16384" width="8.88671875" style="28"/>
  </cols>
  <sheetData>
    <row r="1" spans="1:7" ht="31.2" x14ac:dyDescent="0.3">
      <c r="A1" s="1" t="s">
        <v>315</v>
      </c>
      <c r="B1" s="1"/>
      <c r="C1" s="27"/>
      <c r="D1" s="27"/>
      <c r="E1" s="27"/>
      <c r="F1" s="25" t="s">
        <v>1369</v>
      </c>
    </row>
    <row r="2" spans="1:7" ht="15" thickBot="1" x14ac:dyDescent="0.35">
      <c r="A2" s="27"/>
      <c r="B2" s="27"/>
      <c r="C2" s="27"/>
      <c r="D2" s="27"/>
      <c r="E2" s="27"/>
      <c r="F2" s="27"/>
    </row>
    <row r="3" spans="1:7" ht="18.600000000000001" thickBot="1" x14ac:dyDescent="0.35">
      <c r="A3" s="31"/>
      <c r="B3" s="32" t="s">
        <v>174</v>
      </c>
      <c r="C3" s="85" t="s">
        <v>248</v>
      </c>
      <c r="D3" s="31"/>
      <c r="E3" s="31"/>
      <c r="F3" s="27"/>
      <c r="G3" s="31"/>
    </row>
    <row r="4" spans="1:7" ht="15" thickBot="1" x14ac:dyDescent="0.35"/>
    <row r="5" spans="1:7" ht="18" x14ac:dyDescent="0.3">
      <c r="A5" s="34"/>
      <c r="B5" s="35" t="s">
        <v>316</v>
      </c>
      <c r="C5" s="34"/>
      <c r="E5" s="36"/>
      <c r="F5" s="36"/>
    </row>
    <row r="6" spans="1:7" x14ac:dyDescent="0.3">
      <c r="B6" s="22" t="s">
        <v>317</v>
      </c>
    </row>
    <row r="7" spans="1:7" x14ac:dyDescent="0.3">
      <c r="B7" s="86" t="s">
        <v>318</v>
      </c>
    </row>
    <row r="8" spans="1:7" ht="15" thickBot="1" x14ac:dyDescent="0.35">
      <c r="B8" s="87" t="s">
        <v>319</v>
      </c>
    </row>
    <row r="9" spans="1:7" x14ac:dyDescent="0.3">
      <c r="B9" s="23"/>
    </row>
    <row r="10" spans="1:7" ht="36" x14ac:dyDescent="0.3">
      <c r="A10" s="37" t="s">
        <v>320</v>
      </c>
      <c r="B10" s="37" t="s">
        <v>317</v>
      </c>
      <c r="C10" s="38"/>
      <c r="D10" s="38"/>
      <c r="E10" s="38"/>
      <c r="F10" s="38"/>
      <c r="G10" s="39"/>
    </row>
    <row r="11" spans="1:7" ht="15" customHeight="1" x14ac:dyDescent="0.3">
      <c r="A11" s="45"/>
      <c r="B11" s="46" t="s">
        <v>321</v>
      </c>
      <c r="C11" s="45" t="s">
        <v>194</v>
      </c>
      <c r="D11" s="45"/>
      <c r="E11" s="45"/>
      <c r="F11" s="48" t="s">
        <v>322</v>
      </c>
      <c r="G11" s="48"/>
    </row>
    <row r="12" spans="1:7" x14ac:dyDescent="0.3">
      <c r="A12" s="30" t="s">
        <v>323</v>
      </c>
      <c r="B12" s="30" t="s">
        <v>324</v>
      </c>
      <c r="C12" s="50">
        <v>3606.4913611300199</v>
      </c>
      <c r="F12" s="54">
        <f>IF($C$15=0,"",IF(C12="[for completion]","",C12/$C$15))</f>
        <v>1</v>
      </c>
    </row>
    <row r="13" spans="1:7" x14ac:dyDescent="0.3">
      <c r="A13" s="30" t="s">
        <v>325</v>
      </c>
      <c r="B13" s="30" t="s">
        <v>326</v>
      </c>
      <c r="C13" s="50">
        <v>0</v>
      </c>
      <c r="F13" s="54">
        <f>IF($C$15=0,"",IF(C13="[for completion]","",C13/$C$15))</f>
        <v>0</v>
      </c>
    </row>
    <row r="14" spans="1:7" x14ac:dyDescent="0.3">
      <c r="A14" s="30" t="s">
        <v>327</v>
      </c>
      <c r="B14" s="30" t="s">
        <v>213</v>
      </c>
      <c r="C14" s="50">
        <v>0</v>
      </c>
      <c r="F14" s="54">
        <f>IF($C$15=0,"",IF(C14="[for completion]","",C14/$C$15))</f>
        <v>0</v>
      </c>
    </row>
    <row r="15" spans="1:7" x14ac:dyDescent="0.3">
      <c r="A15" s="30" t="s">
        <v>328</v>
      </c>
      <c r="B15" s="88" t="s">
        <v>214</v>
      </c>
      <c r="C15" s="50">
        <f>SUM(C12:C14)</f>
        <v>3606.4913611300199</v>
      </c>
      <c r="F15" s="89">
        <f>SUM(F12:F14)</f>
        <v>1</v>
      </c>
    </row>
    <row r="16" spans="1:7" outlineLevel="1" x14ac:dyDescent="0.3">
      <c r="A16" s="30" t="s">
        <v>329</v>
      </c>
      <c r="B16" s="59" t="s">
        <v>330</v>
      </c>
      <c r="C16" s="50"/>
      <c r="F16" s="54">
        <f t="shared" ref="F16:F26" si="0">IF($C$15=0,"",IF(C16="[for completion]","",C16/$C$15))</f>
        <v>0</v>
      </c>
    </row>
    <row r="17" spans="1:7" outlineLevel="1" x14ac:dyDescent="0.3">
      <c r="A17" s="30" t="s">
        <v>331</v>
      </c>
      <c r="B17" s="59" t="s">
        <v>332</v>
      </c>
      <c r="C17" s="50"/>
      <c r="F17" s="54">
        <f t="shared" si="0"/>
        <v>0</v>
      </c>
    </row>
    <row r="18" spans="1:7" outlineLevel="1" x14ac:dyDescent="0.3">
      <c r="A18" s="30" t="s">
        <v>333</v>
      </c>
      <c r="B18" s="59"/>
      <c r="C18" s="50"/>
      <c r="F18" s="54">
        <f t="shared" si="0"/>
        <v>0</v>
      </c>
    </row>
    <row r="19" spans="1:7" outlineLevel="1" x14ac:dyDescent="0.3">
      <c r="A19" s="30" t="s">
        <v>334</v>
      </c>
      <c r="B19" s="59"/>
      <c r="C19" s="50"/>
      <c r="F19" s="54">
        <f t="shared" si="0"/>
        <v>0</v>
      </c>
    </row>
    <row r="20" spans="1:7" outlineLevel="1" x14ac:dyDescent="0.3">
      <c r="A20" s="30" t="s">
        <v>335</v>
      </c>
      <c r="B20" s="59"/>
      <c r="C20" s="50"/>
      <c r="F20" s="54">
        <f t="shared" si="0"/>
        <v>0</v>
      </c>
    </row>
    <row r="21" spans="1:7" outlineLevel="1" x14ac:dyDescent="0.3">
      <c r="A21" s="30" t="s">
        <v>336</v>
      </c>
      <c r="B21" s="59"/>
      <c r="C21" s="50"/>
      <c r="F21" s="54">
        <f t="shared" si="0"/>
        <v>0</v>
      </c>
    </row>
    <row r="22" spans="1:7" outlineLevel="1" x14ac:dyDescent="0.3">
      <c r="A22" s="30" t="s">
        <v>337</v>
      </c>
      <c r="B22" s="59"/>
      <c r="C22" s="50"/>
      <c r="F22" s="54">
        <f t="shared" si="0"/>
        <v>0</v>
      </c>
    </row>
    <row r="23" spans="1:7" outlineLevel="1" x14ac:dyDescent="0.3">
      <c r="A23" s="30" t="s">
        <v>338</v>
      </c>
      <c r="B23" s="59"/>
      <c r="C23" s="50"/>
      <c r="F23" s="54">
        <f t="shared" si="0"/>
        <v>0</v>
      </c>
    </row>
    <row r="24" spans="1:7" outlineLevel="1" x14ac:dyDescent="0.3">
      <c r="A24" s="30" t="s">
        <v>339</v>
      </c>
      <c r="B24" s="59"/>
      <c r="C24" s="50"/>
      <c r="F24" s="54">
        <f t="shared" si="0"/>
        <v>0</v>
      </c>
    </row>
    <row r="25" spans="1:7" outlineLevel="1" x14ac:dyDescent="0.3">
      <c r="A25" s="30" t="s">
        <v>340</v>
      </c>
      <c r="B25" s="59"/>
      <c r="C25" s="50"/>
      <c r="F25" s="54">
        <f t="shared" si="0"/>
        <v>0</v>
      </c>
    </row>
    <row r="26" spans="1:7" outlineLevel="1" x14ac:dyDescent="0.3">
      <c r="A26" s="30" t="s">
        <v>341</v>
      </c>
      <c r="B26" s="59"/>
      <c r="C26" s="60"/>
      <c r="D26" s="28"/>
      <c r="E26" s="28"/>
      <c r="F26" s="54">
        <f t="shared" si="0"/>
        <v>0</v>
      </c>
    </row>
    <row r="27" spans="1:7" ht="15" customHeight="1" x14ac:dyDescent="0.3">
      <c r="A27" s="45"/>
      <c r="B27" s="46" t="s">
        <v>342</v>
      </c>
      <c r="C27" s="45" t="s">
        <v>343</v>
      </c>
      <c r="D27" s="45" t="s">
        <v>344</v>
      </c>
      <c r="E27" s="47"/>
      <c r="F27" s="45" t="s">
        <v>345</v>
      </c>
      <c r="G27" s="48"/>
    </row>
    <row r="28" spans="1:7" x14ac:dyDescent="0.3">
      <c r="A28" s="30" t="s">
        <v>346</v>
      </c>
      <c r="B28" s="30" t="s">
        <v>347</v>
      </c>
      <c r="C28" s="50">
        <v>50200</v>
      </c>
      <c r="D28" s="90"/>
      <c r="F28" s="90">
        <f>IF(AND(C28="[For completion]",D28="[For completion]"),"[For completion]",SUM(C28:D28))</f>
        <v>50200</v>
      </c>
    </row>
    <row r="29" spans="1:7" outlineLevel="1" x14ac:dyDescent="0.3">
      <c r="A29" s="30" t="s">
        <v>348</v>
      </c>
      <c r="B29" s="41" t="s">
        <v>349</v>
      </c>
      <c r="C29" s="50">
        <v>26671</v>
      </c>
      <c r="D29" s="90"/>
      <c r="F29" s="90">
        <f>IF(AND(C29="[For completion]",D29="[For completion]"),"[For completion]",SUM(C29:D29))</f>
        <v>26671</v>
      </c>
    </row>
    <row r="30" spans="1:7" outlineLevel="1" x14ac:dyDescent="0.3">
      <c r="A30" s="30" t="s">
        <v>350</v>
      </c>
      <c r="B30" s="41" t="s">
        <v>351</v>
      </c>
      <c r="C30" s="90"/>
      <c r="D30" s="90"/>
      <c r="F30" s="90"/>
    </row>
    <row r="31" spans="1:7" outlineLevel="1" x14ac:dyDescent="0.3">
      <c r="A31" s="30" t="s">
        <v>352</v>
      </c>
      <c r="B31" s="41"/>
    </row>
    <row r="32" spans="1:7" outlineLevel="1" x14ac:dyDescent="0.3">
      <c r="A32" s="30" t="s">
        <v>353</v>
      </c>
      <c r="B32" s="41"/>
    </row>
    <row r="33" spans="1:7" outlineLevel="1" x14ac:dyDescent="0.3">
      <c r="A33" s="30" t="s">
        <v>354</v>
      </c>
      <c r="B33" s="41"/>
    </row>
    <row r="34" spans="1:7" outlineLevel="1" x14ac:dyDescent="0.3">
      <c r="A34" s="30" t="s">
        <v>355</v>
      </c>
      <c r="B34" s="41"/>
    </row>
    <row r="35" spans="1:7" ht="15" customHeight="1" x14ac:dyDescent="0.3">
      <c r="A35" s="45"/>
      <c r="B35" s="46" t="s">
        <v>356</v>
      </c>
      <c r="C35" s="45" t="s">
        <v>357</v>
      </c>
      <c r="D35" s="45" t="s">
        <v>358</v>
      </c>
      <c r="E35" s="47"/>
      <c r="F35" s="48" t="s">
        <v>322</v>
      </c>
      <c r="G35" s="48"/>
    </row>
    <row r="36" spans="1:7" x14ac:dyDescent="0.3">
      <c r="A36" s="30" t="s">
        <v>359</v>
      </c>
      <c r="B36" s="30" t="s">
        <v>360</v>
      </c>
      <c r="C36" s="24">
        <v>7.3379627981995498E-3</v>
      </c>
      <c r="D36" s="89"/>
      <c r="E36" s="91"/>
      <c r="F36" s="24">
        <v>7.3379627981995498E-3</v>
      </c>
    </row>
    <row r="37" spans="1:7" outlineLevel="1" x14ac:dyDescent="0.3">
      <c r="A37" s="30" t="s">
        <v>361</v>
      </c>
      <c r="C37" s="89"/>
      <c r="D37" s="89"/>
      <c r="E37" s="91"/>
      <c r="F37" s="89"/>
    </row>
    <row r="38" spans="1:7" outlineLevel="1" x14ac:dyDescent="0.3">
      <c r="A38" s="30" t="s">
        <v>362</v>
      </c>
      <c r="C38" s="89"/>
      <c r="D38" s="89"/>
      <c r="E38" s="91"/>
      <c r="F38" s="89"/>
    </row>
    <row r="39" spans="1:7" outlineLevel="1" x14ac:dyDescent="0.3">
      <c r="A39" s="30" t="s">
        <v>363</v>
      </c>
      <c r="C39" s="89"/>
      <c r="D39" s="89"/>
      <c r="E39" s="91"/>
      <c r="F39" s="89"/>
    </row>
    <row r="40" spans="1:7" outlineLevel="1" x14ac:dyDescent="0.3">
      <c r="A40" s="30" t="s">
        <v>364</v>
      </c>
      <c r="C40" s="89"/>
      <c r="D40" s="89"/>
      <c r="E40" s="91"/>
      <c r="F40" s="89"/>
    </row>
    <row r="41" spans="1:7" outlineLevel="1" x14ac:dyDescent="0.3">
      <c r="A41" s="30" t="s">
        <v>365</v>
      </c>
      <c r="C41" s="89"/>
      <c r="D41" s="89"/>
      <c r="E41" s="91"/>
      <c r="F41" s="89"/>
    </row>
    <row r="42" spans="1:7" outlineLevel="1" x14ac:dyDescent="0.3">
      <c r="A42" s="30" t="s">
        <v>366</v>
      </c>
      <c r="C42" s="89"/>
      <c r="D42" s="89"/>
      <c r="E42" s="91"/>
      <c r="F42" s="89"/>
    </row>
    <row r="43" spans="1:7" ht="15" customHeight="1" x14ac:dyDescent="0.3">
      <c r="A43" s="45"/>
      <c r="B43" s="46" t="s">
        <v>367</v>
      </c>
      <c r="C43" s="45" t="s">
        <v>357</v>
      </c>
      <c r="D43" s="45" t="s">
        <v>358</v>
      </c>
      <c r="E43" s="47"/>
      <c r="F43" s="48" t="s">
        <v>322</v>
      </c>
      <c r="G43" s="48"/>
    </row>
    <row r="44" spans="1:7" x14ac:dyDescent="0.3">
      <c r="A44" s="30" t="s">
        <v>368</v>
      </c>
      <c r="B44" s="92" t="s">
        <v>369</v>
      </c>
      <c r="C44" s="93">
        <f>SUM(C45:C71)</f>
        <v>1</v>
      </c>
      <c r="D44" s="93">
        <f>SUM(D45:D71)</f>
        <v>0</v>
      </c>
      <c r="E44" s="89"/>
      <c r="F44" s="93">
        <f>SUM(F45:F71)</f>
        <v>1</v>
      </c>
      <c r="G44" s="30"/>
    </row>
    <row r="45" spans="1:7" x14ac:dyDescent="0.3">
      <c r="A45" s="30" t="s">
        <v>370</v>
      </c>
      <c r="B45" s="30" t="s">
        <v>371</v>
      </c>
      <c r="C45" s="50"/>
      <c r="D45" s="89"/>
      <c r="E45" s="89"/>
      <c r="F45" s="50"/>
      <c r="G45" s="30"/>
    </row>
    <row r="46" spans="1:7" x14ac:dyDescent="0.3">
      <c r="A46" s="30" t="s">
        <v>372</v>
      </c>
      <c r="B46" s="30" t="s">
        <v>373</v>
      </c>
      <c r="C46" s="104">
        <v>1</v>
      </c>
      <c r="D46" s="89"/>
      <c r="E46" s="89"/>
      <c r="F46" s="104">
        <v>1</v>
      </c>
      <c r="G46" s="30"/>
    </row>
    <row r="47" spans="1:7" x14ac:dyDescent="0.3">
      <c r="A47" s="30" t="s">
        <v>374</v>
      </c>
      <c r="B47" s="30" t="s">
        <v>375</v>
      </c>
      <c r="C47" s="50"/>
      <c r="D47" s="89"/>
      <c r="E47" s="89"/>
      <c r="F47" s="50"/>
      <c r="G47" s="30"/>
    </row>
    <row r="48" spans="1:7" x14ac:dyDescent="0.3">
      <c r="A48" s="30" t="s">
        <v>376</v>
      </c>
      <c r="B48" s="30" t="s">
        <v>377</v>
      </c>
      <c r="C48" s="50"/>
      <c r="D48" s="89"/>
      <c r="E48" s="89"/>
      <c r="F48" s="50"/>
      <c r="G48" s="30"/>
    </row>
    <row r="49" spans="1:7" x14ac:dyDescent="0.3">
      <c r="A49" s="30" t="s">
        <v>378</v>
      </c>
      <c r="B49" s="30" t="s">
        <v>379</v>
      </c>
      <c r="C49" s="50"/>
      <c r="D49" s="89"/>
      <c r="E49" s="89"/>
      <c r="F49" s="50"/>
      <c r="G49" s="30"/>
    </row>
    <row r="50" spans="1:7" x14ac:dyDescent="0.3">
      <c r="A50" s="30" t="s">
        <v>380</v>
      </c>
      <c r="B50" s="30" t="s">
        <v>381</v>
      </c>
      <c r="C50" s="50"/>
      <c r="D50" s="89"/>
      <c r="E50" s="89"/>
      <c r="F50" s="50"/>
      <c r="G50" s="30"/>
    </row>
    <row r="51" spans="1:7" x14ac:dyDescent="0.3">
      <c r="A51" s="30" t="s">
        <v>382</v>
      </c>
      <c r="B51" s="30" t="s">
        <v>383</v>
      </c>
      <c r="C51" s="50"/>
      <c r="D51" s="89"/>
      <c r="E51" s="89"/>
      <c r="F51" s="50"/>
      <c r="G51" s="30"/>
    </row>
    <row r="52" spans="1:7" x14ac:dyDescent="0.3">
      <c r="A52" s="30" t="s">
        <v>384</v>
      </c>
      <c r="B52" s="30" t="s">
        <v>385</v>
      </c>
      <c r="C52" s="50"/>
      <c r="D52" s="89"/>
      <c r="E52" s="89"/>
      <c r="F52" s="50"/>
      <c r="G52" s="30"/>
    </row>
    <row r="53" spans="1:7" x14ac:dyDescent="0.3">
      <c r="A53" s="30" t="s">
        <v>386</v>
      </c>
      <c r="B53" s="30" t="s">
        <v>387</v>
      </c>
      <c r="C53" s="50"/>
      <c r="D53" s="89"/>
      <c r="E53" s="89"/>
      <c r="F53" s="50"/>
      <c r="G53" s="30"/>
    </row>
    <row r="54" spans="1:7" x14ac:dyDescent="0.3">
      <c r="A54" s="30" t="s">
        <v>388</v>
      </c>
      <c r="B54" s="30" t="s">
        <v>389</v>
      </c>
      <c r="C54" s="50"/>
      <c r="D54" s="89"/>
      <c r="E54" s="89"/>
      <c r="F54" s="50"/>
      <c r="G54" s="30"/>
    </row>
    <row r="55" spans="1:7" x14ac:dyDescent="0.3">
      <c r="A55" s="30" t="s">
        <v>390</v>
      </c>
      <c r="B55" s="30" t="s">
        <v>391</v>
      </c>
      <c r="C55" s="50"/>
      <c r="D55" s="89"/>
      <c r="E55" s="89"/>
      <c r="F55" s="50"/>
      <c r="G55" s="30"/>
    </row>
    <row r="56" spans="1:7" x14ac:dyDescent="0.3">
      <c r="A56" s="30" t="s">
        <v>392</v>
      </c>
      <c r="B56" s="30" t="s">
        <v>393</v>
      </c>
      <c r="C56" s="50"/>
      <c r="D56" s="89"/>
      <c r="E56" s="89"/>
      <c r="F56" s="50"/>
      <c r="G56" s="30"/>
    </row>
    <row r="57" spans="1:7" x14ac:dyDescent="0.3">
      <c r="A57" s="30" t="s">
        <v>394</v>
      </c>
      <c r="B57" s="30" t="s">
        <v>395</v>
      </c>
      <c r="C57" s="50"/>
      <c r="D57" s="89"/>
      <c r="E57" s="89"/>
      <c r="F57" s="50"/>
      <c r="G57" s="30"/>
    </row>
    <row r="58" spans="1:7" x14ac:dyDescent="0.3">
      <c r="A58" s="30" t="s">
        <v>396</v>
      </c>
      <c r="B58" s="30" t="s">
        <v>397</v>
      </c>
      <c r="C58" s="50"/>
      <c r="D58" s="89"/>
      <c r="E58" s="89"/>
      <c r="F58" s="50"/>
      <c r="G58" s="30"/>
    </row>
    <row r="59" spans="1:7" x14ac:dyDescent="0.3">
      <c r="A59" s="30" t="s">
        <v>398</v>
      </c>
      <c r="B59" s="30" t="s">
        <v>399</v>
      </c>
      <c r="C59" s="50"/>
      <c r="D59" s="89"/>
      <c r="E59" s="89"/>
      <c r="F59" s="50"/>
      <c r="G59" s="30"/>
    </row>
    <row r="60" spans="1:7" x14ac:dyDescent="0.3">
      <c r="A60" s="30" t="s">
        <v>400</v>
      </c>
      <c r="B60" s="30" t="s">
        <v>401</v>
      </c>
      <c r="C60" s="50"/>
      <c r="D60" s="89"/>
      <c r="E60" s="89"/>
      <c r="F60" s="50"/>
      <c r="G60" s="30"/>
    </row>
    <row r="61" spans="1:7" x14ac:dyDescent="0.3">
      <c r="A61" s="30" t="s">
        <v>402</v>
      </c>
      <c r="B61" s="30" t="s">
        <v>403</v>
      </c>
      <c r="C61" s="50"/>
      <c r="D61" s="89"/>
      <c r="E61" s="89"/>
      <c r="F61" s="50"/>
      <c r="G61" s="30"/>
    </row>
    <row r="62" spans="1:7" x14ac:dyDescent="0.3">
      <c r="A62" s="30" t="s">
        <v>404</v>
      </c>
      <c r="B62" s="30" t="s">
        <v>405</v>
      </c>
      <c r="C62" s="50"/>
      <c r="D62" s="89"/>
      <c r="E62" s="89"/>
      <c r="F62" s="50"/>
      <c r="G62" s="30"/>
    </row>
    <row r="63" spans="1:7" x14ac:dyDescent="0.3">
      <c r="A63" s="30" t="s">
        <v>406</v>
      </c>
      <c r="B63" s="30" t="s">
        <v>407</v>
      </c>
      <c r="C63" s="50"/>
      <c r="D63" s="89"/>
      <c r="E63" s="89"/>
      <c r="F63" s="50"/>
      <c r="G63" s="30"/>
    </row>
    <row r="64" spans="1:7" x14ac:dyDescent="0.3">
      <c r="A64" s="30" t="s">
        <v>408</v>
      </c>
      <c r="B64" s="30" t="s">
        <v>409</v>
      </c>
      <c r="C64" s="50"/>
      <c r="D64" s="89"/>
      <c r="E64" s="89"/>
      <c r="F64" s="50"/>
      <c r="G64" s="30"/>
    </row>
    <row r="65" spans="1:7" x14ac:dyDescent="0.3">
      <c r="A65" s="30" t="s">
        <v>410</v>
      </c>
      <c r="B65" s="30" t="s">
        <v>411</v>
      </c>
      <c r="C65" s="50"/>
      <c r="D65" s="89"/>
      <c r="E65" s="89"/>
      <c r="F65" s="50"/>
      <c r="G65" s="30"/>
    </row>
    <row r="66" spans="1:7" x14ac:dyDescent="0.3">
      <c r="A66" s="30" t="s">
        <v>412</v>
      </c>
      <c r="B66" s="30" t="s">
        <v>413</v>
      </c>
      <c r="C66" s="50"/>
      <c r="D66" s="89"/>
      <c r="E66" s="89"/>
      <c r="F66" s="50"/>
      <c r="G66" s="30"/>
    </row>
    <row r="67" spans="1:7" x14ac:dyDescent="0.3">
      <c r="A67" s="30" t="s">
        <v>414</v>
      </c>
      <c r="B67" s="30" t="s">
        <v>415</v>
      </c>
      <c r="C67" s="50"/>
      <c r="D67" s="89"/>
      <c r="E67" s="89"/>
      <c r="F67" s="50"/>
      <c r="G67" s="30"/>
    </row>
    <row r="68" spans="1:7" x14ac:dyDescent="0.3">
      <c r="A68" s="30" t="s">
        <v>416</v>
      </c>
      <c r="B68" s="30" t="s">
        <v>417</v>
      </c>
      <c r="C68" s="50"/>
      <c r="D68" s="89"/>
      <c r="E68" s="89"/>
      <c r="F68" s="50"/>
      <c r="G68" s="30"/>
    </row>
    <row r="69" spans="1:7" x14ac:dyDescent="0.3">
      <c r="A69" s="30" t="s">
        <v>418</v>
      </c>
      <c r="B69" s="30" t="s">
        <v>419</v>
      </c>
      <c r="C69" s="50"/>
      <c r="D69" s="89"/>
      <c r="E69" s="89"/>
      <c r="F69" s="50"/>
      <c r="G69" s="30"/>
    </row>
    <row r="70" spans="1:7" x14ac:dyDescent="0.3">
      <c r="A70" s="30" t="s">
        <v>420</v>
      </c>
      <c r="B70" s="30" t="s">
        <v>421</v>
      </c>
      <c r="C70" s="50"/>
      <c r="D70" s="89"/>
      <c r="E70" s="89"/>
      <c r="F70" s="50"/>
      <c r="G70" s="30"/>
    </row>
    <row r="71" spans="1:7" x14ac:dyDescent="0.3">
      <c r="A71" s="30" t="s">
        <v>422</v>
      </c>
      <c r="B71" s="30" t="s">
        <v>423</v>
      </c>
      <c r="C71" s="50"/>
      <c r="D71" s="89"/>
      <c r="E71" s="89"/>
      <c r="F71" s="50"/>
      <c r="G71" s="30"/>
    </row>
    <row r="72" spans="1:7" x14ac:dyDescent="0.3">
      <c r="A72" s="30" t="s">
        <v>424</v>
      </c>
      <c r="B72" s="92" t="s">
        <v>271</v>
      </c>
      <c r="C72" s="93">
        <f>SUM(C73:C75)</f>
        <v>0</v>
      </c>
      <c r="D72" s="93">
        <f>SUM(D73:D75)</f>
        <v>0</v>
      </c>
      <c r="E72" s="89"/>
      <c r="F72" s="93">
        <f>SUM(F73:F75)</f>
        <v>0</v>
      </c>
      <c r="G72" s="30"/>
    </row>
    <row r="73" spans="1:7" x14ac:dyDescent="0.3">
      <c r="A73" s="30" t="s">
        <v>425</v>
      </c>
      <c r="B73" s="30" t="s">
        <v>426</v>
      </c>
      <c r="C73" s="50"/>
      <c r="D73" s="89"/>
      <c r="E73" s="89"/>
      <c r="F73" s="50"/>
      <c r="G73" s="30"/>
    </row>
    <row r="74" spans="1:7" x14ac:dyDescent="0.3">
      <c r="A74" s="30" t="s">
        <v>427</v>
      </c>
      <c r="B74" s="30" t="s">
        <v>428</v>
      </c>
      <c r="C74" s="50"/>
      <c r="D74" s="89"/>
      <c r="E74" s="89"/>
      <c r="F74" s="50"/>
      <c r="G74" s="30"/>
    </row>
    <row r="75" spans="1:7" x14ac:dyDescent="0.3">
      <c r="A75" s="30" t="s">
        <v>429</v>
      </c>
      <c r="B75" s="30" t="s">
        <v>430</v>
      </c>
      <c r="C75" s="50"/>
      <c r="D75" s="89"/>
      <c r="E75" s="89"/>
      <c r="F75" s="50"/>
      <c r="G75" s="30"/>
    </row>
    <row r="76" spans="1:7" x14ac:dyDescent="0.3">
      <c r="A76" s="30" t="s">
        <v>431</v>
      </c>
      <c r="B76" s="92" t="s">
        <v>213</v>
      </c>
      <c r="C76" s="93">
        <f>SUM(C77:C87)</f>
        <v>0</v>
      </c>
      <c r="D76" s="93">
        <f>SUM(D77:D87)</f>
        <v>0</v>
      </c>
      <c r="E76" s="89"/>
      <c r="F76" s="93">
        <f>SUM(F77:F87)</f>
        <v>0</v>
      </c>
      <c r="G76" s="30"/>
    </row>
    <row r="77" spans="1:7" x14ac:dyDescent="0.3">
      <c r="A77" s="30" t="s">
        <v>432</v>
      </c>
      <c r="B77" s="42" t="s">
        <v>272</v>
      </c>
      <c r="C77" s="50"/>
      <c r="D77" s="89"/>
      <c r="E77" s="89"/>
      <c r="F77" s="50"/>
      <c r="G77" s="30"/>
    </row>
    <row r="78" spans="1:7" x14ac:dyDescent="0.3">
      <c r="A78" s="30" t="s">
        <v>433</v>
      </c>
      <c r="B78" s="30" t="s">
        <v>434</v>
      </c>
      <c r="C78" s="50"/>
      <c r="D78" s="89"/>
      <c r="E78" s="89"/>
      <c r="F78" s="50"/>
      <c r="G78" s="30"/>
    </row>
    <row r="79" spans="1:7" x14ac:dyDescent="0.3">
      <c r="A79" s="30" t="s">
        <v>435</v>
      </c>
      <c r="B79" s="42" t="s">
        <v>273</v>
      </c>
      <c r="C79" s="50"/>
      <c r="D79" s="89"/>
      <c r="E79" s="89"/>
      <c r="F79" s="50"/>
      <c r="G79" s="30"/>
    </row>
    <row r="80" spans="1:7" x14ac:dyDescent="0.3">
      <c r="A80" s="30" t="s">
        <v>436</v>
      </c>
      <c r="B80" s="42" t="s">
        <v>274</v>
      </c>
      <c r="C80" s="50"/>
      <c r="D80" s="89"/>
      <c r="E80" s="89"/>
      <c r="F80" s="50"/>
      <c r="G80" s="30"/>
    </row>
    <row r="81" spans="1:7" x14ac:dyDescent="0.3">
      <c r="A81" s="30" t="s">
        <v>437</v>
      </c>
      <c r="B81" s="42" t="s">
        <v>275</v>
      </c>
      <c r="C81" s="50"/>
      <c r="D81" s="89"/>
      <c r="E81" s="89"/>
      <c r="F81" s="50"/>
      <c r="G81" s="30"/>
    </row>
    <row r="82" spans="1:7" x14ac:dyDescent="0.3">
      <c r="A82" s="30" t="s">
        <v>438</v>
      </c>
      <c r="B82" s="42" t="s">
        <v>276</v>
      </c>
      <c r="C82" s="50"/>
      <c r="D82" s="89"/>
      <c r="E82" s="89"/>
      <c r="F82" s="50"/>
      <c r="G82" s="30"/>
    </row>
    <row r="83" spans="1:7" x14ac:dyDescent="0.3">
      <c r="A83" s="30" t="s">
        <v>439</v>
      </c>
      <c r="B83" s="42" t="s">
        <v>277</v>
      </c>
      <c r="C83" s="50"/>
      <c r="D83" s="89"/>
      <c r="E83" s="89"/>
      <c r="F83" s="50"/>
      <c r="G83" s="30"/>
    </row>
    <row r="84" spans="1:7" x14ac:dyDescent="0.3">
      <c r="A84" s="30" t="s">
        <v>440</v>
      </c>
      <c r="B84" s="42" t="s">
        <v>278</v>
      </c>
      <c r="C84" s="50"/>
      <c r="D84" s="89"/>
      <c r="E84" s="89"/>
      <c r="F84" s="50"/>
      <c r="G84" s="30"/>
    </row>
    <row r="85" spans="1:7" x14ac:dyDescent="0.3">
      <c r="A85" s="30" t="s">
        <v>441</v>
      </c>
      <c r="B85" s="42" t="s">
        <v>279</v>
      </c>
      <c r="C85" s="50"/>
      <c r="D85" s="89"/>
      <c r="E85" s="89"/>
      <c r="F85" s="50"/>
      <c r="G85" s="30"/>
    </row>
    <row r="86" spans="1:7" x14ac:dyDescent="0.3">
      <c r="A86" s="30" t="s">
        <v>442</v>
      </c>
      <c r="B86" s="42" t="s">
        <v>280</v>
      </c>
      <c r="C86" s="50"/>
      <c r="D86" s="89"/>
      <c r="E86" s="89"/>
      <c r="F86" s="50"/>
      <c r="G86" s="30"/>
    </row>
    <row r="87" spans="1:7" x14ac:dyDescent="0.3">
      <c r="A87" s="30" t="s">
        <v>443</v>
      </c>
      <c r="B87" s="42" t="s">
        <v>213</v>
      </c>
      <c r="C87" s="50"/>
      <c r="D87" s="89"/>
      <c r="E87" s="89"/>
      <c r="F87" s="50"/>
      <c r="G87" s="30"/>
    </row>
    <row r="88" spans="1:7" outlineLevel="1" x14ac:dyDescent="0.3">
      <c r="A88" s="30" t="s">
        <v>444</v>
      </c>
      <c r="B88" s="59" t="s">
        <v>215</v>
      </c>
      <c r="C88" s="89"/>
      <c r="D88" s="89"/>
      <c r="E88" s="89"/>
      <c r="F88" s="89"/>
      <c r="G88" s="30"/>
    </row>
    <row r="89" spans="1:7" outlineLevel="1" x14ac:dyDescent="0.3">
      <c r="A89" s="30" t="s">
        <v>445</v>
      </c>
      <c r="B89" s="59" t="s">
        <v>215</v>
      </c>
      <c r="C89" s="89"/>
      <c r="D89" s="89"/>
      <c r="E89" s="89"/>
      <c r="F89" s="89"/>
      <c r="G89" s="30"/>
    </row>
    <row r="90" spans="1:7" outlineLevel="1" x14ac:dyDescent="0.3">
      <c r="A90" s="30" t="s">
        <v>446</v>
      </c>
      <c r="B90" s="59" t="s">
        <v>215</v>
      </c>
      <c r="C90" s="89"/>
      <c r="D90" s="89"/>
      <c r="E90" s="89"/>
      <c r="F90" s="89"/>
      <c r="G90" s="30"/>
    </row>
    <row r="91" spans="1:7" outlineLevel="1" x14ac:dyDescent="0.3">
      <c r="A91" s="30" t="s">
        <v>447</v>
      </c>
      <c r="B91" s="59" t="s">
        <v>215</v>
      </c>
      <c r="C91" s="89"/>
      <c r="D91" s="89"/>
      <c r="E91" s="89"/>
      <c r="F91" s="89"/>
      <c r="G91" s="30"/>
    </row>
    <row r="92" spans="1:7" outlineLevel="1" x14ac:dyDescent="0.3">
      <c r="A92" s="30" t="s">
        <v>448</v>
      </c>
      <c r="B92" s="59" t="s">
        <v>215</v>
      </c>
      <c r="C92" s="89"/>
      <c r="D92" s="89"/>
      <c r="E92" s="89"/>
      <c r="F92" s="89"/>
      <c r="G92" s="30"/>
    </row>
    <row r="93" spans="1:7" outlineLevel="1" x14ac:dyDescent="0.3">
      <c r="A93" s="30" t="s">
        <v>449</v>
      </c>
      <c r="B93" s="59" t="s">
        <v>215</v>
      </c>
      <c r="C93" s="89"/>
      <c r="D93" s="89"/>
      <c r="E93" s="89"/>
      <c r="F93" s="89"/>
      <c r="G93" s="30"/>
    </row>
    <row r="94" spans="1:7" outlineLevel="1" x14ac:dyDescent="0.3">
      <c r="A94" s="30" t="s">
        <v>450</v>
      </c>
      <c r="B94" s="59" t="s">
        <v>215</v>
      </c>
      <c r="C94" s="89"/>
      <c r="D94" s="89"/>
      <c r="E94" s="89"/>
      <c r="F94" s="89"/>
      <c r="G94" s="30"/>
    </row>
    <row r="95" spans="1:7" outlineLevel="1" x14ac:dyDescent="0.3">
      <c r="A95" s="30" t="s">
        <v>451</v>
      </c>
      <c r="B95" s="59" t="s">
        <v>215</v>
      </c>
      <c r="C95" s="89"/>
      <c r="D95" s="89"/>
      <c r="E95" s="89"/>
      <c r="F95" s="89"/>
      <c r="G95" s="30"/>
    </row>
    <row r="96" spans="1:7" outlineLevel="1" x14ac:dyDescent="0.3">
      <c r="A96" s="30" t="s">
        <v>452</v>
      </c>
      <c r="B96" s="59" t="s">
        <v>215</v>
      </c>
      <c r="C96" s="89"/>
      <c r="D96" s="89"/>
      <c r="E96" s="89"/>
      <c r="F96" s="89"/>
      <c r="G96" s="30"/>
    </row>
    <row r="97" spans="1:7" outlineLevel="1" x14ac:dyDescent="0.3">
      <c r="A97" s="30" t="s">
        <v>453</v>
      </c>
      <c r="B97" s="59" t="s">
        <v>215</v>
      </c>
      <c r="C97" s="89"/>
      <c r="D97" s="89"/>
      <c r="E97" s="89"/>
      <c r="F97" s="89"/>
      <c r="G97" s="30"/>
    </row>
    <row r="98" spans="1:7" ht="15" customHeight="1" x14ac:dyDescent="0.3">
      <c r="A98" s="45"/>
      <c r="B98" s="73" t="s">
        <v>454</v>
      </c>
      <c r="C98" s="45" t="s">
        <v>357</v>
      </c>
      <c r="D98" s="45" t="s">
        <v>358</v>
      </c>
      <c r="E98" s="47"/>
      <c r="F98" s="48" t="s">
        <v>322</v>
      </c>
      <c r="G98" s="48"/>
    </row>
    <row r="99" spans="1:7" x14ac:dyDescent="0.3">
      <c r="A99" s="30" t="s">
        <v>455</v>
      </c>
      <c r="B99" s="24" t="s">
        <v>1443</v>
      </c>
      <c r="C99" s="24">
        <v>0.16692028794195701</v>
      </c>
      <c r="D99" s="89"/>
      <c r="E99" s="89"/>
      <c r="F99" s="24">
        <v>0.16692028794195701</v>
      </c>
      <c r="G99" s="30"/>
    </row>
    <row r="100" spans="1:7" x14ac:dyDescent="0.3">
      <c r="A100" s="30" t="s">
        <v>456</v>
      </c>
      <c r="B100" s="24" t="s">
        <v>1444</v>
      </c>
      <c r="C100" s="24">
        <v>0.13492246015738099</v>
      </c>
      <c r="D100" s="89"/>
      <c r="E100" s="89"/>
      <c r="F100" s="24">
        <v>0.13492246015738099</v>
      </c>
      <c r="G100" s="30"/>
    </row>
    <row r="101" spans="1:7" x14ac:dyDescent="0.3">
      <c r="A101" s="30" t="s">
        <v>457</v>
      </c>
      <c r="B101" s="24" t="s">
        <v>1445</v>
      </c>
      <c r="C101" s="24">
        <v>0.14860638918654501</v>
      </c>
      <c r="D101" s="89"/>
      <c r="E101" s="89"/>
      <c r="F101" s="24">
        <v>0.14860638918654501</v>
      </c>
      <c r="G101" s="30"/>
    </row>
    <row r="102" spans="1:7" x14ac:dyDescent="0.3">
      <c r="A102" s="30" t="s">
        <v>458</v>
      </c>
      <c r="B102" s="24" t="s">
        <v>1446</v>
      </c>
      <c r="C102" s="24">
        <v>0.103405658069607</v>
      </c>
      <c r="D102" s="89"/>
      <c r="E102" s="89"/>
      <c r="F102" s="24">
        <v>0.103405658069607</v>
      </c>
      <c r="G102" s="30"/>
    </row>
    <row r="103" spans="1:7" x14ac:dyDescent="0.3">
      <c r="A103" s="30" t="s">
        <v>459</v>
      </c>
      <c r="B103" s="24" t="s">
        <v>1447</v>
      </c>
      <c r="C103" s="24">
        <v>0.106560365407222</v>
      </c>
      <c r="D103" s="89"/>
      <c r="E103" s="89"/>
      <c r="F103" s="24">
        <v>0.106560365407222</v>
      </c>
      <c r="G103" s="30"/>
    </row>
    <row r="104" spans="1:7" x14ac:dyDescent="0.3">
      <c r="A104" s="30" t="s">
        <v>460</v>
      </c>
      <c r="B104" s="24" t="s">
        <v>1448</v>
      </c>
      <c r="C104" s="24">
        <v>6.8805572211948898E-2</v>
      </c>
      <c r="D104" s="89"/>
      <c r="E104" s="89"/>
      <c r="F104" s="24">
        <v>6.8805572211948898E-2</v>
      </c>
      <c r="G104" s="30"/>
    </row>
    <row r="105" spans="1:7" x14ac:dyDescent="0.3">
      <c r="A105" s="30" t="s">
        <v>461</v>
      </c>
      <c r="B105" s="24" t="s">
        <v>1449</v>
      </c>
      <c r="C105" s="24">
        <v>7.8560984369369397E-2</v>
      </c>
      <c r="D105" s="89"/>
      <c r="E105" s="89"/>
      <c r="F105" s="24">
        <v>7.8560984369369397E-2</v>
      </c>
      <c r="G105" s="30"/>
    </row>
    <row r="106" spans="1:7" x14ac:dyDescent="0.3">
      <c r="A106" s="30" t="s">
        <v>462</v>
      </c>
      <c r="B106" s="24" t="s">
        <v>1450</v>
      </c>
      <c r="C106" s="24">
        <v>6.3264284298330101E-2</v>
      </c>
      <c r="D106" s="89"/>
      <c r="E106" s="89"/>
      <c r="F106" s="24">
        <v>6.3264284298330101E-2</v>
      </c>
      <c r="G106" s="30"/>
    </row>
    <row r="107" spans="1:7" x14ac:dyDescent="0.3">
      <c r="A107" s="30" t="s">
        <v>463</v>
      </c>
      <c r="B107" s="24" t="s">
        <v>1451</v>
      </c>
      <c r="C107" s="24">
        <v>5.52141239782723E-2</v>
      </c>
      <c r="D107" s="89"/>
      <c r="E107" s="89"/>
      <c r="F107" s="24">
        <v>5.52141239782723E-2</v>
      </c>
      <c r="G107" s="30"/>
    </row>
    <row r="108" spans="1:7" x14ac:dyDescent="0.3">
      <c r="A108" s="30" t="s">
        <v>464</v>
      </c>
      <c r="B108" s="24" t="s">
        <v>1452</v>
      </c>
      <c r="C108" s="24">
        <v>4.2177401118836902E-2</v>
      </c>
      <c r="D108" s="89"/>
      <c r="E108" s="89"/>
      <c r="F108" s="24">
        <v>4.2177401118836902E-2</v>
      </c>
      <c r="G108" s="30"/>
    </row>
    <row r="109" spans="1:7" x14ac:dyDescent="0.3">
      <c r="A109" s="30" t="s">
        <v>465</v>
      </c>
      <c r="B109" s="24" t="s">
        <v>407</v>
      </c>
      <c r="C109" s="24">
        <v>3.0335087672502099E-2</v>
      </c>
      <c r="D109" s="89"/>
      <c r="E109" s="89"/>
      <c r="F109" s="24">
        <v>3.0335087672502099E-2</v>
      </c>
      <c r="G109" s="30"/>
    </row>
    <row r="110" spans="1:7" x14ac:dyDescent="0.3">
      <c r="A110" s="30" t="s">
        <v>466</v>
      </c>
      <c r="B110" s="24" t="s">
        <v>213</v>
      </c>
      <c r="C110" s="24">
        <v>1.2273855880284301E-3</v>
      </c>
      <c r="D110" s="89"/>
      <c r="E110" s="89"/>
      <c r="F110" s="24">
        <v>1.2273855880284301E-3</v>
      </c>
      <c r="G110" s="30"/>
    </row>
    <row r="111" spans="1:7" x14ac:dyDescent="0.3">
      <c r="A111" s="30" t="s">
        <v>467</v>
      </c>
      <c r="B111" s="42"/>
      <c r="C111" s="24"/>
      <c r="D111" s="89"/>
      <c r="E111" s="89"/>
      <c r="F111" s="89"/>
      <c r="G111" s="30"/>
    </row>
    <row r="112" spans="1:7" x14ac:dyDescent="0.3">
      <c r="A112" s="30" t="s">
        <v>468</v>
      </c>
      <c r="B112" s="42"/>
      <c r="C112" s="24"/>
      <c r="D112" s="89"/>
      <c r="E112" s="89"/>
      <c r="F112" s="89"/>
      <c r="G112" s="30"/>
    </row>
    <row r="113" spans="1:7" x14ac:dyDescent="0.3">
      <c r="A113" s="30" t="s">
        <v>469</v>
      </c>
      <c r="B113" s="42"/>
      <c r="C113" s="89"/>
      <c r="D113" s="89"/>
      <c r="E113" s="89"/>
      <c r="F113" s="89"/>
      <c r="G113" s="30"/>
    </row>
    <row r="114" spans="1:7" x14ac:dyDescent="0.3">
      <c r="A114" s="30" t="s">
        <v>470</v>
      </c>
      <c r="B114" s="42"/>
      <c r="C114" s="89"/>
      <c r="D114" s="89"/>
      <c r="E114" s="89"/>
      <c r="F114" s="89"/>
      <c r="G114" s="30"/>
    </row>
    <row r="115" spans="1:7" x14ac:dyDescent="0.3">
      <c r="A115" s="30" t="s">
        <v>471</v>
      </c>
      <c r="B115" s="42"/>
      <c r="C115" s="89"/>
      <c r="D115" s="89"/>
      <c r="E115" s="89"/>
      <c r="F115" s="89"/>
      <c r="G115" s="30"/>
    </row>
    <row r="116" spans="1:7" x14ac:dyDescent="0.3">
      <c r="A116" s="30" t="s">
        <v>472</v>
      </c>
      <c r="B116" s="42"/>
      <c r="C116" s="89"/>
      <c r="D116" s="89"/>
      <c r="E116" s="89"/>
      <c r="F116" s="89"/>
      <c r="G116" s="30"/>
    </row>
    <row r="117" spans="1:7" x14ac:dyDescent="0.3">
      <c r="A117" s="30" t="s">
        <v>473</v>
      </c>
      <c r="B117" s="42"/>
      <c r="C117" s="89"/>
      <c r="D117" s="89"/>
      <c r="E117" s="89"/>
      <c r="F117" s="89"/>
      <c r="G117" s="30"/>
    </row>
    <row r="118" spans="1:7" x14ac:dyDescent="0.3">
      <c r="A118" s="30" t="s">
        <v>474</v>
      </c>
      <c r="B118" s="42"/>
      <c r="C118" s="89"/>
      <c r="D118" s="89"/>
      <c r="E118" s="89"/>
      <c r="F118" s="89"/>
      <c r="G118" s="30"/>
    </row>
    <row r="119" spans="1:7" x14ac:dyDescent="0.3">
      <c r="A119" s="30" t="s">
        <v>475</v>
      </c>
      <c r="B119" s="42"/>
      <c r="C119" s="89"/>
      <c r="D119" s="89"/>
      <c r="E119" s="89"/>
      <c r="F119" s="89"/>
      <c r="G119" s="30"/>
    </row>
    <row r="120" spans="1:7" x14ac:dyDescent="0.3">
      <c r="A120" s="30" t="s">
        <v>476</v>
      </c>
      <c r="B120" s="42"/>
      <c r="C120" s="89"/>
      <c r="D120" s="89"/>
      <c r="E120" s="89"/>
      <c r="F120" s="89"/>
      <c r="G120" s="30"/>
    </row>
    <row r="121" spans="1:7" x14ac:dyDescent="0.3">
      <c r="A121" s="30" t="s">
        <v>477</v>
      </c>
      <c r="B121" s="42"/>
      <c r="C121" s="89"/>
      <c r="D121" s="89"/>
      <c r="E121" s="89"/>
      <c r="F121" s="89"/>
      <c r="G121" s="30"/>
    </row>
    <row r="122" spans="1:7" x14ac:dyDescent="0.3">
      <c r="A122" s="30" t="s">
        <v>478</v>
      </c>
      <c r="B122" s="42"/>
      <c r="C122" s="89"/>
      <c r="D122" s="89"/>
      <c r="E122" s="89"/>
      <c r="F122" s="89"/>
      <c r="G122" s="30"/>
    </row>
    <row r="123" spans="1:7" x14ac:dyDescent="0.3">
      <c r="A123" s="30" t="s">
        <v>479</v>
      </c>
      <c r="B123" s="42"/>
      <c r="C123" s="89"/>
      <c r="D123" s="89"/>
      <c r="E123" s="89"/>
      <c r="F123" s="89"/>
      <c r="G123" s="30"/>
    </row>
    <row r="124" spans="1:7" x14ac:dyDescent="0.3">
      <c r="A124" s="30" t="s">
        <v>480</v>
      </c>
      <c r="B124" s="42"/>
      <c r="C124" s="89"/>
      <c r="D124" s="89"/>
      <c r="E124" s="89"/>
      <c r="F124" s="89"/>
      <c r="G124" s="30"/>
    </row>
    <row r="125" spans="1:7" x14ac:dyDescent="0.3">
      <c r="A125" s="30" t="s">
        <v>481</v>
      </c>
      <c r="B125" s="42"/>
      <c r="C125" s="89"/>
      <c r="D125" s="89"/>
      <c r="E125" s="89"/>
      <c r="F125" s="89"/>
      <c r="G125" s="30"/>
    </row>
    <row r="126" spans="1:7" x14ac:dyDescent="0.3">
      <c r="A126" s="30" t="s">
        <v>482</v>
      </c>
      <c r="B126" s="42"/>
      <c r="C126" s="89"/>
      <c r="D126" s="89"/>
      <c r="E126" s="89"/>
      <c r="F126" s="89"/>
      <c r="G126" s="30"/>
    </row>
    <row r="127" spans="1:7" x14ac:dyDescent="0.3">
      <c r="A127" s="30" t="s">
        <v>483</v>
      </c>
      <c r="B127" s="42"/>
      <c r="C127" s="89"/>
      <c r="D127" s="89"/>
      <c r="E127" s="89"/>
      <c r="F127" s="89"/>
      <c r="G127" s="30"/>
    </row>
    <row r="128" spans="1:7" x14ac:dyDescent="0.3">
      <c r="A128" s="30" t="s">
        <v>484</v>
      </c>
      <c r="B128" s="42"/>
      <c r="C128" s="89"/>
      <c r="D128" s="89"/>
      <c r="E128" s="89"/>
      <c r="F128" s="89"/>
      <c r="G128" s="30"/>
    </row>
    <row r="129" spans="1:7" x14ac:dyDescent="0.3">
      <c r="A129" s="30" t="s">
        <v>485</v>
      </c>
      <c r="B129" s="42"/>
      <c r="C129" s="89"/>
      <c r="D129" s="89"/>
      <c r="E129" s="89"/>
      <c r="F129" s="89"/>
      <c r="G129" s="30"/>
    </row>
    <row r="130" spans="1:7" x14ac:dyDescent="0.3">
      <c r="A130" s="30" t="s">
        <v>486</v>
      </c>
      <c r="B130" s="42"/>
      <c r="C130" s="89"/>
      <c r="D130" s="89"/>
      <c r="E130" s="89"/>
      <c r="F130" s="89"/>
      <c r="G130" s="30"/>
    </row>
    <row r="131" spans="1:7" x14ac:dyDescent="0.3">
      <c r="A131" s="30" t="s">
        <v>487</v>
      </c>
      <c r="B131" s="42"/>
      <c r="C131" s="89"/>
      <c r="D131" s="89"/>
      <c r="E131" s="89"/>
      <c r="F131" s="89"/>
      <c r="G131" s="30"/>
    </row>
    <row r="132" spans="1:7" x14ac:dyDescent="0.3">
      <c r="A132" s="30" t="s">
        <v>488</v>
      </c>
      <c r="B132" s="42"/>
      <c r="C132" s="89"/>
      <c r="D132" s="89"/>
      <c r="E132" s="89"/>
      <c r="F132" s="89"/>
      <c r="G132" s="30"/>
    </row>
    <row r="133" spans="1:7" x14ac:dyDescent="0.3">
      <c r="A133" s="30" t="s">
        <v>489</v>
      </c>
      <c r="B133" s="42"/>
      <c r="C133" s="89"/>
      <c r="D133" s="89"/>
      <c r="E133" s="89"/>
      <c r="F133" s="89"/>
      <c r="G133" s="30"/>
    </row>
    <row r="134" spans="1:7" x14ac:dyDescent="0.3">
      <c r="A134" s="30" t="s">
        <v>490</v>
      </c>
      <c r="B134" s="42"/>
      <c r="C134" s="89"/>
      <c r="D134" s="89"/>
      <c r="E134" s="89"/>
      <c r="F134" s="89"/>
      <c r="G134" s="30"/>
    </row>
    <row r="135" spans="1:7" x14ac:dyDescent="0.3">
      <c r="A135" s="30" t="s">
        <v>491</v>
      </c>
      <c r="B135" s="42"/>
      <c r="C135" s="89"/>
      <c r="D135" s="89"/>
      <c r="E135" s="89"/>
      <c r="F135" s="89"/>
      <c r="G135" s="30"/>
    </row>
    <row r="136" spans="1:7" x14ac:dyDescent="0.3">
      <c r="A136" s="30" t="s">
        <v>492</v>
      </c>
      <c r="B136" s="42"/>
      <c r="C136" s="89"/>
      <c r="D136" s="89"/>
      <c r="E136" s="89"/>
      <c r="F136" s="89"/>
      <c r="G136" s="30"/>
    </row>
    <row r="137" spans="1:7" x14ac:dyDescent="0.3">
      <c r="A137" s="30" t="s">
        <v>493</v>
      </c>
      <c r="B137" s="42"/>
      <c r="C137" s="89"/>
      <c r="D137" s="89"/>
      <c r="E137" s="89"/>
      <c r="F137" s="89"/>
      <c r="G137" s="30"/>
    </row>
    <row r="138" spans="1:7" x14ac:dyDescent="0.3">
      <c r="A138" s="30" t="s">
        <v>494</v>
      </c>
      <c r="B138" s="42"/>
      <c r="C138" s="89"/>
      <c r="D138" s="89"/>
      <c r="E138" s="89"/>
      <c r="F138" s="89"/>
      <c r="G138" s="30"/>
    </row>
    <row r="139" spans="1:7" x14ac:dyDescent="0.3">
      <c r="A139" s="30" t="s">
        <v>495</v>
      </c>
      <c r="B139" s="42"/>
      <c r="C139" s="89"/>
      <c r="D139" s="89"/>
      <c r="E139" s="89"/>
      <c r="F139" s="89"/>
      <c r="G139" s="30"/>
    </row>
    <row r="140" spans="1:7" x14ac:dyDescent="0.3">
      <c r="A140" s="30" t="s">
        <v>496</v>
      </c>
      <c r="B140" s="42"/>
      <c r="C140" s="89"/>
      <c r="D140" s="89"/>
      <c r="E140" s="89"/>
      <c r="F140" s="89"/>
      <c r="G140" s="30"/>
    </row>
    <row r="141" spans="1:7" x14ac:dyDescent="0.3">
      <c r="A141" s="30" t="s">
        <v>497</v>
      </c>
      <c r="B141" s="42"/>
      <c r="C141" s="89"/>
      <c r="D141" s="89"/>
      <c r="E141" s="89"/>
      <c r="F141" s="89"/>
      <c r="G141" s="30"/>
    </row>
    <row r="142" spans="1:7" x14ac:dyDescent="0.3">
      <c r="A142" s="30" t="s">
        <v>498</v>
      </c>
      <c r="B142" s="42"/>
      <c r="C142" s="89"/>
      <c r="D142" s="89"/>
      <c r="E142" s="89"/>
      <c r="F142" s="89"/>
      <c r="G142" s="30"/>
    </row>
    <row r="143" spans="1:7" x14ac:dyDescent="0.3">
      <c r="A143" s="30" t="s">
        <v>499</v>
      </c>
      <c r="B143" s="42"/>
      <c r="C143" s="89"/>
      <c r="D143" s="89"/>
      <c r="E143" s="89"/>
      <c r="F143" s="89"/>
      <c r="G143" s="30"/>
    </row>
    <row r="144" spans="1:7" x14ac:dyDescent="0.3">
      <c r="A144" s="30" t="s">
        <v>500</v>
      </c>
      <c r="B144" s="42"/>
      <c r="C144" s="89"/>
      <c r="D144" s="89"/>
      <c r="E144" s="89"/>
      <c r="F144" s="89"/>
      <c r="G144" s="30"/>
    </row>
    <row r="145" spans="1:7" x14ac:dyDescent="0.3">
      <c r="A145" s="30" t="s">
        <v>501</v>
      </c>
      <c r="B145" s="42"/>
      <c r="C145" s="89"/>
      <c r="D145" s="89"/>
      <c r="E145" s="89"/>
      <c r="F145" s="89"/>
      <c r="G145" s="30"/>
    </row>
    <row r="146" spans="1:7" x14ac:dyDescent="0.3">
      <c r="A146" s="30" t="s">
        <v>502</v>
      </c>
      <c r="B146" s="42"/>
      <c r="C146" s="89"/>
      <c r="D146" s="89"/>
      <c r="E146" s="89"/>
      <c r="F146" s="89"/>
      <c r="G146" s="30"/>
    </row>
    <row r="147" spans="1:7" x14ac:dyDescent="0.3">
      <c r="A147" s="30" t="s">
        <v>503</v>
      </c>
      <c r="B147" s="42"/>
      <c r="C147" s="89"/>
      <c r="D147" s="89"/>
      <c r="E147" s="89"/>
      <c r="F147" s="89"/>
      <c r="G147" s="30"/>
    </row>
    <row r="148" spans="1:7" x14ac:dyDescent="0.3">
      <c r="A148" s="30" t="s">
        <v>504</v>
      </c>
      <c r="B148" s="42"/>
      <c r="C148" s="89"/>
      <c r="D148" s="89"/>
      <c r="E148" s="89"/>
      <c r="F148" s="89"/>
      <c r="G148" s="30"/>
    </row>
    <row r="149" spans="1:7" ht="15" customHeight="1" x14ac:dyDescent="0.3">
      <c r="A149" s="45"/>
      <c r="B149" s="46" t="s">
        <v>505</v>
      </c>
      <c r="C149" s="45" t="s">
        <v>357</v>
      </c>
      <c r="D149" s="45" t="s">
        <v>358</v>
      </c>
      <c r="E149" s="47"/>
      <c r="F149" s="48" t="s">
        <v>322</v>
      </c>
      <c r="G149" s="48"/>
    </row>
    <row r="150" spans="1:7" x14ac:dyDescent="0.3">
      <c r="A150" s="30" t="s">
        <v>506</v>
      </c>
      <c r="B150" s="30" t="s">
        <v>507</v>
      </c>
      <c r="C150" s="24">
        <v>0.920290076036689</v>
      </c>
      <c r="D150" s="89"/>
      <c r="E150" s="94"/>
      <c r="F150" s="24">
        <v>0.920290076036689</v>
      </c>
    </row>
    <row r="151" spans="1:7" x14ac:dyDescent="0.3">
      <c r="A151" s="30" t="s">
        <v>508</v>
      </c>
      <c r="B151" s="30" t="s">
        <v>509</v>
      </c>
      <c r="C151" s="24">
        <v>0</v>
      </c>
      <c r="D151" s="89"/>
      <c r="E151" s="94"/>
      <c r="F151" s="24">
        <v>0</v>
      </c>
    </row>
    <row r="152" spans="1:7" x14ac:dyDescent="0.3">
      <c r="A152" s="30" t="s">
        <v>510</v>
      </c>
      <c r="B152" s="30" t="s">
        <v>213</v>
      </c>
      <c r="C152" s="24">
        <v>7.9709923963307894E-2</v>
      </c>
      <c r="D152" s="89"/>
      <c r="E152" s="94"/>
      <c r="F152" s="24">
        <v>7.9709923963307894E-2</v>
      </c>
    </row>
    <row r="153" spans="1:7" outlineLevel="1" x14ac:dyDescent="0.3">
      <c r="A153" s="30" t="s">
        <v>511</v>
      </c>
      <c r="C153" s="89"/>
      <c r="D153" s="89"/>
      <c r="E153" s="94"/>
      <c r="F153" s="89"/>
    </row>
    <row r="154" spans="1:7" outlineLevel="1" x14ac:dyDescent="0.3">
      <c r="A154" s="30" t="s">
        <v>512</v>
      </c>
      <c r="C154" s="89"/>
      <c r="D154" s="89"/>
      <c r="E154" s="94"/>
      <c r="F154" s="89"/>
    </row>
    <row r="155" spans="1:7" outlineLevel="1" x14ac:dyDescent="0.3">
      <c r="A155" s="30" t="s">
        <v>513</v>
      </c>
      <c r="C155" s="89"/>
      <c r="D155" s="89"/>
      <c r="E155" s="94"/>
      <c r="F155" s="89"/>
    </row>
    <row r="156" spans="1:7" outlineLevel="1" x14ac:dyDescent="0.3">
      <c r="A156" s="30" t="s">
        <v>514</v>
      </c>
      <c r="C156" s="89"/>
      <c r="D156" s="89"/>
      <c r="E156" s="94"/>
      <c r="F156" s="89"/>
    </row>
    <row r="157" spans="1:7" outlineLevel="1" x14ac:dyDescent="0.3">
      <c r="A157" s="30" t="s">
        <v>515</v>
      </c>
      <c r="C157" s="89"/>
      <c r="D157" s="89"/>
      <c r="E157" s="94"/>
      <c r="F157" s="89"/>
    </row>
    <row r="158" spans="1:7" outlineLevel="1" x14ac:dyDescent="0.3">
      <c r="A158" s="30" t="s">
        <v>516</v>
      </c>
      <c r="C158" s="89"/>
      <c r="D158" s="89"/>
      <c r="E158" s="94"/>
      <c r="F158" s="89"/>
    </row>
    <row r="159" spans="1:7" ht="15" customHeight="1" x14ac:dyDescent="0.3">
      <c r="A159" s="45"/>
      <c r="B159" s="46" t="s">
        <v>517</v>
      </c>
      <c r="C159" s="45" t="s">
        <v>357</v>
      </c>
      <c r="D159" s="45" t="s">
        <v>358</v>
      </c>
      <c r="E159" s="47"/>
      <c r="F159" s="48" t="s">
        <v>322</v>
      </c>
      <c r="G159" s="48"/>
    </row>
    <row r="160" spans="1:7" x14ac:dyDescent="0.3">
      <c r="A160" s="30" t="s">
        <v>518</v>
      </c>
      <c r="B160" s="30" t="s">
        <v>519</v>
      </c>
      <c r="C160" s="24">
        <v>2.7052560988093E-2</v>
      </c>
      <c r="D160" s="89"/>
      <c r="E160" s="94"/>
      <c r="F160" s="24">
        <v>2.7052560988093E-2</v>
      </c>
    </row>
    <row r="161" spans="1:7" x14ac:dyDescent="0.3">
      <c r="A161" s="30" t="s">
        <v>520</v>
      </c>
      <c r="B161" s="30" t="s">
        <v>521</v>
      </c>
      <c r="C161" s="24">
        <v>0.97294743901190694</v>
      </c>
      <c r="D161" s="89"/>
      <c r="E161" s="94"/>
      <c r="F161" s="24">
        <v>0.97294743901190694</v>
      </c>
    </row>
    <row r="162" spans="1:7" x14ac:dyDescent="0.3">
      <c r="A162" s="30" t="s">
        <v>522</v>
      </c>
      <c r="B162" s="30" t="s">
        <v>213</v>
      </c>
      <c r="C162" s="24">
        <v>0</v>
      </c>
      <c r="D162" s="89"/>
      <c r="E162" s="94"/>
      <c r="F162" s="24">
        <v>0</v>
      </c>
    </row>
    <row r="163" spans="1:7" outlineLevel="1" x14ac:dyDescent="0.3">
      <c r="A163" s="30" t="s">
        <v>523</v>
      </c>
      <c r="E163" s="27"/>
    </row>
    <row r="164" spans="1:7" outlineLevel="1" x14ac:dyDescent="0.3">
      <c r="A164" s="30" t="s">
        <v>524</v>
      </c>
      <c r="E164" s="27"/>
    </row>
    <row r="165" spans="1:7" outlineLevel="1" x14ac:dyDescent="0.3">
      <c r="A165" s="30" t="s">
        <v>525</v>
      </c>
      <c r="E165" s="27"/>
    </row>
    <row r="166" spans="1:7" outlineLevel="1" x14ac:dyDescent="0.3">
      <c r="A166" s="30" t="s">
        <v>526</v>
      </c>
      <c r="E166" s="27"/>
    </row>
    <row r="167" spans="1:7" outlineLevel="1" x14ac:dyDescent="0.3">
      <c r="A167" s="30" t="s">
        <v>527</v>
      </c>
      <c r="E167" s="27"/>
    </row>
    <row r="168" spans="1:7" outlineLevel="1" x14ac:dyDescent="0.3">
      <c r="A168" s="30" t="s">
        <v>528</v>
      </c>
      <c r="E168" s="27"/>
    </row>
    <row r="169" spans="1:7" ht="15" customHeight="1" x14ac:dyDescent="0.3">
      <c r="A169" s="45"/>
      <c r="B169" s="46" t="s">
        <v>529</v>
      </c>
      <c r="C169" s="45" t="s">
        <v>357</v>
      </c>
      <c r="D169" s="45" t="s">
        <v>358</v>
      </c>
      <c r="E169" s="47"/>
      <c r="F169" s="48" t="s">
        <v>322</v>
      </c>
      <c r="G169" s="48"/>
    </row>
    <row r="170" spans="1:7" x14ac:dyDescent="0.3">
      <c r="A170" s="30" t="s">
        <v>530</v>
      </c>
      <c r="B170" s="67" t="s">
        <v>531</v>
      </c>
      <c r="C170" s="24">
        <v>4.6476006205511199E-2</v>
      </c>
      <c r="D170" s="24"/>
      <c r="E170" s="94"/>
      <c r="F170" s="24">
        <v>4.6476006205511199E-2</v>
      </c>
    </row>
    <row r="171" spans="1:7" x14ac:dyDescent="0.3">
      <c r="A171" s="30" t="s">
        <v>532</v>
      </c>
      <c r="B171" s="67" t="s">
        <v>1405</v>
      </c>
      <c r="C171" s="24">
        <v>0.1181555774021</v>
      </c>
      <c r="D171" s="89"/>
      <c r="E171" s="94"/>
      <c r="F171" s="24">
        <v>0.1181555774021</v>
      </c>
    </row>
    <row r="172" spans="1:7" x14ac:dyDescent="0.3">
      <c r="A172" s="30" t="s">
        <v>533</v>
      </c>
      <c r="B172" s="67" t="s">
        <v>1406</v>
      </c>
      <c r="C172" s="24">
        <v>0.21502755715100899</v>
      </c>
      <c r="D172" s="89"/>
      <c r="E172" s="89"/>
      <c r="F172" s="24">
        <v>0.21502755715100899</v>
      </c>
    </row>
    <row r="173" spans="1:7" x14ac:dyDescent="0.3">
      <c r="A173" s="30" t="s">
        <v>534</v>
      </c>
      <c r="B173" s="67" t="s">
        <v>1407</v>
      </c>
      <c r="C173" s="24">
        <v>0.11801005579745801</v>
      </c>
      <c r="D173" s="89"/>
      <c r="E173" s="89"/>
      <c r="F173" s="24">
        <v>0.11801005579745801</v>
      </c>
    </row>
    <row r="174" spans="1:7" x14ac:dyDescent="0.3">
      <c r="A174" s="30" t="s">
        <v>535</v>
      </c>
      <c r="B174" s="67" t="s">
        <v>1408</v>
      </c>
      <c r="C174" s="24">
        <v>0.502330803443923</v>
      </c>
      <c r="D174" s="89"/>
      <c r="E174" s="89"/>
      <c r="F174" s="24">
        <v>0.502330803443923</v>
      </c>
    </row>
    <row r="175" spans="1:7" outlineLevel="1" x14ac:dyDescent="0.3">
      <c r="A175" s="30" t="s">
        <v>536</v>
      </c>
      <c r="B175" s="41"/>
      <c r="C175" s="89"/>
      <c r="D175" s="89"/>
      <c r="E175" s="89"/>
      <c r="F175" s="89"/>
    </row>
    <row r="176" spans="1:7" outlineLevel="1" x14ac:dyDescent="0.3">
      <c r="A176" s="30" t="s">
        <v>537</v>
      </c>
      <c r="B176" s="41"/>
      <c r="C176" s="89"/>
      <c r="D176" s="89"/>
      <c r="E176" s="89"/>
      <c r="F176" s="89"/>
    </row>
    <row r="177" spans="1:7" outlineLevel="1" x14ac:dyDescent="0.3">
      <c r="A177" s="30" t="s">
        <v>538</v>
      </c>
      <c r="B177" s="67"/>
      <c r="C177" s="89"/>
      <c r="D177" s="89"/>
      <c r="E177" s="89"/>
      <c r="F177" s="89"/>
    </row>
    <row r="178" spans="1:7" outlineLevel="1" x14ac:dyDescent="0.3">
      <c r="A178" s="30" t="s">
        <v>539</v>
      </c>
      <c r="B178" s="67"/>
      <c r="C178" s="89"/>
      <c r="D178" s="89"/>
      <c r="E178" s="89"/>
      <c r="F178" s="89"/>
    </row>
    <row r="179" spans="1:7" ht="15" customHeight="1" x14ac:dyDescent="0.3">
      <c r="A179" s="45"/>
      <c r="B179" s="73" t="s">
        <v>540</v>
      </c>
      <c r="C179" s="45" t="s">
        <v>357</v>
      </c>
      <c r="D179" s="45" t="s">
        <v>358</v>
      </c>
      <c r="E179" s="45"/>
      <c r="F179" s="45" t="s">
        <v>322</v>
      </c>
      <c r="G179" s="48"/>
    </row>
    <row r="180" spans="1:7" s="149" customFormat="1" x14ac:dyDescent="0.3">
      <c r="A180" s="148" t="s">
        <v>541</v>
      </c>
      <c r="B180" s="148" t="s">
        <v>542</v>
      </c>
      <c r="C180" s="163">
        <v>2.1435111098055699E-4</v>
      </c>
      <c r="D180" s="163"/>
      <c r="E180" s="94"/>
      <c r="F180" s="163">
        <v>2.1435111098055699E-4</v>
      </c>
      <c r="G180" s="146"/>
    </row>
    <row r="181" spans="1:7" s="149" customFormat="1" outlineLevel="1" x14ac:dyDescent="0.3">
      <c r="A181" s="148" t="s">
        <v>543</v>
      </c>
      <c r="B181" s="148" t="s">
        <v>544</v>
      </c>
      <c r="C181" s="163">
        <v>2.7727780268040699E-19</v>
      </c>
      <c r="D181" s="163"/>
      <c r="E181" s="94"/>
      <c r="F181" s="163">
        <v>2.7727780268040699E-19</v>
      </c>
      <c r="G181" s="89"/>
    </row>
    <row r="182" spans="1:7" s="149" customFormat="1" outlineLevel="1" x14ac:dyDescent="0.3">
      <c r="A182" s="148" t="s">
        <v>545</v>
      </c>
      <c r="B182" s="96"/>
      <c r="C182" s="89"/>
      <c r="D182" s="89"/>
      <c r="E182" s="94"/>
      <c r="F182" s="89"/>
      <c r="G182" s="146"/>
    </row>
    <row r="183" spans="1:7" s="149" customFormat="1" outlineLevel="1" x14ac:dyDescent="0.3">
      <c r="A183" s="148" t="s">
        <v>546</v>
      </c>
      <c r="B183" s="96"/>
      <c r="C183" s="148"/>
      <c r="D183" s="89"/>
      <c r="E183" s="94"/>
      <c r="F183" s="89"/>
      <c r="G183" s="146"/>
    </row>
    <row r="184" spans="1:7" s="149" customFormat="1" outlineLevel="1" x14ac:dyDescent="0.3">
      <c r="A184" s="148" t="s">
        <v>547</v>
      </c>
      <c r="B184" s="96"/>
      <c r="C184" s="89"/>
      <c r="D184" s="89"/>
      <c r="E184" s="94"/>
      <c r="F184" s="89"/>
      <c r="G184" s="146"/>
    </row>
    <row r="185" spans="1:7" ht="18" x14ac:dyDescent="0.3">
      <c r="A185" s="97"/>
      <c r="B185" s="98" t="s">
        <v>318</v>
      </c>
      <c r="C185" s="97"/>
      <c r="D185" s="97"/>
      <c r="E185" s="97"/>
      <c r="F185" s="99"/>
      <c r="G185" s="99"/>
    </row>
    <row r="186" spans="1:7" ht="15" customHeight="1" x14ac:dyDescent="0.3">
      <c r="A186" s="45"/>
      <c r="B186" s="46" t="s">
        <v>548</v>
      </c>
      <c r="C186" s="45" t="s">
        <v>549</v>
      </c>
      <c r="D186" s="45" t="s">
        <v>550</v>
      </c>
      <c r="E186" s="47"/>
      <c r="F186" s="45" t="s">
        <v>357</v>
      </c>
      <c r="G186" s="45" t="s">
        <v>551</v>
      </c>
    </row>
    <row r="187" spans="1:7" x14ac:dyDescent="0.3">
      <c r="A187" s="30" t="s">
        <v>552</v>
      </c>
      <c r="B187" s="42" t="s">
        <v>553</v>
      </c>
      <c r="C187" s="105">
        <v>71.842457393028099</v>
      </c>
      <c r="E187" s="40"/>
      <c r="F187" s="66"/>
      <c r="G187" s="66"/>
    </row>
    <row r="188" spans="1:7" x14ac:dyDescent="0.3">
      <c r="A188" s="40"/>
      <c r="B188" s="100"/>
      <c r="C188" s="40"/>
      <c r="D188" s="40"/>
      <c r="E188" s="40"/>
      <c r="F188" s="66"/>
      <c r="G188" s="66"/>
    </row>
    <row r="189" spans="1:7" x14ac:dyDescent="0.3">
      <c r="B189" s="42" t="s">
        <v>554</v>
      </c>
      <c r="C189" s="40"/>
      <c r="D189" s="40"/>
      <c r="E189" s="40"/>
      <c r="F189" s="66"/>
      <c r="G189" s="66"/>
    </row>
    <row r="190" spans="1:7" x14ac:dyDescent="0.3">
      <c r="A190" s="30" t="s">
        <v>555</v>
      </c>
      <c r="B190" s="105" t="s">
        <v>1453</v>
      </c>
      <c r="C190" s="105">
        <v>1521.0984671799999</v>
      </c>
      <c r="D190" s="172">
        <v>38234</v>
      </c>
      <c r="E190" s="40"/>
      <c r="F190" s="54">
        <f>IF($C$214=0,"",IF(C190="[for completion]","",IF(C190="","",C190/$C$214)))</f>
        <v>0.42176684064020703</v>
      </c>
      <c r="G190" s="54">
        <f>IF($D$214=0,"",IF(D190="[for completion]","",IF(D190="","",D190/$D$214)))</f>
        <v>0.76163346613545813</v>
      </c>
    </row>
    <row r="191" spans="1:7" x14ac:dyDescent="0.3">
      <c r="A191" s="30" t="s">
        <v>556</v>
      </c>
      <c r="B191" s="105" t="s">
        <v>1454</v>
      </c>
      <c r="C191" s="105">
        <v>1257.8658474900001</v>
      </c>
      <c r="D191" s="172">
        <v>9121</v>
      </c>
      <c r="E191" s="40"/>
      <c r="F191" s="54">
        <f t="shared" ref="F191:F213" si="1">IF($C$214=0,"",IF(C191="[for completion]","",IF(C191="","",C191/$C$214)))</f>
        <v>0.34877827825875635</v>
      </c>
      <c r="G191" s="54">
        <f t="shared" ref="G191:G213" si="2">IF($D$214=0,"",IF(D191="[for completion]","",IF(D191="","",D191/$D$214)))</f>
        <v>0.18169322709163346</v>
      </c>
    </row>
    <row r="192" spans="1:7" x14ac:dyDescent="0.3">
      <c r="A192" s="30" t="s">
        <v>557</v>
      </c>
      <c r="B192" s="105" t="s">
        <v>1455</v>
      </c>
      <c r="C192" s="105">
        <v>486.64715380000001</v>
      </c>
      <c r="D192" s="172">
        <v>2029</v>
      </c>
      <c r="E192" s="40"/>
      <c r="F192" s="54">
        <f t="shared" si="1"/>
        <v>0.13493645348633854</v>
      </c>
      <c r="G192" s="54">
        <f t="shared" si="2"/>
        <v>4.0418326693227091E-2</v>
      </c>
    </row>
    <row r="193" spans="1:7" x14ac:dyDescent="0.3">
      <c r="A193" s="30" t="s">
        <v>558</v>
      </c>
      <c r="B193" s="105" t="s">
        <v>1456</v>
      </c>
      <c r="C193" s="105">
        <v>183.17400293</v>
      </c>
      <c r="D193" s="172">
        <v>539</v>
      </c>
      <c r="E193" s="40"/>
      <c r="F193" s="54">
        <f t="shared" si="1"/>
        <v>5.0790085040605011E-2</v>
      </c>
      <c r="G193" s="54">
        <f t="shared" si="2"/>
        <v>1.0737051792828686E-2</v>
      </c>
    </row>
    <row r="194" spans="1:7" x14ac:dyDescent="0.3">
      <c r="A194" s="30" t="s">
        <v>559</v>
      </c>
      <c r="B194" s="105" t="s">
        <v>1457</v>
      </c>
      <c r="C194" s="105">
        <v>157.70588973</v>
      </c>
      <c r="D194" s="172">
        <v>277</v>
      </c>
      <c r="E194" s="40"/>
      <c r="F194" s="54">
        <f t="shared" si="1"/>
        <v>4.3728342574093117E-2</v>
      </c>
      <c r="G194" s="54">
        <f t="shared" si="2"/>
        <v>5.5179282868525895E-3</v>
      </c>
    </row>
    <row r="195" spans="1:7" x14ac:dyDescent="0.3">
      <c r="A195" s="30" t="s">
        <v>560</v>
      </c>
      <c r="B195" s="42"/>
      <c r="C195" s="105"/>
      <c r="D195" s="90"/>
      <c r="E195" s="40"/>
      <c r="F195" s="54" t="str">
        <f t="shared" si="1"/>
        <v/>
      </c>
      <c r="G195" s="54" t="str">
        <f t="shared" si="2"/>
        <v/>
      </c>
    </row>
    <row r="196" spans="1:7" x14ac:dyDescent="0.3">
      <c r="A196" s="30" t="s">
        <v>561</v>
      </c>
      <c r="B196" s="42"/>
      <c r="C196" s="105"/>
      <c r="D196" s="90"/>
      <c r="E196" s="40"/>
      <c r="F196" s="54" t="str">
        <f t="shared" si="1"/>
        <v/>
      </c>
      <c r="G196" s="54" t="str">
        <f t="shared" si="2"/>
        <v/>
      </c>
    </row>
    <row r="197" spans="1:7" x14ac:dyDescent="0.3">
      <c r="A197" s="30" t="s">
        <v>562</v>
      </c>
      <c r="B197" s="42"/>
      <c r="C197" s="105"/>
      <c r="D197" s="90"/>
      <c r="E197" s="40"/>
      <c r="F197" s="54" t="str">
        <f t="shared" si="1"/>
        <v/>
      </c>
      <c r="G197" s="54" t="str">
        <f t="shared" si="2"/>
        <v/>
      </c>
    </row>
    <row r="198" spans="1:7" x14ac:dyDescent="0.3">
      <c r="A198" s="30" t="s">
        <v>563</v>
      </c>
      <c r="B198" s="42"/>
      <c r="C198" s="50"/>
      <c r="D198" s="90"/>
      <c r="E198" s="40"/>
      <c r="F198" s="54" t="str">
        <f t="shared" si="1"/>
        <v/>
      </c>
      <c r="G198" s="54" t="str">
        <f t="shared" si="2"/>
        <v/>
      </c>
    </row>
    <row r="199" spans="1:7" x14ac:dyDescent="0.3">
      <c r="A199" s="30" t="s">
        <v>564</v>
      </c>
      <c r="B199" s="42"/>
      <c r="C199" s="50"/>
      <c r="D199" s="90"/>
      <c r="E199" s="42"/>
      <c r="F199" s="54" t="str">
        <f t="shared" si="1"/>
        <v/>
      </c>
      <c r="G199" s="54" t="str">
        <f t="shared" si="2"/>
        <v/>
      </c>
    </row>
    <row r="200" spans="1:7" x14ac:dyDescent="0.3">
      <c r="A200" s="30" t="s">
        <v>565</v>
      </c>
      <c r="B200" s="42"/>
      <c r="C200" s="50"/>
      <c r="D200" s="90"/>
      <c r="E200" s="42"/>
      <c r="F200" s="54" t="str">
        <f t="shared" si="1"/>
        <v/>
      </c>
      <c r="G200" s="54" t="str">
        <f t="shared" si="2"/>
        <v/>
      </c>
    </row>
    <row r="201" spans="1:7" x14ac:dyDescent="0.3">
      <c r="A201" s="30" t="s">
        <v>566</v>
      </c>
      <c r="B201" s="42"/>
      <c r="C201" s="50"/>
      <c r="D201" s="90"/>
      <c r="E201" s="42"/>
      <c r="F201" s="54" t="str">
        <f t="shared" si="1"/>
        <v/>
      </c>
      <c r="G201" s="54" t="str">
        <f t="shared" si="2"/>
        <v/>
      </c>
    </row>
    <row r="202" spans="1:7" x14ac:dyDescent="0.3">
      <c r="A202" s="30" t="s">
        <v>567</v>
      </c>
      <c r="B202" s="42"/>
      <c r="C202" s="50"/>
      <c r="D202" s="90"/>
      <c r="E202" s="42"/>
      <c r="F202" s="54" t="str">
        <f t="shared" si="1"/>
        <v/>
      </c>
      <c r="G202" s="54" t="str">
        <f t="shared" si="2"/>
        <v/>
      </c>
    </row>
    <row r="203" spans="1:7" x14ac:dyDescent="0.3">
      <c r="A203" s="30" t="s">
        <v>568</v>
      </c>
      <c r="B203" s="42"/>
      <c r="C203" s="50"/>
      <c r="D203" s="90"/>
      <c r="E203" s="42"/>
      <c r="F203" s="54" t="str">
        <f t="shared" si="1"/>
        <v/>
      </c>
      <c r="G203" s="54" t="str">
        <f t="shared" si="2"/>
        <v/>
      </c>
    </row>
    <row r="204" spans="1:7" x14ac:dyDescent="0.3">
      <c r="A204" s="30" t="s">
        <v>569</v>
      </c>
      <c r="B204" s="42"/>
      <c r="C204" s="50"/>
      <c r="D204" s="90"/>
      <c r="E204" s="42"/>
      <c r="F204" s="54" t="str">
        <f t="shared" si="1"/>
        <v/>
      </c>
      <c r="G204" s="54" t="str">
        <f t="shared" si="2"/>
        <v/>
      </c>
    </row>
    <row r="205" spans="1:7" x14ac:dyDescent="0.3">
      <c r="A205" s="30" t="s">
        <v>570</v>
      </c>
      <c r="B205" s="42"/>
      <c r="C205" s="50"/>
      <c r="D205" s="90"/>
      <c r="F205" s="54" t="str">
        <f t="shared" si="1"/>
        <v/>
      </c>
      <c r="G205" s="54" t="str">
        <f t="shared" si="2"/>
        <v/>
      </c>
    </row>
    <row r="206" spans="1:7" x14ac:dyDescent="0.3">
      <c r="A206" s="30" t="s">
        <v>571</v>
      </c>
      <c r="B206" s="42"/>
      <c r="C206" s="50"/>
      <c r="D206" s="90"/>
      <c r="E206" s="95"/>
      <c r="F206" s="54" t="str">
        <f t="shared" si="1"/>
        <v/>
      </c>
      <c r="G206" s="54" t="str">
        <f t="shared" si="2"/>
        <v/>
      </c>
    </row>
    <row r="207" spans="1:7" x14ac:dyDescent="0.3">
      <c r="A207" s="30" t="s">
        <v>572</v>
      </c>
      <c r="B207" s="42"/>
      <c r="C207" s="50"/>
      <c r="D207" s="90"/>
      <c r="E207" s="95"/>
      <c r="F207" s="54" t="str">
        <f t="shared" si="1"/>
        <v/>
      </c>
      <c r="G207" s="54" t="str">
        <f t="shared" si="2"/>
        <v/>
      </c>
    </row>
    <row r="208" spans="1:7" x14ac:dyDescent="0.3">
      <c r="A208" s="30" t="s">
        <v>573</v>
      </c>
      <c r="B208" s="42"/>
      <c r="C208" s="50"/>
      <c r="D208" s="90"/>
      <c r="E208" s="95"/>
      <c r="F208" s="54" t="str">
        <f t="shared" si="1"/>
        <v/>
      </c>
      <c r="G208" s="54" t="str">
        <f t="shared" si="2"/>
        <v/>
      </c>
    </row>
    <row r="209" spans="1:7" x14ac:dyDescent="0.3">
      <c r="A209" s="30" t="s">
        <v>574</v>
      </c>
      <c r="B209" s="42"/>
      <c r="C209" s="50"/>
      <c r="D209" s="90"/>
      <c r="E209" s="95"/>
      <c r="F209" s="54" t="str">
        <f t="shared" si="1"/>
        <v/>
      </c>
      <c r="G209" s="54" t="str">
        <f t="shared" si="2"/>
        <v/>
      </c>
    </row>
    <row r="210" spans="1:7" x14ac:dyDescent="0.3">
      <c r="A210" s="30" t="s">
        <v>575</v>
      </c>
      <c r="B210" s="42"/>
      <c r="C210" s="50"/>
      <c r="D210" s="90"/>
      <c r="E210" s="95"/>
      <c r="F210" s="54" t="str">
        <f t="shared" si="1"/>
        <v/>
      </c>
      <c r="G210" s="54" t="str">
        <f t="shared" si="2"/>
        <v/>
      </c>
    </row>
    <row r="211" spans="1:7" x14ac:dyDescent="0.3">
      <c r="A211" s="30" t="s">
        <v>576</v>
      </c>
      <c r="B211" s="42"/>
      <c r="C211" s="50"/>
      <c r="D211" s="90"/>
      <c r="E211" s="95"/>
      <c r="F211" s="54" t="str">
        <f t="shared" si="1"/>
        <v/>
      </c>
      <c r="G211" s="54" t="str">
        <f t="shared" si="2"/>
        <v/>
      </c>
    </row>
    <row r="212" spans="1:7" x14ac:dyDescent="0.3">
      <c r="A212" s="30" t="s">
        <v>577</v>
      </c>
      <c r="B212" s="42"/>
      <c r="C212" s="50"/>
      <c r="D212" s="90"/>
      <c r="E212" s="95"/>
      <c r="F212" s="54" t="str">
        <f t="shared" si="1"/>
        <v/>
      </c>
      <c r="G212" s="54" t="str">
        <f t="shared" si="2"/>
        <v/>
      </c>
    </row>
    <row r="213" spans="1:7" x14ac:dyDescent="0.3">
      <c r="A213" s="30" t="s">
        <v>578</v>
      </c>
      <c r="B213" s="42"/>
      <c r="C213" s="50"/>
      <c r="D213" s="90"/>
      <c r="E213" s="95"/>
      <c r="F213" s="54" t="str">
        <f t="shared" si="1"/>
        <v/>
      </c>
      <c r="G213" s="54" t="str">
        <f t="shared" si="2"/>
        <v/>
      </c>
    </row>
    <row r="214" spans="1:7" x14ac:dyDescent="0.3">
      <c r="A214" s="30" t="s">
        <v>579</v>
      </c>
      <c r="B214" s="56" t="s">
        <v>214</v>
      </c>
      <c r="C214" s="57">
        <f>SUM(C190:C213)</f>
        <v>3606.4913611299999</v>
      </c>
      <c r="D214" s="53">
        <f>SUM(D190:D213)</f>
        <v>50200</v>
      </c>
      <c r="E214" s="95"/>
      <c r="F214" s="101">
        <f>SUM(F190:F213)</f>
        <v>1</v>
      </c>
      <c r="G214" s="101">
        <f>SUM(G190:G213)</f>
        <v>1</v>
      </c>
    </row>
    <row r="215" spans="1:7" ht="15" customHeight="1" x14ac:dyDescent="0.3">
      <c r="A215" s="45"/>
      <c r="B215" s="45" t="s">
        <v>580</v>
      </c>
      <c r="C215" s="45" t="s">
        <v>549</v>
      </c>
      <c r="D215" s="45" t="s">
        <v>550</v>
      </c>
      <c r="E215" s="47"/>
      <c r="F215" s="45" t="s">
        <v>357</v>
      </c>
      <c r="G215" s="45" t="s">
        <v>551</v>
      </c>
    </row>
    <row r="216" spans="1:7" x14ac:dyDescent="0.3">
      <c r="A216" s="30" t="s">
        <v>581</v>
      </c>
      <c r="B216" s="30" t="s">
        <v>582</v>
      </c>
      <c r="C216" s="24">
        <v>0.58219484116637599</v>
      </c>
      <c r="D216" s="105"/>
      <c r="F216" s="91"/>
      <c r="G216" s="91"/>
    </row>
    <row r="217" spans="1:7" x14ac:dyDescent="0.3">
      <c r="F217" s="91"/>
      <c r="G217" s="91"/>
    </row>
    <row r="218" spans="1:7" x14ac:dyDescent="0.3">
      <c r="B218" s="42" t="s">
        <v>583</v>
      </c>
      <c r="F218" s="91"/>
      <c r="G218" s="91"/>
    </row>
    <row r="219" spans="1:7" x14ac:dyDescent="0.3">
      <c r="A219" s="30" t="s">
        <v>584</v>
      </c>
      <c r="B219" s="30" t="s">
        <v>585</v>
      </c>
      <c r="C219" s="105">
        <v>844.90524312999798</v>
      </c>
      <c r="D219" s="172">
        <v>21883</v>
      </c>
      <c r="F219" s="54">
        <f t="shared" ref="F219:F233" si="3">IF($C$227=0,"",IF(C219="[for completion]","",C219/$C$227))</f>
        <v>0.23427346928824189</v>
      </c>
      <c r="G219" s="54">
        <f t="shared" ref="G219:G233" si="4">IF($D$227=0,"",IF(D219="[for completion]","",D219/$D$227))</f>
        <v>0.4359163346613546</v>
      </c>
    </row>
    <row r="220" spans="1:7" x14ac:dyDescent="0.3">
      <c r="A220" s="30" t="s">
        <v>586</v>
      </c>
      <c r="B220" s="30" t="s">
        <v>587</v>
      </c>
      <c r="C220" s="105">
        <v>453.81679350000002</v>
      </c>
      <c r="D220" s="172">
        <v>6153</v>
      </c>
      <c r="F220" s="54">
        <f t="shared" si="3"/>
        <v>0.12583332332114855</v>
      </c>
      <c r="G220" s="54">
        <f t="shared" si="4"/>
        <v>0.12256972111553785</v>
      </c>
    </row>
    <row r="221" spans="1:7" x14ac:dyDescent="0.3">
      <c r="A221" s="30" t="s">
        <v>588</v>
      </c>
      <c r="B221" s="30" t="s">
        <v>589</v>
      </c>
      <c r="C221" s="105">
        <v>489.79507435999898</v>
      </c>
      <c r="D221" s="172">
        <v>5872</v>
      </c>
      <c r="F221" s="54">
        <f t="shared" si="3"/>
        <v>0.13580930198222765</v>
      </c>
      <c r="G221" s="54">
        <f t="shared" si="4"/>
        <v>0.11697211155378485</v>
      </c>
    </row>
    <row r="222" spans="1:7" x14ac:dyDescent="0.3">
      <c r="A222" s="30" t="s">
        <v>590</v>
      </c>
      <c r="B222" s="30" t="s">
        <v>591</v>
      </c>
      <c r="C222" s="105">
        <v>552.38587361999998</v>
      </c>
      <c r="D222" s="172">
        <v>5820</v>
      </c>
      <c r="F222" s="54">
        <f t="shared" si="3"/>
        <v>0.15316434126905126</v>
      </c>
      <c r="G222" s="54">
        <f t="shared" si="4"/>
        <v>0.11593625498007969</v>
      </c>
    </row>
    <row r="223" spans="1:7" x14ac:dyDescent="0.3">
      <c r="A223" s="30" t="s">
        <v>592</v>
      </c>
      <c r="B223" s="30" t="s">
        <v>593</v>
      </c>
      <c r="C223" s="105">
        <v>627.89358678999895</v>
      </c>
      <c r="D223" s="172">
        <v>5746</v>
      </c>
      <c r="F223" s="54">
        <f t="shared" si="3"/>
        <v>0.1741009540622511</v>
      </c>
      <c r="G223" s="54">
        <f t="shared" si="4"/>
        <v>0.11446215139442231</v>
      </c>
    </row>
    <row r="224" spans="1:7" x14ac:dyDescent="0.3">
      <c r="A224" s="30" t="s">
        <v>594</v>
      </c>
      <c r="B224" s="30" t="s">
        <v>595</v>
      </c>
      <c r="C224" s="105">
        <v>467.168865060001</v>
      </c>
      <c r="D224" s="172">
        <v>3468</v>
      </c>
      <c r="F224" s="54">
        <f t="shared" si="3"/>
        <v>0.1295355563845372</v>
      </c>
      <c r="G224" s="54">
        <f t="shared" si="4"/>
        <v>6.908366533864542E-2</v>
      </c>
    </row>
    <row r="225" spans="1:7" x14ac:dyDescent="0.3">
      <c r="A225" s="30" t="s">
        <v>596</v>
      </c>
      <c r="B225" s="30" t="s">
        <v>597</v>
      </c>
      <c r="C225" s="105">
        <v>129.34527553999999</v>
      </c>
      <c r="D225" s="172">
        <v>880</v>
      </c>
      <c r="F225" s="54">
        <f t="shared" si="3"/>
        <v>3.5864573788823143E-2</v>
      </c>
      <c r="G225" s="54">
        <f t="shared" si="4"/>
        <v>1.752988047808765E-2</v>
      </c>
    </row>
    <row r="226" spans="1:7" x14ac:dyDescent="0.3">
      <c r="A226" s="30" t="s">
        <v>598</v>
      </c>
      <c r="B226" s="30" t="s">
        <v>599</v>
      </c>
      <c r="C226" s="105">
        <v>41.180649129999999</v>
      </c>
      <c r="D226" s="172">
        <v>378</v>
      </c>
      <c r="F226" s="54">
        <f t="shared" si="3"/>
        <v>1.1418479903719263E-2</v>
      </c>
      <c r="G226" s="54">
        <f t="shared" si="4"/>
        <v>7.5298804780876494E-3</v>
      </c>
    </row>
    <row r="227" spans="1:7" x14ac:dyDescent="0.3">
      <c r="A227" s="30" t="s">
        <v>600</v>
      </c>
      <c r="B227" s="56" t="s">
        <v>214</v>
      </c>
      <c r="C227" s="50">
        <f>SUM(C219:C226)</f>
        <v>3606.4913611299967</v>
      </c>
      <c r="D227" s="90">
        <f>SUM(D219:D226)</f>
        <v>50200</v>
      </c>
      <c r="F227" s="89">
        <f>SUM(F219:F226)</f>
        <v>1.0000000000000002</v>
      </c>
      <c r="G227" s="89">
        <f>SUM(G219:G226)</f>
        <v>1</v>
      </c>
    </row>
    <row r="228" spans="1:7" outlineLevel="1" x14ac:dyDescent="0.3">
      <c r="A228" s="30" t="s">
        <v>601</v>
      </c>
      <c r="B228" s="59" t="s">
        <v>602</v>
      </c>
      <c r="C228" s="105">
        <v>15.178629170000001</v>
      </c>
      <c r="D228" s="172">
        <v>0</v>
      </c>
      <c r="F228" s="54">
        <f t="shared" si="3"/>
        <v>4.2086969439583486E-3</v>
      </c>
      <c r="G228" s="54">
        <f t="shared" si="4"/>
        <v>0</v>
      </c>
    </row>
    <row r="229" spans="1:7" outlineLevel="1" x14ac:dyDescent="0.3">
      <c r="A229" s="30" t="s">
        <v>603</v>
      </c>
      <c r="B229" s="59" t="s">
        <v>604</v>
      </c>
      <c r="C229" s="105">
        <v>3.09778617</v>
      </c>
      <c r="D229" s="172">
        <v>0</v>
      </c>
      <c r="F229" s="54">
        <f t="shared" si="3"/>
        <v>8.5894734239135744E-4</v>
      </c>
      <c r="G229" s="54">
        <f t="shared" si="4"/>
        <v>0</v>
      </c>
    </row>
    <row r="230" spans="1:7" outlineLevel="1" x14ac:dyDescent="0.3">
      <c r="A230" s="30" t="s">
        <v>605</v>
      </c>
      <c r="B230" s="59" t="s">
        <v>606</v>
      </c>
      <c r="C230" s="105">
        <v>2.8693276299999999</v>
      </c>
      <c r="D230" s="172">
        <v>0</v>
      </c>
      <c r="F230" s="54">
        <f t="shared" si="3"/>
        <v>7.9560086041658329E-4</v>
      </c>
      <c r="G230" s="54">
        <f t="shared" si="4"/>
        <v>0</v>
      </c>
    </row>
    <row r="231" spans="1:7" outlineLevel="1" x14ac:dyDescent="0.3">
      <c r="A231" s="30" t="s">
        <v>607</v>
      </c>
      <c r="B231" s="59" t="s">
        <v>608</v>
      </c>
      <c r="C231" s="105">
        <v>5.2410081100000001</v>
      </c>
      <c r="D231" s="172">
        <v>0</v>
      </c>
      <c r="F231" s="54">
        <f t="shared" si="3"/>
        <v>1.4532152125709991E-3</v>
      </c>
      <c r="G231" s="54">
        <f t="shared" si="4"/>
        <v>0</v>
      </c>
    </row>
    <row r="232" spans="1:7" outlineLevel="1" x14ac:dyDescent="0.3">
      <c r="A232" s="30" t="s">
        <v>609</v>
      </c>
      <c r="B232" s="59" t="s">
        <v>610</v>
      </c>
      <c r="C232" s="105">
        <v>1.3395385500000001</v>
      </c>
      <c r="D232" s="172">
        <v>0</v>
      </c>
      <c r="F232" s="54">
        <f t="shared" si="3"/>
        <v>3.7142430574970016E-4</v>
      </c>
      <c r="G232" s="54">
        <f t="shared" si="4"/>
        <v>0</v>
      </c>
    </row>
    <row r="233" spans="1:7" outlineLevel="1" x14ac:dyDescent="0.3">
      <c r="A233" s="30" t="s">
        <v>611</v>
      </c>
      <c r="B233" s="59" t="s">
        <v>612</v>
      </c>
      <c r="C233" s="105">
        <v>13.454359500000001</v>
      </c>
      <c r="D233" s="172">
        <v>0</v>
      </c>
      <c r="F233" s="54">
        <f t="shared" si="3"/>
        <v>3.7305952386322756E-3</v>
      </c>
      <c r="G233" s="54">
        <f t="shared" si="4"/>
        <v>0</v>
      </c>
    </row>
    <row r="234" spans="1:7" outlineLevel="1" x14ac:dyDescent="0.3">
      <c r="A234" s="30" t="s">
        <v>613</v>
      </c>
      <c r="B234" s="59"/>
      <c r="F234" s="54"/>
      <c r="G234" s="54"/>
    </row>
    <row r="235" spans="1:7" outlineLevel="1" x14ac:dyDescent="0.3">
      <c r="A235" s="30" t="s">
        <v>614</v>
      </c>
      <c r="B235" s="59"/>
      <c r="F235" s="54"/>
      <c r="G235" s="54"/>
    </row>
    <row r="236" spans="1:7" outlineLevel="1" x14ac:dyDescent="0.3">
      <c r="A236" s="30" t="s">
        <v>615</v>
      </c>
      <c r="B236" s="59"/>
      <c r="F236" s="54"/>
      <c r="G236" s="54"/>
    </row>
    <row r="237" spans="1:7" ht="15" customHeight="1" x14ac:dyDescent="0.3">
      <c r="A237" s="45"/>
      <c r="B237" s="45" t="s">
        <v>616</v>
      </c>
      <c r="C237" s="45" t="s">
        <v>549</v>
      </c>
      <c r="D237" s="45" t="s">
        <v>550</v>
      </c>
      <c r="E237" s="47"/>
      <c r="F237" s="45" t="s">
        <v>357</v>
      </c>
      <c r="G237" s="45" t="s">
        <v>551</v>
      </c>
    </row>
    <row r="238" spans="1:7" x14ac:dyDescent="0.3">
      <c r="A238" s="30" t="s">
        <v>617</v>
      </c>
      <c r="B238" s="30" t="s">
        <v>582</v>
      </c>
      <c r="C238" s="24">
        <v>0.51874936930460103</v>
      </c>
      <c r="F238" s="91"/>
      <c r="G238" s="91"/>
    </row>
    <row r="239" spans="1:7" x14ac:dyDescent="0.3">
      <c r="F239" s="91"/>
      <c r="G239" s="91"/>
    </row>
    <row r="240" spans="1:7" x14ac:dyDescent="0.3">
      <c r="B240" s="42" t="s">
        <v>583</v>
      </c>
      <c r="F240" s="91"/>
      <c r="G240" s="91"/>
    </row>
    <row r="241" spans="1:7" x14ac:dyDescent="0.3">
      <c r="A241" s="30" t="s">
        <v>618</v>
      </c>
      <c r="B241" s="30" t="s">
        <v>585</v>
      </c>
      <c r="C241" s="105">
        <v>1169.5314913899999</v>
      </c>
      <c r="D241" s="172">
        <v>26877</v>
      </c>
      <c r="F241" s="54">
        <f>IF($C$249=0,"",IF(C241="[Mark as ND1 if not relevant]","",C241/$C$249))</f>
        <v>0.32428512209815974</v>
      </c>
      <c r="G241" s="54">
        <f>IF($D$249=0,"",IF(D241="[Mark as ND1 if not relevant]","",D241/$D$249))</f>
        <v>0.53539840637450198</v>
      </c>
    </row>
    <row r="242" spans="1:7" x14ac:dyDescent="0.3">
      <c r="A242" s="30" t="s">
        <v>619</v>
      </c>
      <c r="B242" s="30" t="s">
        <v>587</v>
      </c>
      <c r="C242" s="105">
        <v>513.40924128999995</v>
      </c>
      <c r="D242" s="172">
        <v>6262</v>
      </c>
      <c r="F242" s="54">
        <f t="shared" ref="F242:F248" si="5">IF($C$249=0,"",IF(C242="[Mark as ND1 if not relevant]","",C242/$C$249))</f>
        <v>0.14235698630070659</v>
      </c>
      <c r="G242" s="54">
        <f t="shared" ref="G242:G248" si="6">IF($D$249=0,"",IF(D242="[Mark as ND1 if not relevant]","",D242/$D$249))</f>
        <v>0.1247410358565737</v>
      </c>
    </row>
    <row r="243" spans="1:7" x14ac:dyDescent="0.3">
      <c r="A243" s="30" t="s">
        <v>620</v>
      </c>
      <c r="B243" s="30" t="s">
        <v>589</v>
      </c>
      <c r="C243" s="105">
        <v>533.40233886999897</v>
      </c>
      <c r="D243" s="172">
        <v>5622</v>
      </c>
      <c r="F243" s="54">
        <f t="shared" si="5"/>
        <v>0.14790062846646371</v>
      </c>
      <c r="G243" s="54">
        <f t="shared" si="6"/>
        <v>0.11199203187250996</v>
      </c>
    </row>
    <row r="244" spans="1:7" x14ac:dyDescent="0.3">
      <c r="A244" s="30" t="s">
        <v>621</v>
      </c>
      <c r="B244" s="30" t="s">
        <v>591</v>
      </c>
      <c r="C244" s="105">
        <v>472.40525509999901</v>
      </c>
      <c r="D244" s="172">
        <v>4496</v>
      </c>
      <c r="F244" s="54">
        <f t="shared" si="5"/>
        <v>0.13098749110880534</v>
      </c>
      <c r="G244" s="54">
        <f t="shared" si="6"/>
        <v>8.9561752988047805E-2</v>
      </c>
    </row>
    <row r="245" spans="1:7" x14ac:dyDescent="0.3">
      <c r="A245" s="30" t="s">
        <v>622</v>
      </c>
      <c r="B245" s="30" t="s">
        <v>593</v>
      </c>
      <c r="C245" s="105">
        <v>459.962711020001</v>
      </c>
      <c r="D245" s="172">
        <v>3868</v>
      </c>
      <c r="F245" s="54">
        <f t="shared" si="5"/>
        <v>0.12753744982654938</v>
      </c>
      <c r="G245" s="54">
        <f t="shared" si="6"/>
        <v>7.7051792828685253E-2</v>
      </c>
    </row>
    <row r="246" spans="1:7" x14ac:dyDescent="0.3">
      <c r="A246" s="30" t="s">
        <v>623</v>
      </c>
      <c r="B246" s="30" t="s">
        <v>595</v>
      </c>
      <c r="C246" s="105">
        <v>323.91743180999998</v>
      </c>
      <c r="D246" s="172">
        <v>2177</v>
      </c>
      <c r="F246" s="54">
        <f t="shared" si="5"/>
        <v>8.9815113742157698E-2</v>
      </c>
      <c r="G246" s="54">
        <f t="shared" si="6"/>
        <v>4.3366533864541833E-2</v>
      </c>
    </row>
    <row r="247" spans="1:7" x14ac:dyDescent="0.3">
      <c r="A247" s="30" t="s">
        <v>624</v>
      </c>
      <c r="B247" s="30" t="s">
        <v>597</v>
      </c>
      <c r="C247" s="105">
        <v>111.24844724</v>
      </c>
      <c r="D247" s="172">
        <v>681</v>
      </c>
      <c r="F247" s="54">
        <f t="shared" si="5"/>
        <v>3.0846725002314505E-2</v>
      </c>
      <c r="G247" s="54">
        <f t="shared" si="6"/>
        <v>1.3565737051792828E-2</v>
      </c>
    </row>
    <row r="248" spans="1:7" x14ac:dyDescent="0.3">
      <c r="A248" s="30" t="s">
        <v>625</v>
      </c>
      <c r="B248" s="30" t="s">
        <v>599</v>
      </c>
      <c r="C248" s="105">
        <v>22.614444410000001</v>
      </c>
      <c r="D248" s="172">
        <v>217</v>
      </c>
      <c r="F248" s="54">
        <f t="shared" si="5"/>
        <v>6.2704834548430368E-3</v>
      </c>
      <c r="G248" s="54">
        <f t="shared" si="6"/>
        <v>4.3227091633466132E-3</v>
      </c>
    </row>
    <row r="249" spans="1:7" x14ac:dyDescent="0.3">
      <c r="A249" s="30" t="s">
        <v>626</v>
      </c>
      <c r="B249" s="56" t="s">
        <v>214</v>
      </c>
      <c r="C249" s="50">
        <f>SUM(C241:C248)</f>
        <v>3606.4913611299989</v>
      </c>
      <c r="D249" s="90">
        <f>SUM(D241:D248)</f>
        <v>50200</v>
      </c>
      <c r="F249" s="89">
        <f>SUM(F241:F248)</f>
        <v>1</v>
      </c>
      <c r="G249" s="89">
        <f>SUM(G241:G248)</f>
        <v>1</v>
      </c>
    </row>
    <row r="250" spans="1:7" outlineLevel="1" x14ac:dyDescent="0.3">
      <c r="A250" s="30" t="s">
        <v>627</v>
      </c>
      <c r="B250" s="59" t="s">
        <v>602</v>
      </c>
      <c r="C250" s="105">
        <v>4.2483249799999996</v>
      </c>
      <c r="D250" s="90"/>
      <c r="F250" s="54">
        <f t="shared" ref="F250:F255" si="7">IF($C$249=0,"",IF(C250="[for completion]","",C250/$C$249))</f>
        <v>1.1779662155266882E-3</v>
      </c>
      <c r="G250" s="54">
        <f t="shared" ref="G250:G255" si="8">IF($D$249=0,"",IF(D250="[for completion]","",D250/$D$249))</f>
        <v>0</v>
      </c>
    </row>
    <row r="251" spans="1:7" outlineLevel="1" x14ac:dyDescent="0.3">
      <c r="A251" s="30" t="s">
        <v>628</v>
      </c>
      <c r="B251" s="59" t="s">
        <v>604</v>
      </c>
      <c r="C251" s="105">
        <v>2.9713734700000001</v>
      </c>
      <c r="D251" s="90"/>
      <c r="F251" s="54">
        <f t="shared" si="7"/>
        <v>8.2389590670445929E-4</v>
      </c>
      <c r="G251" s="54">
        <f t="shared" si="8"/>
        <v>0</v>
      </c>
    </row>
    <row r="252" spans="1:7" outlineLevel="1" x14ac:dyDescent="0.3">
      <c r="A252" s="30" t="s">
        <v>629</v>
      </c>
      <c r="B252" s="59" t="s">
        <v>606</v>
      </c>
      <c r="C252" s="105">
        <v>2.9831191499999998</v>
      </c>
      <c r="D252" s="90"/>
      <c r="F252" s="54">
        <f t="shared" si="7"/>
        <v>8.2715272304584645E-4</v>
      </c>
      <c r="G252" s="54">
        <f t="shared" si="8"/>
        <v>0</v>
      </c>
    </row>
    <row r="253" spans="1:7" outlineLevel="1" x14ac:dyDescent="0.3">
      <c r="A253" s="30" t="s">
        <v>630</v>
      </c>
      <c r="B253" s="59" t="s">
        <v>608</v>
      </c>
      <c r="C253" s="105">
        <v>2.5533505700000001</v>
      </c>
      <c r="D253" s="90"/>
      <c r="F253" s="54">
        <f t="shared" si="7"/>
        <v>7.0798743552236739E-4</v>
      </c>
      <c r="G253" s="54">
        <f t="shared" si="8"/>
        <v>0</v>
      </c>
    </row>
    <row r="254" spans="1:7" outlineLevel="1" x14ac:dyDescent="0.3">
      <c r="A254" s="30" t="s">
        <v>631</v>
      </c>
      <c r="B254" s="59" t="s">
        <v>610</v>
      </c>
      <c r="C254" s="105">
        <v>1.38939093</v>
      </c>
      <c r="D254" s="90"/>
      <c r="F254" s="54">
        <f t="shared" si="7"/>
        <v>3.8524726413448861E-4</v>
      </c>
      <c r="G254" s="54">
        <f t="shared" si="8"/>
        <v>0</v>
      </c>
    </row>
    <row r="255" spans="1:7" outlineLevel="1" x14ac:dyDescent="0.3">
      <c r="A255" s="30" t="s">
        <v>632</v>
      </c>
      <c r="B255" s="59" t="s">
        <v>612</v>
      </c>
      <c r="C255" s="105">
        <v>8.4688853099999992</v>
      </c>
      <c r="D255" s="90"/>
      <c r="F255" s="54">
        <f t="shared" si="7"/>
        <v>2.3482339099091861E-3</v>
      </c>
      <c r="G255" s="54">
        <f t="shared" si="8"/>
        <v>0</v>
      </c>
    </row>
    <row r="256" spans="1:7" outlineLevel="1" x14ac:dyDescent="0.3">
      <c r="A256" s="30" t="s">
        <v>633</v>
      </c>
      <c r="B256" s="59"/>
      <c r="F256" s="55"/>
      <c r="G256" s="55"/>
    </row>
    <row r="257" spans="1:14" outlineLevel="1" x14ac:dyDescent="0.3">
      <c r="A257" s="30" t="s">
        <v>634</v>
      </c>
      <c r="B257" s="59"/>
      <c r="F257" s="55"/>
      <c r="G257" s="55"/>
    </row>
    <row r="258" spans="1:14" outlineLevel="1" x14ac:dyDescent="0.3">
      <c r="A258" s="30" t="s">
        <v>635</v>
      </c>
      <c r="B258" s="59"/>
      <c r="F258" s="55"/>
      <c r="G258" s="55"/>
    </row>
    <row r="259" spans="1:14" ht="15" customHeight="1" x14ac:dyDescent="0.3">
      <c r="A259" s="45"/>
      <c r="B259" s="62" t="s">
        <v>636</v>
      </c>
      <c r="C259" s="45" t="s">
        <v>357</v>
      </c>
      <c r="D259" s="45"/>
      <c r="E259" s="47"/>
      <c r="F259" s="45"/>
      <c r="G259" s="45"/>
    </row>
    <row r="260" spans="1:14" x14ac:dyDescent="0.3">
      <c r="A260" s="30" t="s">
        <v>637</v>
      </c>
      <c r="B260" s="30" t="s">
        <v>638</v>
      </c>
      <c r="C260" s="24">
        <v>0.81754544835841303</v>
      </c>
      <c r="E260" s="95"/>
      <c r="F260" s="95"/>
      <c r="G260" s="95"/>
    </row>
    <row r="261" spans="1:14" x14ac:dyDescent="0.3">
      <c r="A261" s="30" t="s">
        <v>639</v>
      </c>
      <c r="B261" s="30" t="s">
        <v>640</v>
      </c>
      <c r="C261" s="24"/>
      <c r="E261" s="95"/>
      <c r="F261" s="95"/>
    </row>
    <row r="262" spans="1:14" x14ac:dyDescent="0.3">
      <c r="A262" s="30" t="s">
        <v>641</v>
      </c>
      <c r="B262" s="30" t="s">
        <v>642</v>
      </c>
      <c r="C262" s="24"/>
      <c r="E262" s="95"/>
      <c r="F262" s="95"/>
    </row>
    <row r="263" spans="1:14" x14ac:dyDescent="0.3">
      <c r="A263" s="30" t="s">
        <v>643</v>
      </c>
      <c r="B263" s="30" t="s">
        <v>644</v>
      </c>
      <c r="C263" s="24"/>
      <c r="E263" s="95"/>
      <c r="F263" s="95"/>
    </row>
    <row r="264" spans="1:14" x14ac:dyDescent="0.3">
      <c r="A264" s="30" t="s">
        <v>645</v>
      </c>
      <c r="B264" s="42" t="s">
        <v>646</v>
      </c>
      <c r="C264" s="24"/>
      <c r="D264" s="40"/>
      <c r="E264" s="40"/>
      <c r="F264" s="66"/>
      <c r="G264" s="66"/>
      <c r="H264" s="27"/>
      <c r="I264" s="30"/>
      <c r="J264" s="30"/>
      <c r="K264" s="30"/>
      <c r="L264" s="27"/>
      <c r="M264" s="27"/>
      <c r="N264" s="27"/>
    </row>
    <row r="265" spans="1:14" x14ac:dyDescent="0.3">
      <c r="A265" s="30" t="s">
        <v>647</v>
      </c>
      <c r="B265" s="30" t="s">
        <v>213</v>
      </c>
      <c r="C265" s="24">
        <v>0.182454551641587</v>
      </c>
      <c r="E265" s="95"/>
      <c r="F265" s="95"/>
    </row>
    <row r="266" spans="1:14" outlineLevel="1" x14ac:dyDescent="0.3">
      <c r="A266" s="30" t="s">
        <v>648</v>
      </c>
      <c r="B266" s="59" t="s">
        <v>649</v>
      </c>
      <c r="C266" s="102"/>
      <c r="E266" s="95"/>
      <c r="F266" s="95"/>
    </row>
    <row r="267" spans="1:14" outlineLevel="1" x14ac:dyDescent="0.3">
      <c r="A267" s="30" t="s">
        <v>650</v>
      </c>
      <c r="B267" s="59" t="s">
        <v>651</v>
      </c>
      <c r="C267" s="89"/>
      <c r="E267" s="95"/>
      <c r="F267" s="95"/>
    </row>
    <row r="268" spans="1:14" outlineLevel="1" x14ac:dyDescent="0.3">
      <c r="A268" s="30" t="s">
        <v>652</v>
      </c>
      <c r="B268" s="59" t="s">
        <v>653</v>
      </c>
      <c r="C268" s="89"/>
      <c r="E268" s="95"/>
      <c r="F268" s="95"/>
    </row>
    <row r="269" spans="1:14" outlineLevel="1" x14ac:dyDescent="0.3">
      <c r="A269" s="30" t="s">
        <v>654</v>
      </c>
      <c r="B269" s="59" t="s">
        <v>655</v>
      </c>
      <c r="C269" s="89"/>
      <c r="E269" s="95"/>
      <c r="F269" s="95"/>
    </row>
    <row r="270" spans="1:14" outlineLevel="1" x14ac:dyDescent="0.3">
      <c r="A270" s="30" t="s">
        <v>656</v>
      </c>
      <c r="B270" s="59" t="s">
        <v>215</v>
      </c>
      <c r="C270" s="89"/>
      <c r="E270" s="95"/>
      <c r="F270" s="95"/>
    </row>
    <row r="271" spans="1:14" outlineLevel="1" x14ac:dyDescent="0.3">
      <c r="A271" s="30" t="s">
        <v>657</v>
      </c>
      <c r="B271" s="59" t="s">
        <v>215</v>
      </c>
      <c r="C271" s="89"/>
      <c r="E271" s="95"/>
      <c r="F271" s="95"/>
    </row>
    <row r="272" spans="1:14" outlineLevel="1" x14ac:dyDescent="0.3">
      <c r="A272" s="30" t="s">
        <v>658</v>
      </c>
      <c r="B272" s="59" t="s">
        <v>215</v>
      </c>
      <c r="C272" s="89"/>
      <c r="E272" s="95"/>
      <c r="F272" s="95"/>
    </row>
    <row r="273" spans="1:7" outlineLevel="1" x14ac:dyDescent="0.3">
      <c r="A273" s="30" t="s">
        <v>659</v>
      </c>
      <c r="B273" s="59" t="s">
        <v>215</v>
      </c>
      <c r="C273" s="89"/>
      <c r="E273" s="95"/>
      <c r="F273" s="95"/>
    </row>
    <row r="274" spans="1:7" outlineLevel="1" x14ac:dyDescent="0.3">
      <c r="A274" s="30" t="s">
        <v>660</v>
      </c>
      <c r="B274" s="59" t="s">
        <v>215</v>
      </c>
      <c r="C274" s="89"/>
      <c r="E274" s="95"/>
      <c r="F274" s="95"/>
    </row>
    <row r="275" spans="1:7" outlineLevel="1" x14ac:dyDescent="0.3">
      <c r="A275" s="30" t="s">
        <v>661</v>
      </c>
      <c r="B275" s="59" t="s">
        <v>215</v>
      </c>
      <c r="C275" s="89"/>
      <c r="E275" s="95"/>
      <c r="F275" s="95"/>
    </row>
    <row r="276" spans="1:7" ht="15" customHeight="1" x14ac:dyDescent="0.3">
      <c r="A276" s="45"/>
      <c r="B276" s="62" t="s">
        <v>662</v>
      </c>
      <c r="C276" s="45" t="s">
        <v>357</v>
      </c>
      <c r="D276" s="45"/>
      <c r="E276" s="47"/>
      <c r="F276" s="45"/>
      <c r="G276" s="48"/>
    </row>
    <row r="277" spans="1:7" x14ac:dyDescent="0.3">
      <c r="A277" s="30" t="s">
        <v>663</v>
      </c>
      <c r="B277" s="30" t="s">
        <v>664</v>
      </c>
      <c r="C277" s="24">
        <v>1</v>
      </c>
      <c r="E277" s="27"/>
      <c r="F277" s="27"/>
    </row>
    <row r="278" spans="1:7" x14ac:dyDescent="0.3">
      <c r="A278" s="30" t="s">
        <v>665</v>
      </c>
      <c r="B278" s="30" t="s">
        <v>666</v>
      </c>
      <c r="C278" s="89"/>
      <c r="E278" s="27"/>
      <c r="F278" s="27"/>
    </row>
    <row r="279" spans="1:7" x14ac:dyDescent="0.3">
      <c r="A279" s="30" t="s">
        <v>667</v>
      </c>
      <c r="B279" s="30" t="s">
        <v>213</v>
      </c>
      <c r="C279" s="89"/>
      <c r="E279" s="27"/>
      <c r="F279" s="27"/>
    </row>
    <row r="280" spans="1:7" outlineLevel="1" x14ac:dyDescent="0.3">
      <c r="A280" s="30" t="s">
        <v>668</v>
      </c>
      <c r="C280" s="89"/>
      <c r="E280" s="27"/>
      <c r="F280" s="27"/>
    </row>
    <row r="281" spans="1:7" outlineLevel="1" x14ac:dyDescent="0.3">
      <c r="A281" s="30" t="s">
        <v>669</v>
      </c>
      <c r="C281" s="89"/>
      <c r="E281" s="27"/>
      <c r="F281" s="27"/>
    </row>
    <row r="282" spans="1:7" outlineLevel="1" x14ac:dyDescent="0.3">
      <c r="A282" s="30" t="s">
        <v>670</v>
      </c>
      <c r="C282" s="89"/>
      <c r="E282" s="27"/>
      <c r="F282" s="27"/>
    </row>
    <row r="283" spans="1:7" outlineLevel="1" x14ac:dyDescent="0.3">
      <c r="A283" s="30" t="s">
        <v>671</v>
      </c>
      <c r="C283" s="89"/>
      <c r="E283" s="27"/>
      <c r="F283" s="27"/>
    </row>
    <row r="284" spans="1:7" outlineLevel="1" x14ac:dyDescent="0.3">
      <c r="A284" s="30" t="s">
        <v>672</v>
      </c>
      <c r="C284" s="89"/>
      <c r="E284" s="27"/>
      <c r="F284" s="27"/>
    </row>
    <row r="285" spans="1:7" outlineLevel="1" x14ac:dyDescent="0.3">
      <c r="A285" s="30" t="s">
        <v>673</v>
      </c>
      <c r="C285" s="89"/>
      <c r="E285" s="27"/>
      <c r="F285" s="27"/>
    </row>
    <row r="286" spans="1:7" ht="15" customHeight="1" x14ac:dyDescent="0.3">
      <c r="A286" s="45"/>
      <c r="B286" s="62" t="s">
        <v>674</v>
      </c>
      <c r="C286" s="45" t="s">
        <v>194</v>
      </c>
      <c r="D286" s="45" t="s">
        <v>675</v>
      </c>
      <c r="E286" s="47"/>
      <c r="F286" s="45" t="s">
        <v>357</v>
      </c>
      <c r="G286" s="45" t="s">
        <v>676</v>
      </c>
    </row>
    <row r="287" spans="1:7" s="153" customFormat="1" x14ac:dyDescent="0.3">
      <c r="A287" s="148" t="s">
        <v>677</v>
      </c>
      <c r="B287" s="158"/>
      <c r="C287" s="159"/>
      <c r="D287" s="148"/>
      <c r="E287" s="160"/>
      <c r="F287" s="161" t="str">
        <f>IF($C$305=0,"",IF(C287="[For completion]","",C287/$C$305))</f>
        <v/>
      </c>
      <c r="G287" s="161" t="str">
        <f>IF($D$305=0,"",IF(D287="[For completion]","",D287/$D$305))</f>
        <v/>
      </c>
    </row>
    <row r="288" spans="1:7" s="153" customFormat="1" x14ac:dyDescent="0.3">
      <c r="A288" s="148" t="s">
        <v>678</v>
      </c>
      <c r="B288" s="158"/>
      <c r="C288" s="159"/>
      <c r="D288" s="148"/>
      <c r="E288" s="160"/>
      <c r="F288" s="161" t="str">
        <f t="shared" ref="F288:F303" si="9">IF($C$305=0,"",IF(C288="[For completion]","",C288/$C$305))</f>
        <v/>
      </c>
      <c r="G288" s="161" t="str">
        <f t="shared" ref="G288:G303" si="10">IF($D$305=0,"",IF(D288="[For completion]","",D288/$D$305))</f>
        <v/>
      </c>
    </row>
    <row r="289" spans="1:7" s="153" customFormat="1" x14ac:dyDescent="0.3">
      <c r="A289" s="148" t="s">
        <v>679</v>
      </c>
      <c r="B289" s="158"/>
      <c r="C289" s="159"/>
      <c r="D289" s="148"/>
      <c r="E289" s="160"/>
      <c r="F289" s="161" t="str">
        <f t="shared" si="9"/>
        <v/>
      </c>
      <c r="G289" s="161" t="str">
        <f t="shared" si="10"/>
        <v/>
      </c>
    </row>
    <row r="290" spans="1:7" s="153" customFormat="1" x14ac:dyDescent="0.3">
      <c r="A290" s="148" t="s">
        <v>680</v>
      </c>
      <c r="B290" s="158"/>
      <c r="C290" s="159"/>
      <c r="D290" s="148"/>
      <c r="E290" s="160"/>
      <c r="F290" s="161" t="str">
        <f t="shared" si="9"/>
        <v/>
      </c>
      <c r="G290" s="161" t="str">
        <f t="shared" si="10"/>
        <v/>
      </c>
    </row>
    <row r="291" spans="1:7" s="153" customFormat="1" x14ac:dyDescent="0.3">
      <c r="A291" s="148" t="s">
        <v>681</v>
      </c>
      <c r="B291" s="158"/>
      <c r="C291" s="159"/>
      <c r="D291" s="148"/>
      <c r="E291" s="160"/>
      <c r="F291" s="161" t="str">
        <f t="shared" si="9"/>
        <v/>
      </c>
      <c r="G291" s="161" t="str">
        <f t="shared" si="10"/>
        <v/>
      </c>
    </row>
    <row r="292" spans="1:7" s="153" customFormat="1" x14ac:dyDescent="0.3">
      <c r="A292" s="148" t="s">
        <v>682</v>
      </c>
      <c r="B292" s="158"/>
      <c r="C292" s="159"/>
      <c r="D292" s="148"/>
      <c r="E292" s="160"/>
      <c r="F292" s="161" t="str">
        <f t="shared" si="9"/>
        <v/>
      </c>
      <c r="G292" s="161" t="str">
        <f t="shared" si="10"/>
        <v/>
      </c>
    </row>
    <row r="293" spans="1:7" s="153" customFormat="1" x14ac:dyDescent="0.3">
      <c r="A293" s="148" t="s">
        <v>683</v>
      </c>
      <c r="B293" s="158"/>
      <c r="C293" s="159"/>
      <c r="D293" s="148"/>
      <c r="E293" s="160"/>
      <c r="F293" s="161" t="str">
        <f t="shared" si="9"/>
        <v/>
      </c>
      <c r="G293" s="161" t="str">
        <f t="shared" si="10"/>
        <v/>
      </c>
    </row>
    <row r="294" spans="1:7" s="153" customFormat="1" x14ac:dyDescent="0.3">
      <c r="A294" s="148" t="s">
        <v>684</v>
      </c>
      <c r="B294" s="158"/>
      <c r="C294" s="159"/>
      <c r="D294" s="148"/>
      <c r="E294" s="160"/>
      <c r="F294" s="161" t="str">
        <f t="shared" si="9"/>
        <v/>
      </c>
      <c r="G294" s="161" t="str">
        <f t="shared" si="10"/>
        <v/>
      </c>
    </row>
    <row r="295" spans="1:7" s="153" customFormat="1" x14ac:dyDescent="0.3">
      <c r="A295" s="148" t="s">
        <v>685</v>
      </c>
      <c r="B295" s="158"/>
      <c r="C295" s="159"/>
      <c r="D295" s="148"/>
      <c r="E295" s="160"/>
      <c r="F295" s="161" t="str">
        <f t="shared" si="9"/>
        <v/>
      </c>
      <c r="G295" s="161" t="str">
        <f t="shared" si="10"/>
        <v/>
      </c>
    </row>
    <row r="296" spans="1:7" s="153" customFormat="1" x14ac:dyDescent="0.3">
      <c r="A296" s="148" t="s">
        <v>686</v>
      </c>
      <c r="B296" s="158"/>
      <c r="C296" s="159"/>
      <c r="D296" s="148"/>
      <c r="E296" s="160"/>
      <c r="F296" s="161" t="str">
        <f t="shared" si="9"/>
        <v/>
      </c>
      <c r="G296" s="161" t="str">
        <f t="shared" si="10"/>
        <v/>
      </c>
    </row>
    <row r="297" spans="1:7" s="153" customFormat="1" x14ac:dyDescent="0.3">
      <c r="A297" s="148" t="s">
        <v>687</v>
      </c>
      <c r="B297" s="158"/>
      <c r="C297" s="159"/>
      <c r="D297" s="148"/>
      <c r="E297" s="160"/>
      <c r="F297" s="161" t="str">
        <f t="shared" si="9"/>
        <v/>
      </c>
      <c r="G297" s="161" t="str">
        <f t="shared" si="10"/>
        <v/>
      </c>
    </row>
    <row r="298" spans="1:7" s="153" customFormat="1" x14ac:dyDescent="0.3">
      <c r="A298" s="148" t="s">
        <v>688</v>
      </c>
      <c r="B298" s="158"/>
      <c r="C298" s="159"/>
      <c r="D298" s="148"/>
      <c r="E298" s="160"/>
      <c r="F298" s="161" t="str">
        <f t="shared" si="9"/>
        <v/>
      </c>
      <c r="G298" s="161" t="str">
        <f t="shared" si="10"/>
        <v/>
      </c>
    </row>
    <row r="299" spans="1:7" s="153" customFormat="1" x14ac:dyDescent="0.3">
      <c r="A299" s="148" t="s">
        <v>689</v>
      </c>
      <c r="B299" s="158"/>
      <c r="C299" s="159"/>
      <c r="D299" s="148"/>
      <c r="E299" s="160"/>
      <c r="F299" s="161" t="str">
        <f t="shared" si="9"/>
        <v/>
      </c>
      <c r="G299" s="161" t="str">
        <f t="shared" si="10"/>
        <v/>
      </c>
    </row>
    <row r="300" spans="1:7" s="153" customFormat="1" x14ac:dyDescent="0.3">
      <c r="A300" s="148" t="s">
        <v>690</v>
      </c>
      <c r="B300" s="158"/>
      <c r="C300" s="159"/>
      <c r="D300" s="148"/>
      <c r="E300" s="160"/>
      <c r="F300" s="161" t="str">
        <f t="shared" si="9"/>
        <v/>
      </c>
      <c r="G300" s="161" t="str">
        <f t="shared" si="10"/>
        <v/>
      </c>
    </row>
    <row r="301" spans="1:7" s="153" customFormat="1" x14ac:dyDescent="0.3">
      <c r="A301" s="148" t="s">
        <v>691</v>
      </c>
      <c r="B301" s="158"/>
      <c r="C301" s="159"/>
      <c r="D301" s="148"/>
      <c r="E301" s="160"/>
      <c r="F301" s="161" t="str">
        <f t="shared" si="9"/>
        <v/>
      </c>
      <c r="G301" s="161" t="str">
        <f t="shared" si="10"/>
        <v/>
      </c>
    </row>
    <row r="302" spans="1:7" s="153" customFormat="1" x14ac:dyDescent="0.3">
      <c r="A302" s="148" t="s">
        <v>692</v>
      </c>
      <c r="B302" s="158"/>
      <c r="C302" s="159"/>
      <c r="D302" s="148"/>
      <c r="E302" s="160"/>
      <c r="F302" s="161" t="str">
        <f t="shared" si="9"/>
        <v/>
      </c>
      <c r="G302" s="161" t="str">
        <f t="shared" si="10"/>
        <v/>
      </c>
    </row>
    <row r="303" spans="1:7" s="153" customFormat="1" x14ac:dyDescent="0.3">
      <c r="A303" s="148" t="s">
        <v>693</v>
      </c>
      <c r="B303" s="158"/>
      <c r="C303" s="159"/>
      <c r="D303" s="148"/>
      <c r="E303" s="160"/>
      <c r="F303" s="161" t="str">
        <f t="shared" si="9"/>
        <v/>
      </c>
      <c r="G303" s="161" t="str">
        <f t="shared" si="10"/>
        <v/>
      </c>
    </row>
    <row r="304" spans="1:7" s="153" customFormat="1" x14ac:dyDescent="0.3">
      <c r="A304" s="148" t="s">
        <v>694</v>
      </c>
      <c r="B304" s="158" t="s">
        <v>695</v>
      </c>
      <c r="C304" s="159"/>
      <c r="D304" s="148"/>
      <c r="E304" s="160"/>
      <c r="F304" s="161"/>
      <c r="G304" s="161"/>
    </row>
    <row r="305" spans="1:7" s="153" customFormat="1" x14ac:dyDescent="0.3">
      <c r="A305" s="148" t="s">
        <v>696</v>
      </c>
      <c r="B305" s="158" t="s">
        <v>214</v>
      </c>
      <c r="C305" s="159">
        <f>SUM(C287:C304)</f>
        <v>0</v>
      </c>
      <c r="D305" s="148">
        <f>SUM(D287:D304)</f>
        <v>0</v>
      </c>
      <c r="E305" s="160"/>
      <c r="F305" s="162">
        <f>SUM(F287:F304)</f>
        <v>0</v>
      </c>
      <c r="G305" s="162">
        <f>SUM(G287:G304)</f>
        <v>0</v>
      </c>
    </row>
    <row r="306" spans="1:7" s="153" customFormat="1" x14ac:dyDescent="0.3">
      <c r="A306" s="148" t="s">
        <v>697</v>
      </c>
      <c r="B306" s="158"/>
      <c r="C306" s="148"/>
      <c r="D306" s="148"/>
      <c r="E306" s="160"/>
      <c r="F306" s="160"/>
      <c r="G306" s="160"/>
    </row>
    <row r="307" spans="1:7" s="153" customFormat="1" x14ac:dyDescent="0.3">
      <c r="A307" s="148" t="s">
        <v>698</v>
      </c>
      <c r="B307" s="158"/>
      <c r="C307" s="148"/>
      <c r="D307" s="148"/>
      <c r="E307" s="160"/>
      <c r="F307" s="160"/>
      <c r="G307" s="160"/>
    </row>
    <row r="308" spans="1:7" s="153" customFormat="1" x14ac:dyDescent="0.3">
      <c r="A308" s="148" t="s">
        <v>699</v>
      </c>
      <c r="B308" s="158"/>
      <c r="C308" s="148"/>
      <c r="D308" s="148"/>
      <c r="E308" s="160"/>
      <c r="F308" s="160"/>
      <c r="G308" s="160"/>
    </row>
    <row r="309" spans="1:7" ht="15" customHeight="1" x14ac:dyDescent="0.3">
      <c r="A309" s="45"/>
      <c r="B309" s="62" t="s">
        <v>700</v>
      </c>
      <c r="C309" s="45" t="s">
        <v>194</v>
      </c>
      <c r="D309" s="45" t="s">
        <v>675</v>
      </c>
      <c r="E309" s="47"/>
      <c r="F309" s="45" t="s">
        <v>357</v>
      </c>
      <c r="G309" s="45" t="s">
        <v>676</v>
      </c>
    </row>
    <row r="310" spans="1:7" s="153" customFormat="1" x14ac:dyDescent="0.3">
      <c r="A310" s="148" t="s">
        <v>701</v>
      </c>
      <c r="B310" s="158"/>
      <c r="C310" s="159"/>
      <c r="D310" s="148"/>
      <c r="E310" s="160"/>
      <c r="F310" s="161" t="str">
        <f>IF($C$328=0,"",IF(C310="[For completion]","",C310/$C$328))</f>
        <v/>
      </c>
      <c r="G310" s="161" t="str">
        <f>IF($D$328=0,"",IF(D310="[For completion]","",D310/$D$328))</f>
        <v/>
      </c>
    </row>
    <row r="311" spans="1:7" s="153" customFormat="1" x14ac:dyDescent="0.3">
      <c r="A311" s="148" t="s">
        <v>702</v>
      </c>
      <c r="B311" s="158"/>
      <c r="C311" s="159"/>
      <c r="D311" s="148"/>
      <c r="E311" s="160"/>
      <c r="F311" s="161" t="str">
        <f t="shared" ref="F311:F326" si="11">IF($C$328=0,"",IF(C311="[For completion]","",C311/$C$328))</f>
        <v/>
      </c>
      <c r="G311" s="161" t="str">
        <f t="shared" ref="G311:G327" si="12">IF($D$328=0,"",IF(D311="[For completion]","",D311/$D$328))</f>
        <v/>
      </c>
    </row>
    <row r="312" spans="1:7" s="153" customFormat="1" x14ac:dyDescent="0.3">
      <c r="A312" s="148" t="s">
        <v>703</v>
      </c>
      <c r="B312" s="158"/>
      <c r="C312" s="159"/>
      <c r="D312" s="148"/>
      <c r="E312" s="160"/>
      <c r="F312" s="161" t="str">
        <f t="shared" si="11"/>
        <v/>
      </c>
      <c r="G312" s="161" t="str">
        <f t="shared" si="12"/>
        <v/>
      </c>
    </row>
    <row r="313" spans="1:7" s="153" customFormat="1" x14ac:dyDescent="0.3">
      <c r="A313" s="148" t="s">
        <v>704</v>
      </c>
      <c r="B313" s="158"/>
      <c r="C313" s="159"/>
      <c r="D313" s="148"/>
      <c r="E313" s="160"/>
      <c r="F313" s="161" t="str">
        <f t="shared" si="11"/>
        <v/>
      </c>
      <c r="G313" s="161" t="str">
        <f t="shared" si="12"/>
        <v/>
      </c>
    </row>
    <row r="314" spans="1:7" s="153" customFormat="1" x14ac:dyDescent="0.3">
      <c r="A314" s="148" t="s">
        <v>705</v>
      </c>
      <c r="B314" s="158"/>
      <c r="C314" s="159"/>
      <c r="D314" s="148"/>
      <c r="E314" s="160"/>
      <c r="F314" s="161" t="str">
        <f t="shared" si="11"/>
        <v/>
      </c>
      <c r="G314" s="161" t="str">
        <f t="shared" si="12"/>
        <v/>
      </c>
    </row>
    <row r="315" spans="1:7" s="153" customFormat="1" x14ac:dyDescent="0.3">
      <c r="A315" s="148" t="s">
        <v>706</v>
      </c>
      <c r="B315" s="158"/>
      <c r="C315" s="159"/>
      <c r="D315" s="148"/>
      <c r="E315" s="160"/>
      <c r="F315" s="161" t="str">
        <f t="shared" si="11"/>
        <v/>
      </c>
      <c r="G315" s="161" t="str">
        <f t="shared" si="12"/>
        <v/>
      </c>
    </row>
    <row r="316" spans="1:7" s="153" customFormat="1" x14ac:dyDescent="0.3">
      <c r="A316" s="148" t="s">
        <v>707</v>
      </c>
      <c r="B316" s="158"/>
      <c r="C316" s="159"/>
      <c r="D316" s="148"/>
      <c r="E316" s="160"/>
      <c r="F316" s="161" t="str">
        <f t="shared" si="11"/>
        <v/>
      </c>
      <c r="G316" s="161" t="str">
        <f t="shared" si="12"/>
        <v/>
      </c>
    </row>
    <row r="317" spans="1:7" s="153" customFormat="1" x14ac:dyDescent="0.3">
      <c r="A317" s="148" t="s">
        <v>708</v>
      </c>
      <c r="B317" s="158"/>
      <c r="C317" s="159"/>
      <c r="D317" s="148"/>
      <c r="E317" s="160"/>
      <c r="F317" s="161" t="str">
        <f t="shared" si="11"/>
        <v/>
      </c>
      <c r="G317" s="161" t="str">
        <f t="shared" si="12"/>
        <v/>
      </c>
    </row>
    <row r="318" spans="1:7" s="153" customFormat="1" x14ac:dyDescent="0.3">
      <c r="A318" s="148" t="s">
        <v>709</v>
      </c>
      <c r="B318" s="158"/>
      <c r="C318" s="159"/>
      <c r="D318" s="148"/>
      <c r="E318" s="160"/>
      <c r="F318" s="161" t="str">
        <f t="shared" si="11"/>
        <v/>
      </c>
      <c r="G318" s="161" t="str">
        <f t="shared" si="12"/>
        <v/>
      </c>
    </row>
    <row r="319" spans="1:7" s="153" customFormat="1" x14ac:dyDescent="0.3">
      <c r="A319" s="148" t="s">
        <v>710</v>
      </c>
      <c r="B319" s="158"/>
      <c r="C319" s="159"/>
      <c r="D319" s="148"/>
      <c r="E319" s="160"/>
      <c r="F319" s="161" t="str">
        <f t="shared" si="11"/>
        <v/>
      </c>
      <c r="G319" s="161" t="str">
        <f t="shared" si="12"/>
        <v/>
      </c>
    </row>
    <row r="320" spans="1:7" s="153" customFormat="1" x14ac:dyDescent="0.3">
      <c r="A320" s="148" t="s">
        <v>711</v>
      </c>
      <c r="B320" s="158"/>
      <c r="C320" s="159"/>
      <c r="D320" s="148"/>
      <c r="E320" s="160"/>
      <c r="F320" s="161" t="str">
        <f t="shared" si="11"/>
        <v/>
      </c>
      <c r="G320" s="161" t="str">
        <f t="shared" si="12"/>
        <v/>
      </c>
    </row>
    <row r="321" spans="1:7" s="153" customFormat="1" x14ac:dyDescent="0.3">
      <c r="A321" s="148" t="s">
        <v>712</v>
      </c>
      <c r="B321" s="158"/>
      <c r="C321" s="159"/>
      <c r="D321" s="148"/>
      <c r="E321" s="160"/>
      <c r="F321" s="161" t="str">
        <f>IF($C$328=0,"",IF(C321="[For completion]","",C321/$C$328))</f>
        <v/>
      </c>
      <c r="G321" s="161" t="str">
        <f t="shared" si="12"/>
        <v/>
      </c>
    </row>
    <row r="322" spans="1:7" s="153" customFormat="1" x14ac:dyDescent="0.3">
      <c r="A322" s="148" t="s">
        <v>713</v>
      </c>
      <c r="B322" s="158"/>
      <c r="C322" s="159"/>
      <c r="D322" s="148"/>
      <c r="E322" s="160"/>
      <c r="F322" s="161" t="str">
        <f t="shared" si="11"/>
        <v/>
      </c>
      <c r="G322" s="161" t="str">
        <f t="shared" si="12"/>
        <v/>
      </c>
    </row>
    <row r="323" spans="1:7" s="153" customFormat="1" x14ac:dyDescent="0.3">
      <c r="A323" s="148" t="s">
        <v>714</v>
      </c>
      <c r="B323" s="158"/>
      <c r="C323" s="159"/>
      <c r="D323" s="148"/>
      <c r="E323" s="160"/>
      <c r="F323" s="161" t="str">
        <f t="shared" si="11"/>
        <v/>
      </c>
      <c r="G323" s="161" t="str">
        <f t="shared" si="12"/>
        <v/>
      </c>
    </row>
    <row r="324" spans="1:7" s="153" customFormat="1" x14ac:dyDescent="0.3">
      <c r="A324" s="148" t="s">
        <v>715</v>
      </c>
      <c r="B324" s="158"/>
      <c r="C324" s="159"/>
      <c r="D324" s="148"/>
      <c r="E324" s="160"/>
      <c r="F324" s="161" t="str">
        <f t="shared" si="11"/>
        <v/>
      </c>
      <c r="G324" s="161" t="str">
        <f t="shared" si="12"/>
        <v/>
      </c>
    </row>
    <row r="325" spans="1:7" s="153" customFormat="1" x14ac:dyDescent="0.3">
      <c r="A325" s="148" t="s">
        <v>716</v>
      </c>
      <c r="B325" s="158"/>
      <c r="C325" s="159"/>
      <c r="D325" s="148"/>
      <c r="E325" s="160"/>
      <c r="F325" s="161" t="str">
        <f t="shared" si="11"/>
        <v/>
      </c>
      <c r="G325" s="161" t="str">
        <f t="shared" si="12"/>
        <v/>
      </c>
    </row>
    <row r="326" spans="1:7" s="153" customFormat="1" x14ac:dyDescent="0.3">
      <c r="A326" s="148" t="s">
        <v>717</v>
      </c>
      <c r="B326" s="158"/>
      <c r="C326" s="159"/>
      <c r="D326" s="148"/>
      <c r="E326" s="160"/>
      <c r="F326" s="161" t="str">
        <f t="shared" si="11"/>
        <v/>
      </c>
      <c r="G326" s="161" t="str">
        <f t="shared" si="12"/>
        <v/>
      </c>
    </row>
    <row r="327" spans="1:7" s="153" customFormat="1" x14ac:dyDescent="0.3">
      <c r="A327" s="148" t="s">
        <v>718</v>
      </c>
      <c r="B327" s="158" t="s">
        <v>695</v>
      </c>
      <c r="C327" s="159"/>
      <c r="D327" s="148"/>
      <c r="E327" s="160"/>
      <c r="F327" s="161"/>
      <c r="G327" s="161" t="str">
        <f t="shared" si="12"/>
        <v/>
      </c>
    </row>
    <row r="328" spans="1:7" s="153" customFormat="1" x14ac:dyDescent="0.3">
      <c r="A328" s="148" t="s">
        <v>719</v>
      </c>
      <c r="B328" s="158" t="s">
        <v>214</v>
      </c>
      <c r="C328" s="159">
        <f>SUM(C310:C327)</f>
        <v>0</v>
      </c>
      <c r="D328" s="148">
        <f>SUM(D310:D327)</f>
        <v>0</v>
      </c>
      <c r="E328" s="160"/>
      <c r="F328" s="162">
        <f>SUM(F310:F327)</f>
        <v>0</v>
      </c>
      <c r="G328" s="162">
        <f>SUM(G310:G327)</f>
        <v>0</v>
      </c>
    </row>
    <row r="329" spans="1:7" s="153" customFormat="1" x14ac:dyDescent="0.3">
      <c r="A329" s="148" t="s">
        <v>720</v>
      </c>
      <c r="B329" s="158"/>
      <c r="C329" s="148"/>
      <c r="D329" s="148"/>
      <c r="E329" s="160"/>
      <c r="F329" s="160"/>
      <c r="G329" s="160"/>
    </row>
    <row r="330" spans="1:7" s="153" customFormat="1" x14ac:dyDescent="0.3">
      <c r="A330" s="148" t="s">
        <v>721</v>
      </c>
      <c r="B330" s="158"/>
      <c r="C330" s="148"/>
      <c r="D330" s="148"/>
      <c r="E330" s="160"/>
      <c r="F330" s="160"/>
      <c r="G330" s="160"/>
    </row>
    <row r="331" spans="1:7" s="153" customFormat="1" x14ac:dyDescent="0.3">
      <c r="A331" s="148" t="s">
        <v>722</v>
      </c>
      <c r="B331" s="158"/>
      <c r="C331" s="148"/>
      <c r="D331" s="148"/>
      <c r="E331" s="160"/>
      <c r="F331" s="160"/>
      <c r="G331" s="160"/>
    </row>
    <row r="332" spans="1:7" ht="15" customHeight="1" x14ac:dyDescent="0.3">
      <c r="A332" s="45"/>
      <c r="B332" s="62" t="s">
        <v>723</v>
      </c>
      <c r="C332" s="45" t="s">
        <v>194</v>
      </c>
      <c r="D332" s="45" t="s">
        <v>675</v>
      </c>
      <c r="E332" s="47"/>
      <c r="F332" s="45" t="s">
        <v>357</v>
      </c>
      <c r="G332" s="45" t="s">
        <v>676</v>
      </c>
    </row>
    <row r="333" spans="1:7" s="153" customFormat="1" x14ac:dyDescent="0.3">
      <c r="A333" s="148" t="s">
        <v>724</v>
      </c>
      <c r="B333" s="158" t="s">
        <v>725</v>
      </c>
      <c r="C333" s="159"/>
      <c r="D333" s="148"/>
      <c r="E333" s="160"/>
      <c r="F333" s="161" t="str">
        <f>IF($C$346=0,"",IF(C333="[For completion]","",C333/$C$346))</f>
        <v/>
      </c>
      <c r="G333" s="161" t="str">
        <f>IF($D$346=0,"",IF(D333="[For completion]","",D333/$D$346))</f>
        <v/>
      </c>
    </row>
    <row r="334" spans="1:7" s="153" customFormat="1" x14ac:dyDescent="0.3">
      <c r="A334" s="148" t="s">
        <v>726</v>
      </c>
      <c r="B334" s="158" t="s">
        <v>727</v>
      </c>
      <c r="C334" s="159"/>
      <c r="D334" s="148"/>
      <c r="E334" s="160"/>
      <c r="F334" s="161" t="str">
        <f t="shared" ref="F334:F345" si="13">IF($C$346=0,"",IF(C334="[For completion]","",C334/$C$346))</f>
        <v/>
      </c>
      <c r="G334" s="161" t="str">
        <f t="shared" ref="G334:G345" si="14">IF($D$346=0,"",IF(D334="[For completion]","",D334/$D$346))</f>
        <v/>
      </c>
    </row>
    <row r="335" spans="1:7" s="153" customFormat="1" x14ac:dyDescent="0.3">
      <c r="A335" s="148" t="s">
        <v>728</v>
      </c>
      <c r="B335" s="158" t="s">
        <v>729</v>
      </c>
      <c r="C335" s="159"/>
      <c r="D335" s="148"/>
      <c r="E335" s="160"/>
      <c r="F335" s="161" t="str">
        <f t="shared" si="13"/>
        <v/>
      </c>
      <c r="G335" s="161" t="str">
        <f t="shared" si="14"/>
        <v/>
      </c>
    </row>
    <row r="336" spans="1:7" s="153" customFormat="1" x14ac:dyDescent="0.3">
      <c r="A336" s="148" t="s">
        <v>730</v>
      </c>
      <c r="B336" s="158" t="s">
        <v>731</v>
      </c>
      <c r="C336" s="159"/>
      <c r="D336" s="148"/>
      <c r="E336" s="160"/>
      <c r="F336" s="161" t="str">
        <f t="shared" si="13"/>
        <v/>
      </c>
      <c r="G336" s="161" t="str">
        <f t="shared" si="14"/>
        <v/>
      </c>
    </row>
    <row r="337" spans="1:7" s="153" customFormat="1" x14ac:dyDescent="0.3">
      <c r="A337" s="148" t="s">
        <v>732</v>
      </c>
      <c r="B337" s="158" t="s">
        <v>733</v>
      </c>
      <c r="C337" s="159"/>
      <c r="D337" s="148"/>
      <c r="E337" s="160"/>
      <c r="F337" s="161" t="str">
        <f t="shared" si="13"/>
        <v/>
      </c>
      <c r="G337" s="161" t="str">
        <f t="shared" si="14"/>
        <v/>
      </c>
    </row>
    <row r="338" spans="1:7" s="153" customFormat="1" x14ac:dyDescent="0.3">
      <c r="A338" s="148" t="s">
        <v>734</v>
      </c>
      <c r="B338" s="158" t="s">
        <v>735</v>
      </c>
      <c r="C338" s="159"/>
      <c r="D338" s="148"/>
      <c r="E338" s="160"/>
      <c r="F338" s="161" t="str">
        <f t="shared" si="13"/>
        <v/>
      </c>
      <c r="G338" s="161" t="str">
        <f t="shared" si="14"/>
        <v/>
      </c>
    </row>
    <row r="339" spans="1:7" s="153" customFormat="1" x14ac:dyDescent="0.3">
      <c r="A339" s="148" t="s">
        <v>736</v>
      </c>
      <c r="B339" s="158" t="s">
        <v>737</v>
      </c>
      <c r="C339" s="159"/>
      <c r="D339" s="148"/>
      <c r="E339" s="160"/>
      <c r="F339" s="161" t="str">
        <f t="shared" si="13"/>
        <v/>
      </c>
      <c r="G339" s="161" t="str">
        <f t="shared" si="14"/>
        <v/>
      </c>
    </row>
    <row r="340" spans="1:7" s="153" customFormat="1" x14ac:dyDescent="0.3">
      <c r="A340" s="148" t="s">
        <v>738</v>
      </c>
      <c r="B340" s="158" t="s">
        <v>739</v>
      </c>
      <c r="C340" s="159"/>
      <c r="D340" s="148"/>
      <c r="E340" s="160"/>
      <c r="F340" s="161" t="str">
        <f t="shared" si="13"/>
        <v/>
      </c>
      <c r="G340" s="161" t="str">
        <f t="shared" si="14"/>
        <v/>
      </c>
    </row>
    <row r="341" spans="1:7" s="153" customFormat="1" x14ac:dyDescent="0.3">
      <c r="A341" s="148" t="s">
        <v>740</v>
      </c>
      <c r="B341" s="158" t="s">
        <v>741</v>
      </c>
      <c r="C341" s="159"/>
      <c r="D341" s="148"/>
      <c r="E341" s="160"/>
      <c r="F341" s="161" t="str">
        <f t="shared" si="13"/>
        <v/>
      </c>
      <c r="G341" s="161" t="str">
        <f t="shared" si="14"/>
        <v/>
      </c>
    </row>
    <row r="342" spans="1:7" s="153" customFormat="1" x14ac:dyDescent="0.3">
      <c r="A342" s="148" t="s">
        <v>742</v>
      </c>
      <c r="B342" s="148" t="s">
        <v>743</v>
      </c>
      <c r="C342" s="159"/>
      <c r="D342" s="148"/>
      <c r="F342" s="161" t="str">
        <f t="shared" si="13"/>
        <v/>
      </c>
      <c r="G342" s="161" t="str">
        <f t="shared" si="14"/>
        <v/>
      </c>
    </row>
    <row r="343" spans="1:7" s="153" customFormat="1" x14ac:dyDescent="0.3">
      <c r="A343" s="148" t="s">
        <v>744</v>
      </c>
      <c r="B343" s="148" t="s">
        <v>745</v>
      </c>
      <c r="C343" s="159"/>
      <c r="D343" s="148"/>
      <c r="F343" s="161" t="str">
        <f t="shared" si="13"/>
        <v/>
      </c>
      <c r="G343" s="161" t="str">
        <f t="shared" si="14"/>
        <v/>
      </c>
    </row>
    <row r="344" spans="1:7" s="153" customFormat="1" x14ac:dyDescent="0.3">
      <c r="A344" s="148" t="s">
        <v>746</v>
      </c>
      <c r="B344" s="158" t="s">
        <v>747</v>
      </c>
      <c r="C344" s="159"/>
      <c r="D344" s="148"/>
      <c r="E344" s="160"/>
      <c r="F344" s="161" t="str">
        <f t="shared" si="13"/>
        <v/>
      </c>
      <c r="G344" s="161" t="str">
        <f t="shared" si="14"/>
        <v/>
      </c>
    </row>
    <row r="345" spans="1:7" s="153" customFormat="1" x14ac:dyDescent="0.3">
      <c r="A345" s="148" t="s">
        <v>748</v>
      </c>
      <c r="B345" s="148" t="s">
        <v>695</v>
      </c>
      <c r="C345" s="159"/>
      <c r="D345" s="148"/>
      <c r="F345" s="161" t="str">
        <f t="shared" si="13"/>
        <v/>
      </c>
      <c r="G345" s="161" t="str">
        <f t="shared" si="14"/>
        <v/>
      </c>
    </row>
    <row r="346" spans="1:7" s="153" customFormat="1" x14ac:dyDescent="0.3">
      <c r="A346" s="148" t="s">
        <v>749</v>
      </c>
      <c r="B346" s="158" t="s">
        <v>214</v>
      </c>
      <c r="C346" s="159">
        <f>SUM(C333:C345)</f>
        <v>0</v>
      </c>
      <c r="D346" s="148">
        <f>SUM(D333:D345)</f>
        <v>0</v>
      </c>
      <c r="E346" s="160"/>
      <c r="F346" s="162">
        <f>SUM(F333:F345)</f>
        <v>0</v>
      </c>
      <c r="G346" s="162">
        <f>SUM(G333:G345)</f>
        <v>0</v>
      </c>
    </row>
    <row r="347" spans="1:7" s="153" customFormat="1" x14ac:dyDescent="0.3">
      <c r="A347" s="148" t="s">
        <v>750</v>
      </c>
      <c r="B347" s="158"/>
      <c r="C347" s="159"/>
      <c r="D347" s="148"/>
      <c r="E347" s="160"/>
      <c r="F347" s="162"/>
      <c r="G347" s="162"/>
    </row>
    <row r="348" spans="1:7" s="153" customFormat="1" x14ac:dyDescent="0.3">
      <c r="A348" s="148" t="s">
        <v>751</v>
      </c>
      <c r="B348" s="158"/>
      <c r="C348" s="159"/>
      <c r="D348" s="148"/>
      <c r="E348" s="160"/>
      <c r="F348" s="162"/>
      <c r="G348" s="162"/>
    </row>
    <row r="349" spans="1:7" s="153" customFormat="1" x14ac:dyDescent="0.3">
      <c r="A349" s="148" t="s">
        <v>752</v>
      </c>
    </row>
    <row r="350" spans="1:7" s="153" customFormat="1" x14ac:dyDescent="0.3">
      <c r="A350" s="148" t="s">
        <v>753</v>
      </c>
    </row>
    <row r="351" spans="1:7" s="153" customFormat="1" x14ac:dyDescent="0.3">
      <c r="A351" s="148" t="s">
        <v>754</v>
      </c>
      <c r="B351" s="158"/>
      <c r="C351" s="159"/>
      <c r="D351" s="148"/>
      <c r="E351" s="160"/>
      <c r="F351" s="162"/>
      <c r="G351" s="162"/>
    </row>
    <row r="352" spans="1:7" s="153" customFormat="1" x14ac:dyDescent="0.3">
      <c r="A352" s="148" t="s">
        <v>755</v>
      </c>
      <c r="B352" s="158"/>
      <c r="C352" s="159"/>
      <c r="D352" s="148"/>
      <c r="E352" s="160"/>
      <c r="F352" s="162"/>
      <c r="G352" s="162"/>
    </row>
    <row r="353" spans="1:7" s="153" customFormat="1" x14ac:dyDescent="0.3">
      <c r="A353" s="148" t="s">
        <v>756</v>
      </c>
      <c r="B353" s="158"/>
      <c r="C353" s="159"/>
      <c r="D353" s="148"/>
      <c r="E353" s="160"/>
      <c r="F353" s="162"/>
      <c r="G353" s="162"/>
    </row>
    <row r="354" spans="1:7" s="153" customFormat="1" x14ac:dyDescent="0.3">
      <c r="A354" s="148" t="s">
        <v>757</v>
      </c>
      <c r="B354" s="158"/>
      <c r="C354" s="159"/>
      <c r="D354" s="148"/>
      <c r="E354" s="160"/>
      <c r="F354" s="162"/>
      <c r="G354" s="162"/>
    </row>
    <row r="355" spans="1:7" s="153" customFormat="1" x14ac:dyDescent="0.3">
      <c r="A355" s="148" t="s">
        <v>758</v>
      </c>
      <c r="B355" s="158"/>
      <c r="C355" s="148"/>
      <c r="D355" s="148"/>
      <c r="E355" s="160"/>
      <c r="F355" s="160"/>
      <c r="G355" s="160"/>
    </row>
    <row r="356" spans="1:7" s="153" customFormat="1" x14ac:dyDescent="0.3">
      <c r="A356" s="148" t="s">
        <v>759</v>
      </c>
      <c r="B356" s="158"/>
      <c r="C356" s="148"/>
      <c r="D356" s="148"/>
      <c r="E356" s="160"/>
      <c r="F356" s="160"/>
      <c r="G356" s="160"/>
    </row>
    <row r="357" spans="1:7" ht="15" customHeight="1" x14ac:dyDescent="0.3">
      <c r="A357" s="45"/>
      <c r="B357" s="62" t="s">
        <v>760</v>
      </c>
      <c r="C357" s="45" t="s">
        <v>194</v>
      </c>
      <c r="D357" s="45" t="s">
        <v>675</v>
      </c>
      <c r="E357" s="47"/>
      <c r="F357" s="45" t="s">
        <v>357</v>
      </c>
      <c r="G357" s="45" t="s">
        <v>676</v>
      </c>
    </row>
    <row r="358" spans="1:7" s="153" customFormat="1" x14ac:dyDescent="0.3">
      <c r="A358" s="148" t="s">
        <v>761</v>
      </c>
      <c r="B358" s="158" t="s">
        <v>762</v>
      </c>
      <c r="C358" s="159"/>
      <c r="D358" s="148"/>
      <c r="E358" s="160"/>
      <c r="F358" s="161" t="str">
        <f>IF($C$365=0,"",IF(C358="[For completion]","",C358/$C$365))</f>
        <v/>
      </c>
      <c r="G358" s="161" t="str">
        <f>IF($D$365=0,"",IF(D358="[For completion]","",D358/$D$365))</f>
        <v/>
      </c>
    </row>
    <row r="359" spans="1:7" s="153" customFormat="1" x14ac:dyDescent="0.3">
      <c r="A359" s="148" t="s">
        <v>763</v>
      </c>
      <c r="B359" s="167" t="s">
        <v>764</v>
      </c>
      <c r="C359" s="159"/>
      <c r="D359" s="148"/>
      <c r="E359" s="160"/>
      <c r="F359" s="161" t="str">
        <f t="shared" ref="F359:F364" si="15">IF($C$365=0,"",IF(C359="[For completion]","",C359/$C$365))</f>
        <v/>
      </c>
      <c r="G359" s="161" t="str">
        <f t="shared" ref="G359:G364" si="16">IF($D$365=0,"",IF(D359="[For completion]","",D359/$D$365))</f>
        <v/>
      </c>
    </row>
    <row r="360" spans="1:7" s="153" customFormat="1" x14ac:dyDescent="0.3">
      <c r="A360" s="148" t="s">
        <v>765</v>
      </c>
      <c r="B360" s="158" t="s">
        <v>766</v>
      </c>
      <c r="C360" s="159"/>
      <c r="D360" s="148"/>
      <c r="E360" s="160"/>
      <c r="F360" s="161" t="str">
        <f t="shared" si="15"/>
        <v/>
      </c>
      <c r="G360" s="161" t="str">
        <f t="shared" si="16"/>
        <v/>
      </c>
    </row>
    <row r="361" spans="1:7" s="153" customFormat="1" x14ac:dyDescent="0.3">
      <c r="A361" s="148" t="s">
        <v>767</v>
      </c>
      <c r="B361" s="158" t="s">
        <v>768</v>
      </c>
      <c r="C361" s="159"/>
      <c r="D361" s="148"/>
      <c r="E361" s="160"/>
      <c r="F361" s="161" t="str">
        <f t="shared" si="15"/>
        <v/>
      </c>
      <c r="G361" s="161" t="str">
        <f t="shared" si="16"/>
        <v/>
      </c>
    </row>
    <row r="362" spans="1:7" s="153" customFormat="1" x14ac:dyDescent="0.3">
      <c r="A362" s="148" t="s">
        <v>769</v>
      </c>
      <c r="B362" s="158" t="s">
        <v>770</v>
      </c>
      <c r="C362" s="159"/>
      <c r="D362" s="148"/>
      <c r="E362" s="160"/>
      <c r="F362" s="161" t="str">
        <f t="shared" si="15"/>
        <v/>
      </c>
      <c r="G362" s="161" t="str">
        <f t="shared" si="16"/>
        <v/>
      </c>
    </row>
    <row r="363" spans="1:7" s="153" customFormat="1" x14ac:dyDescent="0.3">
      <c r="A363" s="148" t="s">
        <v>771</v>
      </c>
      <c r="B363" s="158" t="s">
        <v>772</v>
      </c>
      <c r="C363" s="159"/>
      <c r="D363" s="148"/>
      <c r="E363" s="160"/>
      <c r="F363" s="161" t="str">
        <f t="shared" si="15"/>
        <v/>
      </c>
      <c r="G363" s="161" t="str">
        <f t="shared" si="16"/>
        <v/>
      </c>
    </row>
    <row r="364" spans="1:7" s="153" customFormat="1" x14ac:dyDescent="0.3">
      <c r="A364" s="148" t="s">
        <v>773</v>
      </c>
      <c r="B364" s="158" t="s">
        <v>774</v>
      </c>
      <c r="C364" s="159"/>
      <c r="D364" s="148"/>
      <c r="E364" s="160"/>
      <c r="F364" s="161" t="str">
        <f t="shared" si="15"/>
        <v/>
      </c>
      <c r="G364" s="161" t="str">
        <f t="shared" si="16"/>
        <v/>
      </c>
    </row>
    <row r="365" spans="1:7" s="153" customFormat="1" x14ac:dyDescent="0.3">
      <c r="A365" s="148" t="s">
        <v>775</v>
      </c>
      <c r="B365" s="158" t="s">
        <v>214</v>
      </c>
      <c r="C365" s="159">
        <f>SUM(C358:C364)</f>
        <v>0</v>
      </c>
      <c r="D365" s="148">
        <f>SUM(D358:D364)</f>
        <v>0</v>
      </c>
      <c r="E365" s="160"/>
      <c r="F365" s="162">
        <f>SUM(F358:F364)</f>
        <v>0</v>
      </c>
      <c r="G365" s="162">
        <f>SUM(G358:G364)</f>
        <v>0</v>
      </c>
    </row>
    <row r="366" spans="1:7" s="153" customFormat="1" x14ac:dyDescent="0.3">
      <c r="A366" s="148" t="s">
        <v>776</v>
      </c>
      <c r="B366" s="158"/>
      <c r="C366" s="148"/>
      <c r="D366" s="148"/>
      <c r="E366" s="160"/>
      <c r="F366" s="160"/>
      <c r="G366" s="160"/>
    </row>
    <row r="367" spans="1:7" ht="15" customHeight="1" x14ac:dyDescent="0.3">
      <c r="A367" s="45"/>
      <c r="B367" s="62" t="s">
        <v>777</v>
      </c>
      <c r="C367" s="45" t="s">
        <v>194</v>
      </c>
      <c r="D367" s="45" t="s">
        <v>675</v>
      </c>
      <c r="E367" s="47"/>
      <c r="F367" s="45" t="s">
        <v>357</v>
      </c>
      <c r="G367" s="45" t="s">
        <v>676</v>
      </c>
    </row>
    <row r="368" spans="1:7" s="153" customFormat="1" x14ac:dyDescent="0.3">
      <c r="A368" s="148" t="s">
        <v>778</v>
      </c>
      <c r="B368" s="158" t="s">
        <v>779</v>
      </c>
      <c r="C368" s="159"/>
      <c r="D368" s="148"/>
      <c r="E368" s="160"/>
      <c r="F368" s="161" t="str">
        <f>IF($C$372=0,"",IF(C368="[For completion]","",C368/$C$372))</f>
        <v/>
      </c>
      <c r="G368" s="161" t="str">
        <f>IF($D$372=0,"",IF(D368="[For completion]","",D368/$D$372))</f>
        <v/>
      </c>
    </row>
    <row r="369" spans="1:7" s="153" customFormat="1" x14ac:dyDescent="0.3">
      <c r="A369" s="148" t="s">
        <v>780</v>
      </c>
      <c r="B369" s="167" t="s">
        <v>781</v>
      </c>
      <c r="C369" s="159"/>
      <c r="D369" s="148"/>
      <c r="E369" s="160"/>
      <c r="F369" s="161" t="str">
        <f>IF($C$372=0,"",IF(C369="[For completion]","",C369/$C$372))</f>
        <v/>
      </c>
      <c r="G369" s="161" t="str">
        <f>IF($D$372=0,"",IF(D369="[For completion]","",D369/$D$372))</f>
        <v/>
      </c>
    </row>
    <row r="370" spans="1:7" s="153" customFormat="1" x14ac:dyDescent="0.3">
      <c r="A370" s="148" t="s">
        <v>782</v>
      </c>
      <c r="B370" s="158" t="s">
        <v>774</v>
      </c>
      <c r="C370" s="159"/>
      <c r="D370" s="148"/>
      <c r="E370" s="160"/>
      <c r="F370" s="161" t="str">
        <f>IF($C$372=0,"",IF(C370="[For completion]","",C370/$C$372))</f>
        <v/>
      </c>
      <c r="G370" s="161" t="str">
        <f>IF($D$372=0,"",IF(D370="[For completion]","",D370/$D$372))</f>
        <v/>
      </c>
    </row>
    <row r="371" spans="1:7" s="153" customFormat="1" x14ac:dyDescent="0.3">
      <c r="A371" s="148" t="s">
        <v>783</v>
      </c>
      <c r="B371" s="148" t="s">
        <v>695</v>
      </c>
      <c r="C371" s="159"/>
      <c r="D371" s="148"/>
      <c r="E371" s="160"/>
      <c r="F371" s="161" t="str">
        <f>IF($C$372=0,"",IF(C371="[For completion]","",C371/$C$372))</f>
        <v/>
      </c>
      <c r="G371" s="161" t="str">
        <f>IF($D$372=0,"",IF(D371="[For completion]","",D371/$D$372))</f>
        <v/>
      </c>
    </row>
    <row r="372" spans="1:7" s="153" customFormat="1" x14ac:dyDescent="0.3">
      <c r="A372" s="148" t="s">
        <v>784</v>
      </c>
      <c r="B372" s="158" t="s">
        <v>214</v>
      </c>
      <c r="C372" s="159">
        <f>SUM(C368:C371)</f>
        <v>0</v>
      </c>
      <c r="D372" s="148">
        <f>SUM(D368:D371)</f>
        <v>0</v>
      </c>
      <c r="E372" s="160"/>
      <c r="F372" s="162">
        <f>SUM(F368:F371)</f>
        <v>0</v>
      </c>
      <c r="G372" s="162">
        <f>SUM(G368:G371)</f>
        <v>0</v>
      </c>
    </row>
    <row r="373" spans="1:7" s="153" customFormat="1" x14ac:dyDescent="0.3">
      <c r="A373" s="148" t="s">
        <v>785</v>
      </c>
      <c r="B373" s="158"/>
      <c r="C373" s="148"/>
      <c r="D373" s="148"/>
      <c r="E373" s="160"/>
      <c r="F373" s="160"/>
      <c r="G373" s="160"/>
    </row>
    <row r="374" spans="1:7" ht="15" customHeight="1" x14ac:dyDescent="0.3">
      <c r="A374" s="45"/>
      <c r="B374" s="62" t="s">
        <v>1409</v>
      </c>
      <c r="C374" s="45" t="s">
        <v>786</v>
      </c>
      <c r="D374" s="45" t="s">
        <v>787</v>
      </c>
      <c r="E374" s="47"/>
      <c r="F374" s="45" t="s">
        <v>788</v>
      </c>
      <c r="G374" s="45"/>
    </row>
    <row r="375" spans="1:7" s="153" customFormat="1" x14ac:dyDescent="0.3">
      <c r="A375" s="148" t="s">
        <v>789</v>
      </c>
      <c r="B375" s="158" t="s">
        <v>762</v>
      </c>
      <c r="C375" s="159"/>
      <c r="D375" s="159"/>
      <c r="E375" s="146"/>
      <c r="F375" s="159"/>
      <c r="G375" s="161" t="str">
        <f>IF($D$393=0,"",IF(D375="[For completion]","",D375/$D$393))</f>
        <v/>
      </c>
    </row>
    <row r="376" spans="1:7" s="153" customFormat="1" x14ac:dyDescent="0.3">
      <c r="A376" s="148" t="s">
        <v>790</v>
      </c>
      <c r="B376" s="158" t="s">
        <v>764</v>
      </c>
      <c r="C376" s="159"/>
      <c r="D376" s="159"/>
      <c r="E376" s="146"/>
      <c r="F376" s="159"/>
      <c r="G376" s="161" t="str">
        <f t="shared" ref="G376:G393" si="17">IF($D$393=0,"",IF(D376="[For completion]","",D376/$D$393))</f>
        <v/>
      </c>
    </row>
    <row r="377" spans="1:7" s="153" customFormat="1" x14ac:dyDescent="0.3">
      <c r="A377" s="148" t="s">
        <v>791</v>
      </c>
      <c r="B377" s="158" t="s">
        <v>766</v>
      </c>
      <c r="C377" s="159"/>
      <c r="D377" s="159"/>
      <c r="E377" s="146"/>
      <c r="F377" s="159"/>
      <c r="G377" s="161" t="str">
        <f t="shared" si="17"/>
        <v/>
      </c>
    </row>
    <row r="378" spans="1:7" s="153" customFormat="1" x14ac:dyDescent="0.3">
      <c r="A378" s="148" t="s">
        <v>792</v>
      </c>
      <c r="B378" s="158" t="s">
        <v>768</v>
      </c>
      <c r="C378" s="159"/>
      <c r="D378" s="159"/>
      <c r="E378" s="146"/>
      <c r="F378" s="159"/>
      <c r="G378" s="161" t="str">
        <f t="shared" si="17"/>
        <v/>
      </c>
    </row>
    <row r="379" spans="1:7" s="153" customFormat="1" x14ac:dyDescent="0.3">
      <c r="A379" s="148" t="s">
        <v>793</v>
      </c>
      <c r="B379" s="158" t="s">
        <v>770</v>
      </c>
      <c r="C379" s="159"/>
      <c r="D379" s="159"/>
      <c r="E379" s="146"/>
      <c r="F379" s="159"/>
      <c r="G379" s="161" t="str">
        <f t="shared" si="17"/>
        <v/>
      </c>
    </row>
    <row r="380" spans="1:7" s="153" customFormat="1" x14ac:dyDescent="0.3">
      <c r="A380" s="148" t="s">
        <v>794</v>
      </c>
      <c r="B380" s="158" t="s">
        <v>772</v>
      </c>
      <c r="C380" s="159"/>
      <c r="D380" s="159"/>
      <c r="E380" s="146"/>
      <c r="F380" s="159"/>
      <c r="G380" s="161" t="str">
        <f t="shared" si="17"/>
        <v/>
      </c>
    </row>
    <row r="381" spans="1:7" s="153" customFormat="1" x14ac:dyDescent="0.3">
      <c r="A381" s="148" t="s">
        <v>795</v>
      </c>
      <c r="B381" s="158" t="s">
        <v>774</v>
      </c>
      <c r="C381" s="159"/>
      <c r="D381" s="159"/>
      <c r="E381" s="146"/>
      <c r="F381" s="159"/>
      <c r="G381" s="161" t="str">
        <f t="shared" si="17"/>
        <v/>
      </c>
    </row>
    <row r="382" spans="1:7" s="153" customFormat="1" x14ac:dyDescent="0.3">
      <c r="A382" s="148" t="s">
        <v>796</v>
      </c>
      <c r="B382" s="158" t="s">
        <v>695</v>
      </c>
      <c r="C382" s="159"/>
      <c r="D382" s="159"/>
      <c r="E382" s="146"/>
      <c r="F382" s="159"/>
      <c r="G382" s="161" t="str">
        <f t="shared" si="17"/>
        <v/>
      </c>
    </row>
    <row r="383" spans="1:7" s="153" customFormat="1" x14ac:dyDescent="0.3">
      <c r="A383" s="148" t="s">
        <v>797</v>
      </c>
      <c r="B383" s="158" t="s">
        <v>214</v>
      </c>
      <c r="C383" s="159">
        <f>SUM(C375:C382)</f>
        <v>0</v>
      </c>
      <c r="D383" s="159">
        <f>SUM(D375:D382)</f>
        <v>0</v>
      </c>
      <c r="E383" s="146"/>
      <c r="F383" s="148"/>
      <c r="G383" s="161" t="str">
        <f t="shared" si="17"/>
        <v/>
      </c>
    </row>
    <row r="384" spans="1:7" s="153" customFormat="1" ht="14.25" customHeight="1" x14ac:dyDescent="0.3">
      <c r="A384" s="148" t="s">
        <v>798</v>
      </c>
      <c r="B384" s="158" t="s">
        <v>799</v>
      </c>
      <c r="C384" s="148"/>
      <c r="D384" s="148"/>
      <c r="E384" s="148"/>
      <c r="F384" s="159"/>
      <c r="G384" s="161" t="str">
        <f t="shared" si="17"/>
        <v/>
      </c>
    </row>
    <row r="385" spans="1:7" s="153" customFormat="1" ht="14.25" customHeight="1" x14ac:dyDescent="0.3">
      <c r="A385" s="148" t="s">
        <v>800</v>
      </c>
      <c r="B385" s="158"/>
      <c r="C385" s="159"/>
      <c r="D385" s="148"/>
      <c r="E385" s="146"/>
      <c r="F385" s="161"/>
      <c r="G385" s="161" t="str">
        <f t="shared" si="17"/>
        <v/>
      </c>
    </row>
    <row r="386" spans="1:7" s="153" customFormat="1" ht="14.25" customHeight="1" x14ac:dyDescent="0.3">
      <c r="A386" s="148" t="s">
        <v>801</v>
      </c>
      <c r="B386" s="158"/>
      <c r="C386" s="159"/>
      <c r="D386" s="148"/>
      <c r="E386" s="146"/>
      <c r="F386" s="161"/>
      <c r="G386" s="161" t="str">
        <f t="shared" si="17"/>
        <v/>
      </c>
    </row>
    <row r="387" spans="1:7" s="153" customFormat="1" ht="14.25" customHeight="1" x14ac:dyDescent="0.3">
      <c r="A387" s="148" t="s">
        <v>802</v>
      </c>
      <c r="B387" s="158"/>
      <c r="C387" s="159"/>
      <c r="D387" s="148"/>
      <c r="E387" s="146"/>
      <c r="F387" s="161"/>
      <c r="G387" s="161" t="str">
        <f t="shared" si="17"/>
        <v/>
      </c>
    </row>
    <row r="388" spans="1:7" s="153" customFormat="1" ht="14.25" customHeight="1" x14ac:dyDescent="0.3">
      <c r="A388" s="148" t="s">
        <v>803</v>
      </c>
      <c r="B388" s="158"/>
      <c r="C388" s="159"/>
      <c r="D388" s="148"/>
      <c r="E388" s="146"/>
      <c r="F388" s="161"/>
      <c r="G388" s="161" t="str">
        <f t="shared" si="17"/>
        <v/>
      </c>
    </row>
    <row r="389" spans="1:7" s="153" customFormat="1" ht="14.25" customHeight="1" x14ac:dyDescent="0.3">
      <c r="A389" s="148" t="s">
        <v>804</v>
      </c>
      <c r="B389" s="158"/>
      <c r="C389" s="159"/>
      <c r="D389" s="148"/>
      <c r="E389" s="146"/>
      <c r="F389" s="161"/>
      <c r="G389" s="161" t="str">
        <f t="shared" si="17"/>
        <v/>
      </c>
    </row>
    <row r="390" spans="1:7" s="153" customFormat="1" ht="14.25" customHeight="1" x14ac:dyDescent="0.3">
      <c r="A390" s="148" t="s">
        <v>805</v>
      </c>
      <c r="B390" s="158"/>
      <c r="C390" s="159"/>
      <c r="D390" s="148"/>
      <c r="E390" s="146"/>
      <c r="F390" s="161"/>
      <c r="G390" s="161" t="str">
        <f t="shared" si="17"/>
        <v/>
      </c>
    </row>
    <row r="391" spans="1:7" s="153" customFormat="1" ht="14.25" customHeight="1" x14ac:dyDescent="0.3">
      <c r="A391" s="148" t="s">
        <v>806</v>
      </c>
      <c r="B391" s="158"/>
      <c r="C391" s="159"/>
      <c r="D391" s="148"/>
      <c r="E391" s="146"/>
      <c r="F391" s="161"/>
      <c r="G391" s="161" t="str">
        <f t="shared" si="17"/>
        <v/>
      </c>
    </row>
    <row r="392" spans="1:7" s="153" customFormat="1" ht="14.25" customHeight="1" x14ac:dyDescent="0.3">
      <c r="A392" s="148" t="s">
        <v>807</v>
      </c>
      <c r="B392" s="158"/>
      <c r="C392" s="159"/>
      <c r="D392" s="148"/>
      <c r="E392" s="146"/>
      <c r="F392" s="161"/>
      <c r="G392" s="161" t="str">
        <f t="shared" si="17"/>
        <v/>
      </c>
    </row>
    <row r="393" spans="1:7" s="153" customFormat="1" ht="14.25" customHeight="1" x14ac:dyDescent="0.3">
      <c r="A393" s="148" t="s">
        <v>808</v>
      </c>
      <c r="B393" s="158"/>
      <c r="C393" s="159"/>
      <c r="D393" s="148"/>
      <c r="E393" s="146"/>
      <c r="F393" s="161"/>
      <c r="G393" s="161" t="str">
        <f t="shared" si="17"/>
        <v/>
      </c>
    </row>
    <row r="394" spans="1:7" s="153" customFormat="1" ht="14.25" customHeight="1" x14ac:dyDescent="0.3">
      <c r="A394" s="148" t="s">
        <v>809</v>
      </c>
      <c r="B394" s="148"/>
      <c r="C394" s="168"/>
      <c r="D394" s="148"/>
      <c r="E394" s="146"/>
      <c r="F394" s="146"/>
      <c r="G394" s="146"/>
    </row>
    <row r="395" spans="1:7" s="153" customFormat="1" ht="14.25" customHeight="1" x14ac:dyDescent="0.3">
      <c r="A395" s="148" t="s">
        <v>810</v>
      </c>
      <c r="B395" s="148"/>
      <c r="C395" s="168"/>
      <c r="D395" s="148"/>
      <c r="E395" s="146"/>
      <c r="F395" s="146"/>
      <c r="G395" s="146"/>
    </row>
    <row r="396" spans="1:7" s="153" customFormat="1" ht="14.25" customHeight="1" x14ac:dyDescent="0.3">
      <c r="A396" s="148" t="s">
        <v>811</v>
      </c>
      <c r="B396" s="148"/>
      <c r="C396" s="168"/>
      <c r="D396" s="148"/>
      <c r="E396" s="146"/>
      <c r="F396" s="146"/>
      <c r="G396" s="146"/>
    </row>
    <row r="397" spans="1:7" s="153" customFormat="1" ht="14.25" customHeight="1" x14ac:dyDescent="0.3">
      <c r="A397" s="148" t="s">
        <v>812</v>
      </c>
      <c r="B397" s="148"/>
      <c r="C397" s="168"/>
      <c r="D397" s="148"/>
      <c r="E397" s="146"/>
      <c r="F397" s="146"/>
      <c r="G397" s="146"/>
    </row>
    <row r="398" spans="1:7" s="153" customFormat="1" ht="14.25" customHeight="1" x14ac:dyDescent="0.3">
      <c r="A398" s="148" t="s">
        <v>813</v>
      </c>
      <c r="B398" s="148"/>
      <c r="C398" s="168"/>
      <c r="D398" s="148"/>
      <c r="E398" s="146"/>
      <c r="F398" s="146"/>
      <c r="G398" s="146"/>
    </row>
    <row r="399" spans="1:7" s="153" customFormat="1" ht="14.25" customHeight="1" x14ac:dyDescent="0.3">
      <c r="A399" s="148" t="s">
        <v>814</v>
      </c>
      <c r="B399" s="148"/>
      <c r="C399" s="168"/>
      <c r="D399" s="148"/>
      <c r="E399" s="146"/>
      <c r="F399" s="146"/>
      <c r="G399" s="146"/>
    </row>
    <row r="400" spans="1:7" s="153" customFormat="1" ht="14.25" customHeight="1" x14ac:dyDescent="0.3">
      <c r="A400" s="148" t="s">
        <v>815</v>
      </c>
      <c r="B400" s="148"/>
      <c r="C400" s="168"/>
      <c r="D400" s="148"/>
      <c r="E400" s="146"/>
      <c r="F400" s="146"/>
      <c r="G400" s="146"/>
    </row>
    <row r="401" spans="1:7" s="153" customFormat="1" ht="14.25" customHeight="1" x14ac:dyDescent="0.3">
      <c r="A401" s="148" t="s">
        <v>816</v>
      </c>
      <c r="B401" s="148"/>
      <c r="C401" s="168"/>
      <c r="D401" s="148"/>
      <c r="E401" s="146"/>
      <c r="F401" s="146"/>
      <c r="G401" s="146"/>
    </row>
    <row r="402" spans="1:7" s="153" customFormat="1" ht="14.25" customHeight="1" x14ac:dyDescent="0.3">
      <c r="A402" s="148" t="s">
        <v>817</v>
      </c>
      <c r="B402" s="148"/>
      <c r="C402" s="168"/>
      <c r="D402" s="148"/>
      <c r="E402" s="146"/>
      <c r="F402" s="146"/>
      <c r="G402" s="146"/>
    </row>
    <row r="403" spans="1:7" s="153" customFormat="1" ht="14.25" customHeight="1" x14ac:dyDescent="0.3">
      <c r="A403" s="148" t="s">
        <v>818</v>
      </c>
      <c r="B403" s="148"/>
      <c r="C403" s="168"/>
      <c r="D403" s="148"/>
      <c r="E403" s="146"/>
      <c r="F403" s="146"/>
      <c r="G403" s="146"/>
    </row>
    <row r="404" spans="1:7" s="153" customFormat="1" ht="14.25" customHeight="1" x14ac:dyDescent="0.3">
      <c r="A404" s="148" t="s">
        <v>819</v>
      </c>
      <c r="B404" s="148"/>
      <c r="C404" s="168"/>
      <c r="D404" s="148"/>
      <c r="E404" s="146"/>
      <c r="F404" s="146"/>
      <c r="G404" s="146"/>
    </row>
    <row r="405" spans="1:7" s="153" customFormat="1" ht="14.25" customHeight="1" x14ac:dyDescent="0.3">
      <c r="A405" s="148" t="s">
        <v>820</v>
      </c>
      <c r="B405" s="148"/>
      <c r="C405" s="168"/>
      <c r="D405" s="148"/>
      <c r="E405" s="146"/>
      <c r="F405" s="146"/>
      <c r="G405" s="146"/>
    </row>
    <row r="406" spans="1:7" s="153" customFormat="1" ht="14.25" customHeight="1" x14ac:dyDescent="0.3">
      <c r="A406" s="148" t="s">
        <v>821</v>
      </c>
      <c r="B406" s="148"/>
      <c r="C406" s="168"/>
      <c r="D406" s="148"/>
      <c r="E406" s="146"/>
      <c r="F406" s="146"/>
      <c r="G406" s="146"/>
    </row>
    <row r="407" spans="1:7" s="153" customFormat="1" ht="14.25" customHeight="1" x14ac:dyDescent="0.3">
      <c r="A407" s="148" t="s">
        <v>822</v>
      </c>
      <c r="B407" s="148"/>
      <c r="C407" s="168"/>
      <c r="D407" s="148"/>
      <c r="E407" s="146"/>
      <c r="F407" s="146"/>
      <c r="G407" s="146"/>
    </row>
    <row r="408" spans="1:7" s="153" customFormat="1" ht="14.25" customHeight="1" x14ac:dyDescent="0.3">
      <c r="A408" s="148" t="s">
        <v>823</v>
      </c>
      <c r="B408" s="148"/>
      <c r="C408" s="168"/>
      <c r="D408" s="148"/>
      <c r="E408" s="146"/>
      <c r="F408" s="146"/>
      <c r="G408" s="146"/>
    </row>
    <row r="409" spans="1:7" s="153" customFormat="1" ht="14.25" customHeight="1" x14ac:dyDescent="0.3">
      <c r="A409" s="148" t="s">
        <v>824</v>
      </c>
      <c r="B409" s="148"/>
      <c r="C409" s="168"/>
      <c r="D409" s="148"/>
      <c r="E409" s="146"/>
      <c r="F409" s="146"/>
      <c r="G409" s="146"/>
    </row>
    <row r="410" spans="1:7" s="153" customFormat="1" ht="14.25" customHeight="1" x14ac:dyDescent="0.3">
      <c r="A410" s="148" t="s">
        <v>825</v>
      </c>
      <c r="B410" s="148"/>
      <c r="C410" s="168"/>
      <c r="D410" s="148"/>
      <c r="E410" s="146"/>
      <c r="F410" s="146"/>
      <c r="G410" s="146"/>
    </row>
    <row r="411" spans="1:7" s="153" customFormat="1" ht="14.25" customHeight="1" x14ac:dyDescent="0.3">
      <c r="A411" s="148" t="s">
        <v>826</v>
      </c>
      <c r="B411" s="148"/>
      <c r="C411" s="168"/>
      <c r="D411" s="148"/>
      <c r="E411" s="146"/>
      <c r="F411" s="146"/>
      <c r="G411" s="146"/>
    </row>
    <row r="412" spans="1:7" s="153" customFormat="1" ht="14.25" customHeight="1" x14ac:dyDescent="0.3">
      <c r="A412" s="148" t="s">
        <v>827</v>
      </c>
      <c r="B412" s="148"/>
      <c r="C412" s="168"/>
      <c r="D412" s="148"/>
      <c r="E412" s="146"/>
      <c r="F412" s="146"/>
      <c r="G412" s="146"/>
    </row>
    <row r="413" spans="1:7" s="153" customFormat="1" ht="14.25" customHeight="1" x14ac:dyDescent="0.3">
      <c r="A413" s="148" t="s">
        <v>828</v>
      </c>
      <c r="B413" s="148"/>
      <c r="C413" s="168"/>
      <c r="D413" s="148"/>
      <c r="E413" s="146"/>
      <c r="F413" s="146"/>
      <c r="G413" s="146"/>
    </row>
    <row r="414" spans="1:7" s="153" customFormat="1" ht="14.25" customHeight="1" x14ac:dyDescent="0.3">
      <c r="A414" s="148" t="s">
        <v>829</v>
      </c>
      <c r="B414" s="148"/>
      <c r="C414" s="168"/>
      <c r="D414" s="148"/>
      <c r="E414" s="146"/>
      <c r="F414" s="146"/>
      <c r="G414" s="146"/>
    </row>
    <row r="415" spans="1:7" s="153" customFormat="1" ht="14.25" customHeight="1" x14ac:dyDescent="0.3">
      <c r="A415" s="148" t="s">
        <v>830</v>
      </c>
      <c r="B415" s="148"/>
      <c r="C415" s="168"/>
      <c r="D415" s="148"/>
      <c r="E415" s="146"/>
      <c r="F415" s="146"/>
      <c r="G415" s="146"/>
    </row>
    <row r="416" spans="1:7" s="153" customFormat="1" ht="14.25" customHeight="1" x14ac:dyDescent="0.3">
      <c r="A416" s="148" t="s">
        <v>831</v>
      </c>
      <c r="B416" s="148"/>
      <c r="C416" s="168"/>
      <c r="D416" s="148"/>
      <c r="E416" s="146"/>
      <c r="F416" s="146"/>
      <c r="G416" s="146"/>
    </row>
    <row r="417" spans="1:7" s="153" customFormat="1" ht="14.25" customHeight="1" x14ac:dyDescent="0.3">
      <c r="A417" s="148" t="s">
        <v>832</v>
      </c>
      <c r="B417" s="148"/>
      <c r="C417" s="168"/>
      <c r="D417" s="148"/>
      <c r="E417" s="146"/>
      <c r="F417" s="146"/>
      <c r="G417" s="146"/>
    </row>
    <row r="418" spans="1:7" s="153" customFormat="1" ht="14.25" customHeight="1" x14ac:dyDescent="0.3">
      <c r="A418" s="148" t="s">
        <v>833</v>
      </c>
      <c r="B418" s="148"/>
      <c r="C418" s="168"/>
      <c r="D418" s="148"/>
      <c r="E418" s="146"/>
      <c r="F418" s="146"/>
      <c r="G418" s="146"/>
    </row>
    <row r="419" spans="1:7" s="153" customFormat="1" ht="14.25" customHeight="1" x14ac:dyDescent="0.3">
      <c r="A419" s="148" t="s">
        <v>834</v>
      </c>
      <c r="B419" s="148"/>
      <c r="C419" s="168"/>
      <c r="D419" s="148"/>
      <c r="E419" s="146"/>
      <c r="F419" s="146"/>
      <c r="G419" s="146"/>
    </row>
    <row r="420" spans="1:7" s="153" customFormat="1" ht="14.25" customHeight="1" x14ac:dyDescent="0.3">
      <c r="A420" s="148" t="s">
        <v>835</v>
      </c>
      <c r="B420" s="148"/>
      <c r="C420" s="168"/>
      <c r="D420" s="148"/>
      <c r="E420" s="146"/>
      <c r="F420" s="146"/>
      <c r="G420" s="146"/>
    </row>
    <row r="421" spans="1:7" s="153" customFormat="1" ht="14.25" customHeight="1" x14ac:dyDescent="0.3">
      <c r="A421" s="148" t="s">
        <v>836</v>
      </c>
      <c r="B421" s="148"/>
      <c r="C421" s="168"/>
      <c r="D421" s="148"/>
      <c r="E421" s="146"/>
      <c r="F421" s="146"/>
      <c r="G421" s="146"/>
    </row>
    <row r="422" spans="1:7" s="153" customFormat="1" ht="14.25" customHeight="1" x14ac:dyDescent="0.3">
      <c r="A422" s="148" t="s">
        <v>837</v>
      </c>
      <c r="B422" s="148"/>
      <c r="C422" s="168"/>
      <c r="D422" s="148"/>
      <c r="E422" s="146"/>
      <c r="F422" s="146"/>
      <c r="G422" s="146"/>
    </row>
    <row r="423" spans="1:7" ht="14.25" customHeight="1" x14ac:dyDescent="0.3"/>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3B2F034-5FAB-4E09-9CD0-081F662623B1}"/>
    <hyperlink ref="B7" location="'B1. HTT Mortgage Assets'!B166" display="7.A Residential Cover Pool" xr:uid="{919D599E-6191-48CA-990E-E29BBDBE1088}"/>
    <hyperlink ref="B8" location="'B1. HTT Mortgage Assets'!B267" display="7.B Commercial Cover Pool" xr:uid="{568040F1-6D9F-4BE7-A2EF-CAB66F25A4B9}"/>
    <hyperlink ref="B149" location="'2. Harmonised Glossary'!A9" display="Breakdown by Interest Rate" xr:uid="{A8CF80C0-A1C0-4D93-AF68-47FC816C7D9A}"/>
    <hyperlink ref="B11" location="'2. Harmonised Glossary'!A12" display="Property Type Information" xr:uid="{17273070-F608-42BB-8733-F25C83E3A8B5}"/>
    <hyperlink ref="B215" location="'C. HTT Harmonised Glossary'!B13" display="11. Loan to Value (LTV) Information - UNINDEXED" xr:uid="{D7C9D24D-7347-4F8A-8CD9-BBF07BBE0F6F}"/>
    <hyperlink ref="B237" location="'C. HTT Harmonised Glossary'!B16" display="12. Loan to Value (LTV) Information - INDEXED " xr:uid="{07A503D9-F79F-46DA-A30A-7E4C8A32AF07}"/>
    <hyperlink ref="B179" location="'C. HTT Harmonised Glossary'!B19" display="9. Non-Performing Loans (NPLs)" xr:uid="{F691759E-A0A1-46F5-9964-FD8F986BB373}"/>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sheetPr>
  <dimension ref="A1:C403"/>
  <sheetViews>
    <sheetView view="pageBreakPreview" zoomScale="60" zoomScaleNormal="100" workbookViewId="0">
      <selection activeCell="C18" sqref="C18"/>
    </sheetView>
  </sheetViews>
  <sheetFormatPr defaultColWidth="11.44140625" defaultRowHeight="14.4" outlineLevelRow="1" x14ac:dyDescent="0.3"/>
  <cols>
    <col min="1" max="1" width="16.33203125" style="26" customWidth="1"/>
    <col min="2" max="2" width="89.88671875" style="30" bestFit="1" customWidth="1"/>
    <col min="3" max="3" width="134.6640625" style="26" customWidth="1"/>
    <col min="4" max="16384" width="11.44140625" style="26"/>
  </cols>
  <sheetData>
    <row r="1" spans="1:3" ht="31.2" x14ac:dyDescent="0.3">
      <c r="A1" s="1" t="s">
        <v>957</v>
      </c>
      <c r="B1" s="1"/>
      <c r="C1" s="25" t="s">
        <v>1369</v>
      </c>
    </row>
    <row r="2" spans="1:3" x14ac:dyDescent="0.3">
      <c r="B2" s="27"/>
      <c r="C2" s="27"/>
    </row>
    <row r="3" spans="1:3" x14ac:dyDescent="0.3">
      <c r="A3" s="106" t="s">
        <v>958</v>
      </c>
      <c r="B3" s="107"/>
      <c r="C3" s="27"/>
    </row>
    <row r="4" spans="1:3" x14ac:dyDescent="0.3">
      <c r="C4" s="27"/>
    </row>
    <row r="5" spans="1:3" ht="18" x14ac:dyDescent="0.3">
      <c r="A5" s="37" t="s">
        <v>320</v>
      </c>
      <c r="B5" s="37" t="s">
        <v>959</v>
      </c>
      <c r="C5" s="108" t="s">
        <v>960</v>
      </c>
    </row>
    <row r="6" spans="1:3" ht="30" customHeight="1" x14ac:dyDescent="0.3">
      <c r="A6" s="81" t="s">
        <v>961</v>
      </c>
      <c r="B6" s="40" t="s">
        <v>962</v>
      </c>
      <c r="C6" s="109" t="s">
        <v>963</v>
      </c>
    </row>
    <row r="7" spans="1:3" ht="28.5" customHeight="1" x14ac:dyDescent="0.3">
      <c r="A7" s="81" t="s">
        <v>964</v>
      </c>
      <c r="B7" s="40" t="s">
        <v>965</v>
      </c>
      <c r="C7" s="109" t="s">
        <v>966</v>
      </c>
    </row>
    <row r="8" spans="1:3" ht="28.8" x14ac:dyDescent="0.3">
      <c r="A8" s="81" t="s">
        <v>967</v>
      </c>
      <c r="B8" s="40" t="s">
        <v>968</v>
      </c>
      <c r="C8" s="109" t="s">
        <v>969</v>
      </c>
    </row>
    <row r="9" spans="1:3" ht="14.25" customHeight="1" x14ac:dyDescent="0.3">
      <c r="A9" s="81" t="s">
        <v>970</v>
      </c>
      <c r="B9" s="40" t="s">
        <v>971</v>
      </c>
      <c r="C9" s="14" t="s">
        <v>1361</v>
      </c>
    </row>
    <row r="10" spans="1:3" ht="46.5" customHeight="1" x14ac:dyDescent="0.3">
      <c r="A10" s="81" t="s">
        <v>972</v>
      </c>
      <c r="B10" s="40" t="s">
        <v>973</v>
      </c>
      <c r="C10" s="109" t="s">
        <v>1360</v>
      </c>
    </row>
    <row r="11" spans="1:3" ht="14.25" customHeight="1" x14ac:dyDescent="0.3">
      <c r="A11" s="81" t="s">
        <v>974</v>
      </c>
      <c r="B11" s="40" t="s">
        <v>975</v>
      </c>
      <c r="C11" s="14" t="s">
        <v>1359</v>
      </c>
    </row>
    <row r="12" spans="1:3" ht="14.25" customHeight="1" x14ac:dyDescent="0.3">
      <c r="A12" s="81" t="s">
        <v>976</v>
      </c>
      <c r="B12" s="40" t="s">
        <v>977</v>
      </c>
      <c r="C12" s="43" t="s">
        <v>1362</v>
      </c>
    </row>
    <row r="13" spans="1:3" ht="28.8" x14ac:dyDescent="0.3">
      <c r="A13" s="81" t="s">
        <v>978</v>
      </c>
      <c r="B13" s="40" t="s">
        <v>979</v>
      </c>
      <c r="C13" s="43" t="s">
        <v>1358</v>
      </c>
    </row>
    <row r="14" spans="1:3" ht="14.25" customHeight="1" x14ac:dyDescent="0.3">
      <c r="A14" s="81" t="s">
        <v>980</v>
      </c>
      <c r="B14" s="40" t="s">
        <v>981</v>
      </c>
      <c r="C14" s="43" t="s">
        <v>1355</v>
      </c>
    </row>
    <row r="15" spans="1:3" ht="14.25" customHeight="1" x14ac:dyDescent="0.3">
      <c r="A15" s="81" t="s">
        <v>982</v>
      </c>
      <c r="B15" s="40" t="s">
        <v>983</v>
      </c>
      <c r="C15" s="43" t="s">
        <v>1356</v>
      </c>
    </row>
    <row r="16" spans="1:3" ht="14.25" customHeight="1" x14ac:dyDescent="0.3">
      <c r="A16" s="81" t="s">
        <v>984</v>
      </c>
      <c r="B16" s="40" t="s">
        <v>985</v>
      </c>
      <c r="C16" s="43" t="s">
        <v>1357</v>
      </c>
    </row>
    <row r="17" spans="1:3" ht="28.8" x14ac:dyDescent="0.3">
      <c r="A17" s="81" t="s">
        <v>986</v>
      </c>
      <c r="B17" s="44" t="s">
        <v>987</v>
      </c>
      <c r="C17" s="43" t="s">
        <v>1354</v>
      </c>
    </row>
    <row r="18" spans="1:3" ht="28.8" x14ac:dyDescent="0.3">
      <c r="A18" s="81" t="s">
        <v>988</v>
      </c>
      <c r="B18" s="44" t="s">
        <v>989</v>
      </c>
      <c r="C18" s="43" t="s">
        <v>1352</v>
      </c>
    </row>
    <row r="19" spans="1:3" ht="14.25" customHeight="1" x14ac:dyDescent="0.3">
      <c r="A19" s="81" t="s">
        <v>990</v>
      </c>
      <c r="B19" s="44" t="s">
        <v>991</v>
      </c>
      <c r="C19" s="43" t="s">
        <v>1353</v>
      </c>
    </row>
    <row r="20" spans="1:3" ht="28.8" x14ac:dyDescent="0.3">
      <c r="A20" s="81" t="s">
        <v>992</v>
      </c>
      <c r="B20" s="40" t="s">
        <v>993</v>
      </c>
      <c r="C20" s="43" t="s">
        <v>1363</v>
      </c>
    </row>
    <row r="21" spans="1:3" ht="14.25" customHeight="1" x14ac:dyDescent="0.3">
      <c r="A21" s="81" t="s">
        <v>994</v>
      </c>
      <c r="B21" s="41" t="s">
        <v>995</v>
      </c>
      <c r="C21" s="43" t="s">
        <v>1364</v>
      </c>
    </row>
    <row r="22" spans="1:3" ht="14.25" customHeight="1" x14ac:dyDescent="0.3">
      <c r="A22" s="81" t="s">
        <v>996</v>
      </c>
      <c r="B22" s="26"/>
      <c r="C22" s="110"/>
    </row>
    <row r="23" spans="1:3" ht="14.25" customHeight="1" outlineLevel="1" x14ac:dyDescent="0.3">
      <c r="A23" s="81" t="s">
        <v>997</v>
      </c>
      <c r="C23" s="43"/>
    </row>
    <row r="24" spans="1:3" ht="14.25" customHeight="1" outlineLevel="1" x14ac:dyDescent="0.3">
      <c r="A24" s="81" t="s">
        <v>998</v>
      </c>
      <c r="B24" s="100"/>
      <c r="C24" s="43"/>
    </row>
    <row r="25" spans="1:3" ht="14.25" customHeight="1" outlineLevel="1" x14ac:dyDescent="0.3">
      <c r="A25" s="81" t="s">
        <v>999</v>
      </c>
      <c r="B25" s="100"/>
      <c r="C25" s="43"/>
    </row>
    <row r="26" spans="1:3" ht="14.25" customHeight="1" outlineLevel="1" x14ac:dyDescent="0.3">
      <c r="A26" s="81" t="s">
        <v>1000</v>
      </c>
      <c r="B26" s="100"/>
      <c r="C26" s="43"/>
    </row>
    <row r="27" spans="1:3" ht="14.25" customHeight="1" outlineLevel="1" x14ac:dyDescent="0.3">
      <c r="A27" s="81" t="s">
        <v>1001</v>
      </c>
      <c r="B27" s="100"/>
      <c r="C27" s="43"/>
    </row>
    <row r="28" spans="1:3" ht="14.25" customHeight="1" outlineLevel="1" x14ac:dyDescent="0.3">
      <c r="A28" s="37"/>
      <c r="B28" s="37" t="s">
        <v>1002</v>
      </c>
      <c r="C28" s="108" t="s">
        <v>960</v>
      </c>
    </row>
    <row r="29" spans="1:3" ht="14.25" customHeight="1" outlineLevel="1" x14ac:dyDescent="0.3">
      <c r="A29" s="81" t="s">
        <v>1003</v>
      </c>
      <c r="B29" s="40" t="s">
        <v>1004</v>
      </c>
      <c r="C29" s="43"/>
    </row>
    <row r="30" spans="1:3" ht="14.25" customHeight="1" outlineLevel="1" x14ac:dyDescent="0.3">
      <c r="A30" s="81" t="s">
        <v>1005</v>
      </c>
      <c r="B30" s="40" t="s">
        <v>1006</v>
      </c>
      <c r="C30" s="43"/>
    </row>
    <row r="31" spans="1:3" ht="14.25" customHeight="1" outlineLevel="1" x14ac:dyDescent="0.3">
      <c r="A31" s="81" t="s">
        <v>1007</v>
      </c>
      <c r="B31" s="40" t="s">
        <v>1008</v>
      </c>
      <c r="C31" s="43"/>
    </row>
    <row r="32" spans="1:3" ht="14.25" customHeight="1" outlineLevel="1" x14ac:dyDescent="0.3">
      <c r="A32" s="81" t="s">
        <v>1009</v>
      </c>
      <c r="B32" s="111" t="s">
        <v>1412</v>
      </c>
      <c r="C32" s="43"/>
    </row>
    <row r="33" spans="1:3" ht="14.25" customHeight="1" outlineLevel="1" x14ac:dyDescent="0.3">
      <c r="A33" s="81" t="s">
        <v>1010</v>
      </c>
      <c r="B33" s="112"/>
      <c r="C33" s="43"/>
    </row>
    <row r="34" spans="1:3" ht="14.25" customHeight="1" outlineLevel="1" x14ac:dyDescent="0.3">
      <c r="A34" s="81" t="s">
        <v>1011</v>
      </c>
      <c r="B34" s="112"/>
      <c r="C34" s="43"/>
    </row>
    <row r="35" spans="1:3" ht="14.25" customHeight="1" outlineLevel="1" x14ac:dyDescent="0.3">
      <c r="A35" s="81" t="s">
        <v>1012</v>
      </c>
      <c r="B35" s="112"/>
      <c r="C35" s="43"/>
    </row>
    <row r="36" spans="1:3" ht="14.25" customHeight="1" outlineLevel="1" x14ac:dyDescent="0.3">
      <c r="A36" s="81" t="s">
        <v>1013</v>
      </c>
      <c r="B36" s="112"/>
      <c r="C36" s="43"/>
    </row>
    <row r="37" spans="1:3" ht="14.25" customHeight="1" outlineLevel="1" x14ac:dyDescent="0.3">
      <c r="A37" s="81" t="s">
        <v>1014</v>
      </c>
      <c r="B37" s="112"/>
      <c r="C37" s="43"/>
    </row>
    <row r="38" spans="1:3" ht="14.25" customHeight="1" outlineLevel="1" x14ac:dyDescent="0.3">
      <c r="A38" s="81" t="s">
        <v>1015</v>
      </c>
      <c r="B38" s="112"/>
      <c r="C38" s="43"/>
    </row>
    <row r="39" spans="1:3" ht="14.25" customHeight="1" outlineLevel="1" x14ac:dyDescent="0.3">
      <c r="A39" s="81" t="s">
        <v>1016</v>
      </c>
      <c r="B39" s="112"/>
      <c r="C39" s="43"/>
    </row>
    <row r="40" spans="1:3" ht="14.25" customHeight="1" outlineLevel="1" x14ac:dyDescent="0.3">
      <c r="A40" s="81" t="s">
        <v>1017</v>
      </c>
      <c r="B40" s="26"/>
      <c r="C40" s="43"/>
    </row>
    <row r="41" spans="1:3" ht="14.25" customHeight="1" outlineLevel="1" x14ac:dyDescent="0.3">
      <c r="A41" s="81" t="s">
        <v>1018</v>
      </c>
      <c r="B41" s="112"/>
      <c r="C41" s="43"/>
    </row>
    <row r="42" spans="1:3" ht="14.25" customHeight="1" outlineLevel="1" x14ac:dyDescent="0.3">
      <c r="A42" s="81" t="s">
        <v>1019</v>
      </c>
      <c r="B42" s="112"/>
      <c r="C42" s="43"/>
    </row>
    <row r="43" spans="1:3" ht="14.25" customHeight="1" outlineLevel="1" x14ac:dyDescent="0.3">
      <c r="A43" s="81" t="s">
        <v>1020</v>
      </c>
      <c r="B43" s="112"/>
      <c r="C43" s="43"/>
    </row>
    <row r="44" spans="1:3" ht="14.25" customHeight="1" x14ac:dyDescent="0.3">
      <c r="A44" s="37"/>
      <c r="B44" s="37" t="s">
        <v>1021</v>
      </c>
      <c r="C44" s="108" t="s">
        <v>841</v>
      </c>
    </row>
    <row r="45" spans="1:3" ht="14.25" customHeight="1" x14ac:dyDescent="0.3">
      <c r="A45" s="81" t="s">
        <v>1022</v>
      </c>
      <c r="B45" s="44" t="s">
        <v>842</v>
      </c>
      <c r="C45" s="30" t="s">
        <v>843</v>
      </c>
    </row>
    <row r="46" spans="1:3" ht="14.25" customHeight="1" x14ac:dyDescent="0.3">
      <c r="A46" s="81" t="s">
        <v>1023</v>
      </c>
      <c r="B46" s="44" t="s">
        <v>845</v>
      </c>
      <c r="C46" s="30" t="s">
        <v>846</v>
      </c>
    </row>
    <row r="47" spans="1:3" ht="14.25" customHeight="1" x14ac:dyDescent="0.3">
      <c r="A47" s="81" t="s">
        <v>1024</v>
      </c>
      <c r="B47" s="44" t="s">
        <v>848</v>
      </c>
      <c r="C47" s="30" t="s">
        <v>849</v>
      </c>
    </row>
    <row r="48" spans="1:3" ht="14.25" customHeight="1" outlineLevel="1" x14ac:dyDescent="0.3">
      <c r="A48" s="81" t="s">
        <v>1025</v>
      </c>
      <c r="B48" s="111" t="s">
        <v>1413</v>
      </c>
      <c r="C48" s="43" t="s">
        <v>852</v>
      </c>
    </row>
    <row r="49" spans="1:3" ht="14.25" customHeight="1" outlineLevel="1" x14ac:dyDescent="0.3">
      <c r="A49" s="81" t="s">
        <v>1026</v>
      </c>
      <c r="B49" s="113"/>
      <c r="C49" s="43"/>
    </row>
    <row r="50" spans="1:3" ht="14.25" customHeight="1" outlineLevel="1" x14ac:dyDescent="0.3">
      <c r="A50" s="81" t="s">
        <v>1027</v>
      </c>
      <c r="B50" s="111"/>
      <c r="C50" s="43"/>
    </row>
    <row r="51" spans="1:3" ht="14.25" customHeight="1" x14ac:dyDescent="0.3">
      <c r="A51" s="37"/>
      <c r="B51" s="37" t="s">
        <v>1028</v>
      </c>
      <c r="C51" s="108" t="s">
        <v>960</v>
      </c>
    </row>
    <row r="52" spans="1:3" ht="14.25" customHeight="1" x14ac:dyDescent="0.3">
      <c r="A52" s="81" t="s">
        <v>1029</v>
      </c>
      <c r="B52" s="40" t="s">
        <v>1030</v>
      </c>
      <c r="C52" s="30"/>
    </row>
    <row r="53" spans="1:3" ht="14.25" customHeight="1" x14ac:dyDescent="0.3">
      <c r="A53" s="81" t="s">
        <v>1031</v>
      </c>
      <c r="B53" s="113"/>
      <c r="C53" s="110"/>
    </row>
    <row r="54" spans="1:3" ht="14.25" customHeight="1" x14ac:dyDescent="0.3">
      <c r="A54" s="81" t="s">
        <v>1032</v>
      </c>
      <c r="B54" s="113"/>
      <c r="C54" s="110"/>
    </row>
    <row r="55" spans="1:3" ht="14.25" customHeight="1" x14ac:dyDescent="0.3">
      <c r="A55" s="81" t="s">
        <v>1033</v>
      </c>
      <c r="B55" s="113"/>
      <c r="C55" s="110"/>
    </row>
    <row r="56" spans="1:3" ht="14.25" customHeight="1" x14ac:dyDescent="0.3">
      <c r="A56" s="81" t="s">
        <v>1034</v>
      </c>
      <c r="B56" s="113"/>
      <c r="C56" s="110"/>
    </row>
    <row r="57" spans="1:3" ht="14.25" customHeight="1" x14ac:dyDescent="0.3">
      <c r="A57" s="81" t="s">
        <v>1035</v>
      </c>
      <c r="B57" s="113"/>
      <c r="C57" s="11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7"/>
    </row>
    <row r="104" spans="2:2" x14ac:dyDescent="0.3">
      <c r="B104" s="27"/>
    </row>
    <row r="105" spans="2:2" x14ac:dyDescent="0.3">
      <c r="B105" s="27"/>
    </row>
    <row r="106" spans="2:2" x14ac:dyDescent="0.3">
      <c r="B106" s="27"/>
    </row>
    <row r="107" spans="2:2" x14ac:dyDescent="0.3">
      <c r="B107" s="27"/>
    </row>
    <row r="108" spans="2:2" x14ac:dyDescent="0.3">
      <c r="B108" s="27"/>
    </row>
    <row r="109" spans="2:2" x14ac:dyDescent="0.3">
      <c r="B109" s="27"/>
    </row>
    <row r="110" spans="2:2" x14ac:dyDescent="0.3">
      <c r="B110" s="27"/>
    </row>
    <row r="111" spans="2:2" x14ac:dyDescent="0.3">
      <c r="B111" s="27"/>
    </row>
    <row r="112" spans="2:2" x14ac:dyDescent="0.3">
      <c r="B112" s="27"/>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67"/>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6"/>
    </row>
    <row r="148" spans="2:2" x14ac:dyDescent="0.3">
      <c r="B148" s="114"/>
    </row>
    <row r="154" spans="2:2" x14ac:dyDescent="0.3">
      <c r="B154" s="44"/>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40"/>
    </row>
    <row r="266" spans="2:2" x14ac:dyDescent="0.3">
      <c r="B266" s="42"/>
    </row>
    <row r="267" spans="2:2" x14ac:dyDescent="0.3">
      <c r="B267" s="42"/>
    </row>
    <row r="270" spans="2:2" x14ac:dyDescent="0.3">
      <c r="B270" s="42"/>
    </row>
    <row r="286" spans="2:2" x14ac:dyDescent="0.3">
      <c r="B286" s="40"/>
    </row>
    <row r="316" spans="2:2" x14ac:dyDescent="0.3">
      <c r="B316" s="36"/>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6"/>
    </row>
    <row r="403" spans="2:2" x14ac:dyDescent="0.3">
      <c r="B403" s="115"/>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C787-15ED-4C7C-91EF-63EAF47C5BCB}">
  <dimension ref="B1:L32"/>
  <sheetViews>
    <sheetView zoomScaleNormal="100" workbookViewId="0">
      <selection sqref="A1:U1"/>
    </sheetView>
  </sheetViews>
  <sheetFormatPr defaultRowHeight="13.2" x14ac:dyDescent="0.25"/>
  <cols>
    <col min="1" max="1" width="0.6640625" style="179" customWidth="1"/>
    <col min="2" max="2" width="21.109375" style="179" customWidth="1"/>
    <col min="3" max="3" width="10.5546875" style="179" customWidth="1"/>
    <col min="4" max="4" width="3.21875" style="179" customWidth="1"/>
    <col min="5" max="5" width="11.44140625" style="179" customWidth="1"/>
    <col min="6" max="6" width="0.21875" style="179" customWidth="1"/>
    <col min="7" max="7" width="0.33203125" style="179" customWidth="1"/>
    <col min="8" max="8" width="5.44140625" style="179" customWidth="1"/>
    <col min="9" max="9" width="14.5546875" style="179" customWidth="1"/>
    <col min="10" max="10" width="0.5546875" style="179" customWidth="1"/>
    <col min="11" max="11" width="15.44140625" style="179" customWidth="1"/>
    <col min="12" max="12" width="0.44140625" style="179" customWidth="1"/>
    <col min="13" max="13" width="4.6640625" style="179" customWidth="1"/>
    <col min="14" max="16384" width="8.88671875" style="179"/>
  </cols>
  <sheetData>
    <row r="1" spans="2:12" s="180" customFormat="1" ht="4.2" customHeight="1" x14ac:dyDescent="0.15"/>
    <row r="2" spans="2:12" s="180" customFormat="1" ht="3" customHeight="1" x14ac:dyDescent="0.15">
      <c r="B2" s="193"/>
    </row>
    <row r="3" spans="2:12" s="180" customFormat="1" ht="18.3" customHeight="1" x14ac:dyDescent="0.15">
      <c r="B3" s="193"/>
      <c r="D3" s="194" t="s">
        <v>1420</v>
      </c>
      <c r="E3" s="194"/>
      <c r="F3" s="194"/>
      <c r="G3" s="194"/>
      <c r="H3" s="194"/>
      <c r="I3" s="194"/>
      <c r="J3" s="194"/>
      <c r="K3" s="194"/>
      <c r="L3" s="194"/>
    </row>
    <row r="4" spans="2:12" s="180" customFormat="1" ht="8.85" customHeight="1" x14ac:dyDescent="0.15">
      <c r="B4" s="193"/>
    </row>
    <row r="5" spans="2:12" s="180" customFormat="1" ht="3" customHeight="1" x14ac:dyDescent="0.15"/>
    <row r="6" spans="2:12" s="180" customFormat="1" ht="26.4" customHeight="1" x14ac:dyDescent="0.15">
      <c r="B6" s="192" t="s">
        <v>1481</v>
      </c>
      <c r="C6" s="192"/>
      <c r="D6" s="192"/>
      <c r="E6" s="192"/>
      <c r="F6" s="192"/>
      <c r="G6" s="192"/>
      <c r="H6" s="192"/>
      <c r="I6" s="192"/>
      <c r="J6" s="192"/>
      <c r="K6" s="192"/>
    </row>
    <row r="7" spans="2:12" s="180" customFormat="1" ht="8.5500000000000007" customHeight="1" x14ac:dyDescent="0.15"/>
    <row r="8" spans="2:12" s="180" customFormat="1" ht="15.3" customHeight="1" x14ac:dyDescent="0.15">
      <c r="B8" s="189" t="s">
        <v>1480</v>
      </c>
      <c r="C8" s="189"/>
      <c r="D8" s="189"/>
      <c r="E8" s="189"/>
      <c r="F8" s="189"/>
      <c r="G8" s="189"/>
      <c r="H8" s="189"/>
      <c r="I8" s="189"/>
      <c r="J8" s="189"/>
      <c r="K8" s="189"/>
    </row>
    <row r="9" spans="2:12" s="180" customFormat="1" ht="2.1" customHeight="1" x14ac:dyDescent="0.15"/>
    <row r="10" spans="2:12" s="180" customFormat="1" ht="3" customHeight="1" x14ac:dyDescent="0.15">
      <c r="B10" s="190" t="s">
        <v>1480</v>
      </c>
    </row>
    <row r="11" spans="2:12" s="180" customFormat="1" ht="17.100000000000001" customHeight="1" x14ac:dyDescent="0.15">
      <c r="B11" s="190"/>
      <c r="C11" s="191">
        <v>45351</v>
      </c>
      <c r="D11" s="191"/>
    </row>
    <row r="12" spans="2:12" s="180" customFormat="1" ht="3.45" customHeight="1" x14ac:dyDescent="0.15">
      <c r="B12" s="190"/>
    </row>
    <row r="13" spans="2:12" s="180" customFormat="1" ht="5.55" customHeight="1" x14ac:dyDescent="0.15"/>
    <row r="14" spans="2:12" s="180" customFormat="1" ht="15.3" customHeight="1" x14ac:dyDescent="0.15">
      <c r="B14" s="189" t="s">
        <v>1479</v>
      </c>
      <c r="C14" s="189"/>
      <c r="D14" s="189"/>
      <c r="E14" s="189"/>
      <c r="F14" s="189"/>
      <c r="G14" s="189"/>
      <c r="H14" s="189"/>
      <c r="I14" s="189"/>
      <c r="J14" s="189"/>
      <c r="K14" s="189"/>
    </row>
    <row r="15" spans="2:12" s="180" customFormat="1" ht="10.199999999999999" customHeight="1" x14ac:dyDescent="0.15"/>
    <row r="16" spans="2:12" s="180" customFormat="1" ht="14.1" customHeight="1" x14ac:dyDescent="0.15">
      <c r="B16" s="188" t="s">
        <v>1478</v>
      </c>
      <c r="C16" s="188"/>
      <c r="D16" s="186"/>
      <c r="E16" s="186"/>
      <c r="F16" s="186"/>
      <c r="G16" s="186"/>
      <c r="H16" s="186"/>
      <c r="I16" s="186"/>
      <c r="J16" s="186"/>
      <c r="K16" s="186"/>
    </row>
    <row r="17" spans="2:11" s="180" customFormat="1" ht="11.85" customHeight="1" x14ac:dyDescent="0.15">
      <c r="B17" s="187" t="s">
        <v>1477</v>
      </c>
      <c r="C17" s="187"/>
      <c r="D17" s="187" t="s">
        <v>1476</v>
      </c>
      <c r="E17" s="187"/>
      <c r="F17" s="187" t="s">
        <v>1475</v>
      </c>
      <c r="G17" s="187"/>
      <c r="H17" s="187"/>
      <c r="I17" s="187"/>
      <c r="J17" s="187"/>
      <c r="K17" s="187"/>
    </row>
    <row r="18" spans="2:11" s="180" customFormat="1" ht="11.55" customHeight="1" x14ac:dyDescent="0.15"/>
    <row r="19" spans="2:11" s="180" customFormat="1" ht="13.2" customHeight="1" x14ac:dyDescent="0.15">
      <c r="B19" s="182" t="s">
        <v>1474</v>
      </c>
      <c r="C19" s="182"/>
      <c r="D19" s="182"/>
      <c r="E19" s="182"/>
      <c r="F19" s="186"/>
      <c r="G19" s="186"/>
      <c r="H19" s="186"/>
      <c r="I19" s="186"/>
      <c r="J19" s="184"/>
      <c r="K19" s="184"/>
    </row>
    <row r="20" spans="2:11" s="180" customFormat="1" ht="11.85" customHeight="1" x14ac:dyDescent="0.15">
      <c r="B20" s="181" t="s">
        <v>1473</v>
      </c>
      <c r="C20" s="181"/>
      <c r="D20" s="181" t="s">
        <v>1472</v>
      </c>
      <c r="E20" s="181"/>
      <c r="F20" s="181"/>
      <c r="G20" s="181" t="s">
        <v>1471</v>
      </c>
      <c r="H20" s="181"/>
      <c r="I20" s="181"/>
      <c r="J20" s="181"/>
      <c r="K20" s="181"/>
    </row>
    <row r="21" spans="2:11" s="180" customFormat="1" ht="11.55" customHeight="1" x14ac:dyDescent="0.15"/>
    <row r="22" spans="2:11" s="180" customFormat="1" ht="13.2" customHeight="1" x14ac:dyDescent="0.15">
      <c r="B22" s="182" t="s">
        <v>1470</v>
      </c>
      <c r="C22" s="182"/>
      <c r="D22" s="182"/>
      <c r="E22" s="182"/>
      <c r="F22" s="182"/>
      <c r="G22" s="182"/>
      <c r="H22" s="186"/>
      <c r="I22" s="186"/>
      <c r="J22" s="186"/>
      <c r="K22" s="185"/>
    </row>
    <row r="23" spans="2:11" s="180" customFormat="1" ht="11.85" customHeight="1" x14ac:dyDescent="0.15">
      <c r="B23" s="181" t="s">
        <v>1469</v>
      </c>
      <c r="C23" s="181"/>
      <c r="D23" s="181" t="s">
        <v>1468</v>
      </c>
      <c r="E23" s="181"/>
      <c r="F23" s="181"/>
      <c r="G23" s="181" t="s">
        <v>1467</v>
      </c>
      <c r="H23" s="181"/>
      <c r="I23" s="181"/>
      <c r="J23" s="181"/>
      <c r="K23" s="181"/>
    </row>
    <row r="24" spans="2:11" s="180" customFormat="1" ht="10.65" customHeight="1" x14ac:dyDescent="0.15"/>
    <row r="25" spans="2:11" s="180" customFormat="1" ht="11.85" customHeight="1" x14ac:dyDescent="0.15">
      <c r="B25" s="182" t="s">
        <v>1466</v>
      </c>
      <c r="C25" s="182"/>
      <c r="D25" s="184"/>
      <c r="E25" s="184"/>
      <c r="F25" s="184"/>
      <c r="G25" s="184"/>
      <c r="H25" s="184"/>
      <c r="I25" s="184"/>
      <c r="J25" s="184"/>
      <c r="K25" s="184"/>
    </row>
    <row r="26" spans="2:11" s="180" customFormat="1" ht="11.85" customHeight="1" x14ac:dyDescent="0.15">
      <c r="B26" s="181" t="s">
        <v>1465</v>
      </c>
      <c r="C26" s="181"/>
      <c r="D26" s="183"/>
      <c r="E26" s="183"/>
      <c r="F26" s="183"/>
      <c r="G26" s="183"/>
      <c r="H26" s="183"/>
      <c r="I26" s="183"/>
      <c r="J26" s="183"/>
      <c r="K26" s="183"/>
    </row>
    <row r="27" spans="2:11" s="180" customFormat="1" ht="8.85" customHeight="1" x14ac:dyDescent="0.15"/>
    <row r="28" spans="2:11" s="180" customFormat="1" ht="11.85" customHeight="1" x14ac:dyDescent="0.15">
      <c r="B28" s="182" t="s">
        <v>1464</v>
      </c>
      <c r="C28" s="182"/>
      <c r="D28" s="182"/>
      <c r="E28" s="182"/>
      <c r="F28" s="182"/>
      <c r="G28" s="182"/>
      <c r="H28" s="182"/>
      <c r="I28" s="182"/>
      <c r="J28" s="182"/>
      <c r="K28" s="182"/>
    </row>
    <row r="29" spans="2:11" s="180" customFormat="1" ht="11.85" customHeight="1" x14ac:dyDescent="0.15">
      <c r="B29" s="181" t="s">
        <v>1463</v>
      </c>
      <c r="C29" s="181"/>
      <c r="D29" s="181"/>
      <c r="E29" s="181"/>
      <c r="F29" s="181"/>
      <c r="G29" s="181"/>
      <c r="H29" s="181"/>
      <c r="I29" s="181"/>
      <c r="J29" s="181"/>
      <c r="K29" s="181"/>
    </row>
    <row r="30" spans="2:11" s="180" customFormat="1" ht="11.85" customHeight="1" x14ac:dyDescent="0.15">
      <c r="B30" s="181" t="s">
        <v>1462</v>
      </c>
      <c r="C30" s="181"/>
      <c r="D30" s="181"/>
      <c r="E30" s="181"/>
      <c r="F30" s="181"/>
      <c r="G30" s="181"/>
      <c r="H30" s="181"/>
      <c r="I30" s="181"/>
      <c r="J30" s="181"/>
      <c r="K30" s="181"/>
    </row>
    <row r="31" spans="2:11" s="180" customFormat="1" ht="11.85" customHeight="1" x14ac:dyDescent="0.15">
      <c r="B31" s="181" t="s">
        <v>1461</v>
      </c>
      <c r="C31" s="181"/>
      <c r="D31" s="181"/>
      <c r="E31" s="181"/>
      <c r="F31" s="181"/>
      <c r="G31" s="181"/>
      <c r="H31" s="181"/>
      <c r="I31" s="181"/>
      <c r="J31" s="181"/>
      <c r="K31" s="181"/>
    </row>
    <row r="32" spans="2:11" s="180" customFormat="1" ht="22.95" customHeight="1" x14ac:dyDescent="0.15"/>
  </sheetData>
  <mergeCells count="34">
    <mergeCell ref="D3:L3"/>
    <mergeCell ref="F16:K16"/>
    <mergeCell ref="F17:K17"/>
    <mergeCell ref="B10:B12"/>
    <mergeCell ref="B14:K14"/>
    <mergeCell ref="B16:C16"/>
    <mergeCell ref="B17:C17"/>
    <mergeCell ref="B6:K6"/>
    <mergeCell ref="B8:K8"/>
    <mergeCell ref="C11:D11"/>
    <mergeCell ref="D16:E16"/>
    <mergeCell ref="D17:E17"/>
    <mergeCell ref="D20:F20"/>
    <mergeCell ref="B19:E19"/>
    <mergeCell ref="F19:I19"/>
    <mergeCell ref="J19:K19"/>
    <mergeCell ref="B28:K28"/>
    <mergeCell ref="B29:K29"/>
    <mergeCell ref="B30:K30"/>
    <mergeCell ref="B31:K31"/>
    <mergeCell ref="D26:H26"/>
    <mergeCell ref="B2:B4"/>
    <mergeCell ref="B20:C20"/>
    <mergeCell ref="B22:G22"/>
    <mergeCell ref="B23:C23"/>
    <mergeCell ref="B25:C25"/>
    <mergeCell ref="G20:K20"/>
    <mergeCell ref="G23:K23"/>
    <mergeCell ref="H22:J22"/>
    <mergeCell ref="I25:K25"/>
    <mergeCell ref="I26:K26"/>
    <mergeCell ref="B26:C26"/>
    <mergeCell ref="D23:F23"/>
    <mergeCell ref="D25:H25"/>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9D99-DAA9-4B2F-BC27-5277E2FC5848}">
  <dimension ref="B1:N23"/>
  <sheetViews>
    <sheetView zoomScaleNormal="100" workbookViewId="0">
      <selection activeCell="B19" sqref="B19:F19"/>
    </sheetView>
  </sheetViews>
  <sheetFormatPr defaultRowHeight="13.2" x14ac:dyDescent="0.25"/>
  <cols>
    <col min="1" max="1" width="0.44140625" style="179" customWidth="1"/>
    <col min="2" max="2" width="9.44140625" style="179" customWidth="1"/>
    <col min="3" max="3" width="11" style="179" customWidth="1"/>
    <col min="4" max="4" width="15.44140625" style="179" customWidth="1"/>
    <col min="5" max="5" width="3.6640625" style="179" customWidth="1"/>
    <col min="6" max="6" width="5" style="179" customWidth="1"/>
    <col min="7" max="7" width="9.77734375" style="179" customWidth="1"/>
    <col min="8" max="8" width="8.21875" style="179" customWidth="1"/>
    <col min="9" max="9" width="7.5546875" style="179" customWidth="1"/>
    <col min="10" max="10" width="8.5546875" style="179" customWidth="1"/>
    <col min="11" max="11" width="9.6640625" style="179" customWidth="1"/>
    <col min="12" max="12" width="13" style="179" customWidth="1"/>
    <col min="13" max="13" width="12.44140625" style="179" customWidth="1"/>
    <col min="14" max="14" width="12.77734375" style="179" customWidth="1"/>
    <col min="15" max="15" width="4.6640625" style="179" customWidth="1"/>
    <col min="16" max="16384" width="8.88671875" style="179"/>
  </cols>
  <sheetData>
    <row r="1" spans="2:14" s="180" customFormat="1" ht="7.2" customHeight="1" x14ac:dyDescent="0.15"/>
    <row r="2" spans="2:14" s="180" customFormat="1" ht="18.3" customHeight="1" x14ac:dyDescent="0.15">
      <c r="B2" s="193"/>
      <c r="C2" s="193"/>
      <c r="D2" s="194" t="s">
        <v>1420</v>
      </c>
      <c r="E2" s="194"/>
      <c r="F2" s="194"/>
      <c r="G2" s="194"/>
      <c r="H2" s="194"/>
      <c r="I2" s="194"/>
    </row>
    <row r="3" spans="2:14" s="180" customFormat="1" ht="11.85" customHeight="1" x14ac:dyDescent="0.15">
      <c r="B3" s="193"/>
      <c r="C3" s="193"/>
    </row>
    <row r="4" spans="2:14" s="180" customFormat="1" ht="2.1" customHeight="1" x14ac:dyDescent="0.15"/>
    <row r="5" spans="2:14" s="180" customFormat="1" ht="26.4" customHeight="1" x14ac:dyDescent="0.15">
      <c r="B5" s="192" t="s">
        <v>1518</v>
      </c>
      <c r="C5" s="192"/>
      <c r="D5" s="192"/>
      <c r="E5" s="192"/>
      <c r="F5" s="192"/>
      <c r="G5" s="192"/>
      <c r="H5" s="192"/>
      <c r="I5" s="192"/>
      <c r="J5" s="192"/>
    </row>
    <row r="6" spans="2:14" s="180" customFormat="1" ht="4.2" customHeight="1" x14ac:dyDescent="0.15"/>
    <row r="7" spans="2:14" s="180" customFormat="1" ht="15.3" customHeight="1" x14ac:dyDescent="0.15">
      <c r="B7" s="189" t="s">
        <v>1517</v>
      </c>
      <c r="C7" s="189"/>
      <c r="D7" s="189"/>
      <c r="E7" s="189"/>
      <c r="F7" s="189"/>
      <c r="G7" s="189"/>
      <c r="H7" s="189"/>
      <c r="I7" s="189"/>
      <c r="J7" s="189"/>
      <c r="K7" s="189"/>
      <c r="L7" s="189"/>
      <c r="M7" s="189"/>
      <c r="N7" s="189"/>
    </row>
    <row r="8" spans="2:14" s="180" customFormat="1" ht="3.45" customHeight="1" x14ac:dyDescent="0.15"/>
    <row r="9" spans="2:14" s="180" customFormat="1" ht="26.85" customHeight="1" x14ac:dyDescent="0.15">
      <c r="B9" s="211" t="s">
        <v>1516</v>
      </c>
      <c r="C9" s="211" t="s">
        <v>1515</v>
      </c>
      <c r="D9" s="211" t="s">
        <v>1514</v>
      </c>
      <c r="E9" s="212" t="s">
        <v>1513</v>
      </c>
      <c r="F9" s="212"/>
      <c r="G9" s="210" t="s">
        <v>1512</v>
      </c>
      <c r="H9" s="211" t="s">
        <v>1511</v>
      </c>
      <c r="I9" s="210" t="s">
        <v>1510</v>
      </c>
      <c r="J9" s="211" t="s">
        <v>1509</v>
      </c>
      <c r="K9" s="210" t="s">
        <v>1508</v>
      </c>
      <c r="L9" s="210" t="s">
        <v>1507</v>
      </c>
      <c r="M9" s="210" t="s">
        <v>1506</v>
      </c>
      <c r="N9" s="210" t="s">
        <v>1505</v>
      </c>
    </row>
    <row r="10" spans="2:14" s="180" customFormat="1" ht="14.4" customHeight="1" x14ac:dyDescent="0.15">
      <c r="B10" s="204" t="s">
        <v>1504</v>
      </c>
      <c r="C10" s="204" t="s">
        <v>1503</v>
      </c>
      <c r="D10" s="209">
        <v>500000000</v>
      </c>
      <c r="E10" s="208">
        <v>42817</v>
      </c>
      <c r="F10" s="208"/>
      <c r="G10" s="207">
        <v>45558</v>
      </c>
      <c r="H10" s="204" t="s">
        <v>248</v>
      </c>
      <c r="I10" s="204" t="s">
        <v>1490</v>
      </c>
      <c r="J10" s="206">
        <v>5.0000000000000001E-3</v>
      </c>
      <c r="K10" s="204" t="s">
        <v>1489</v>
      </c>
      <c r="L10" s="204" t="s">
        <v>1502</v>
      </c>
      <c r="M10" s="205">
        <v>0.56712328767123299</v>
      </c>
      <c r="N10" s="204" t="s">
        <v>1501</v>
      </c>
    </row>
    <row r="11" spans="2:14" s="180" customFormat="1" ht="14.4" customHeight="1" x14ac:dyDescent="0.15">
      <c r="B11" s="204" t="s">
        <v>1500</v>
      </c>
      <c r="C11" s="204" t="s">
        <v>1499</v>
      </c>
      <c r="D11" s="209">
        <v>750000000</v>
      </c>
      <c r="E11" s="208">
        <v>43181</v>
      </c>
      <c r="F11" s="208"/>
      <c r="G11" s="207">
        <v>46834</v>
      </c>
      <c r="H11" s="204" t="s">
        <v>248</v>
      </c>
      <c r="I11" s="204" t="s">
        <v>1490</v>
      </c>
      <c r="J11" s="206">
        <v>8.7500000000000008E-3</v>
      </c>
      <c r="K11" s="204" t="s">
        <v>1489</v>
      </c>
      <c r="L11" s="204" t="s">
        <v>1498</v>
      </c>
      <c r="M11" s="205">
        <v>4.0630136986301402</v>
      </c>
      <c r="N11" s="204" t="s">
        <v>1497</v>
      </c>
    </row>
    <row r="12" spans="2:14" s="180" customFormat="1" ht="14.4" customHeight="1" x14ac:dyDescent="0.15">
      <c r="B12" s="204" t="s">
        <v>1496</v>
      </c>
      <c r="C12" s="204" t="s">
        <v>1495</v>
      </c>
      <c r="D12" s="209">
        <v>500000000</v>
      </c>
      <c r="E12" s="208">
        <v>43377</v>
      </c>
      <c r="F12" s="208"/>
      <c r="G12" s="207">
        <v>45934</v>
      </c>
      <c r="H12" s="204" t="s">
        <v>248</v>
      </c>
      <c r="I12" s="204" t="s">
        <v>1490</v>
      </c>
      <c r="J12" s="206">
        <v>6.2500000000000003E-3</v>
      </c>
      <c r="K12" s="204" t="s">
        <v>1489</v>
      </c>
      <c r="L12" s="204" t="s">
        <v>1494</v>
      </c>
      <c r="M12" s="205">
        <v>1.5972602739726001</v>
      </c>
      <c r="N12" s="204" t="s">
        <v>1493</v>
      </c>
    </row>
    <row r="13" spans="2:14" s="180" customFormat="1" ht="14.4" customHeight="1" x14ac:dyDescent="0.15">
      <c r="B13" s="204" t="s">
        <v>1492</v>
      </c>
      <c r="C13" s="204" t="s">
        <v>1491</v>
      </c>
      <c r="D13" s="209">
        <v>1000000000</v>
      </c>
      <c r="E13" s="208">
        <v>45229</v>
      </c>
      <c r="F13" s="208"/>
      <c r="G13" s="207">
        <v>47056</v>
      </c>
      <c r="H13" s="204" t="s">
        <v>248</v>
      </c>
      <c r="I13" s="204" t="s">
        <v>1490</v>
      </c>
      <c r="J13" s="206">
        <v>3.7499999999999999E-2</v>
      </c>
      <c r="K13" s="204" t="s">
        <v>1489</v>
      </c>
      <c r="L13" s="204" t="s">
        <v>1488</v>
      </c>
      <c r="M13" s="205">
        <v>4.6712328767123301</v>
      </c>
      <c r="N13" s="204" t="s">
        <v>1487</v>
      </c>
    </row>
    <row r="14" spans="2:14" s="180" customFormat="1" ht="8.85" customHeight="1" x14ac:dyDescent="0.15">
      <c r="B14" s="200"/>
      <c r="C14" s="203"/>
      <c r="D14" s="202">
        <v>2750000000</v>
      </c>
      <c r="E14" s="201"/>
      <c r="F14" s="201"/>
      <c r="G14" s="200"/>
      <c r="H14" s="200"/>
      <c r="I14" s="200"/>
      <c r="J14" s="200"/>
      <c r="K14" s="200"/>
      <c r="L14" s="200"/>
      <c r="M14" s="200"/>
      <c r="N14" s="200"/>
    </row>
    <row r="15" spans="2:14" s="180" customFormat="1" ht="4.6500000000000004" customHeight="1" x14ac:dyDescent="0.15"/>
    <row r="16" spans="2:14" s="180" customFormat="1" ht="15.75" customHeight="1" x14ac:dyDescent="0.15">
      <c r="B16" s="189" t="s">
        <v>1486</v>
      </c>
      <c r="C16" s="189"/>
      <c r="D16" s="189"/>
      <c r="E16" s="189"/>
      <c r="F16" s="189"/>
      <c r="G16" s="189"/>
      <c r="H16" s="189"/>
      <c r="I16" s="189"/>
      <c r="J16" s="189"/>
      <c r="K16" s="189"/>
      <c r="L16" s="189"/>
      <c r="M16" s="189"/>
      <c r="N16" s="189"/>
    </row>
    <row r="17" spans="2:7" s="180" customFormat="1" ht="2.1" customHeight="1" x14ac:dyDescent="0.15"/>
    <row r="18" spans="2:7" s="180" customFormat="1" ht="12.75" customHeight="1" x14ac:dyDescent="0.15">
      <c r="B18" s="199" t="s">
        <v>1485</v>
      </c>
      <c r="F18" s="198">
        <v>2750000000</v>
      </c>
      <c r="G18" s="198"/>
    </row>
    <row r="19" spans="2:7" s="180" customFormat="1" ht="12.75" customHeight="1" x14ac:dyDescent="0.3">
      <c r="B19" s="181" t="s">
        <v>1484</v>
      </c>
      <c r="C19" s="181"/>
      <c r="D19" s="297"/>
      <c r="E19" s="297"/>
      <c r="F19" s="297"/>
      <c r="G19" s="197">
        <v>1.8068181818181799E-2</v>
      </c>
    </row>
    <row r="20" spans="2:7" s="180" customFormat="1" ht="11.1" customHeight="1" x14ac:dyDescent="0.15">
      <c r="B20" s="181" t="s">
        <v>1483</v>
      </c>
      <c r="C20" s="181"/>
      <c r="D20" s="297"/>
      <c r="E20" s="297"/>
      <c r="F20" s="297"/>
      <c r="G20" s="196">
        <v>3.20024906600249</v>
      </c>
    </row>
    <row r="21" spans="2:7" s="180" customFormat="1" ht="1.65" customHeight="1" x14ac:dyDescent="0.15">
      <c r="B21" s="181"/>
      <c r="C21" s="181"/>
      <c r="D21" s="297"/>
      <c r="E21" s="297"/>
      <c r="F21" s="297"/>
    </row>
    <row r="22" spans="2:7" s="180" customFormat="1" ht="12.75" customHeight="1" x14ac:dyDescent="0.15">
      <c r="B22" s="195" t="s">
        <v>1482</v>
      </c>
    </row>
    <row r="23" spans="2:7" s="180" customFormat="1" ht="18.75" customHeight="1" x14ac:dyDescent="0.15"/>
  </sheetData>
  <mergeCells count="14">
    <mergeCell ref="E13:F13"/>
    <mergeCell ref="E14:F14"/>
    <mergeCell ref="E9:F9"/>
    <mergeCell ref="F18:G18"/>
    <mergeCell ref="B19:F19"/>
    <mergeCell ref="B20:F21"/>
    <mergeCell ref="B16:N16"/>
    <mergeCell ref="B2:C3"/>
    <mergeCell ref="B5:J5"/>
    <mergeCell ref="B7:N7"/>
    <mergeCell ref="D2:I2"/>
    <mergeCell ref="E10:F10"/>
    <mergeCell ref="E11:F11"/>
    <mergeCell ref="E12:F12"/>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6FD7-D17A-43D8-B246-8B2969485395}">
  <dimension ref="B1:F20"/>
  <sheetViews>
    <sheetView zoomScaleNormal="100" workbookViewId="0">
      <selection sqref="A1:U3"/>
    </sheetView>
  </sheetViews>
  <sheetFormatPr defaultRowHeight="13.2" x14ac:dyDescent="0.25"/>
  <cols>
    <col min="1" max="1" width="0.6640625" style="179" customWidth="1"/>
    <col min="2" max="2" width="23" style="179" customWidth="1"/>
    <col min="3" max="3" width="23.33203125" style="179" customWidth="1"/>
    <col min="4" max="4" width="14.5546875" style="179" customWidth="1"/>
    <col min="5" max="5" width="19.44140625" style="179" customWidth="1"/>
    <col min="6" max="6" width="5.109375" style="179" customWidth="1"/>
    <col min="7" max="7" width="0.21875" style="179" customWidth="1"/>
    <col min="8" max="8" width="4.6640625" style="179" customWidth="1"/>
    <col min="9" max="16384" width="8.88671875" style="179"/>
  </cols>
  <sheetData>
    <row r="1" spans="2:6" s="180" customFormat="1" ht="7.2" customHeight="1" x14ac:dyDescent="0.15">
      <c r="B1" s="193"/>
    </row>
    <row r="2" spans="2:6" s="180" customFormat="1" ht="18.3" customHeight="1" x14ac:dyDescent="0.15">
      <c r="B2" s="193"/>
      <c r="C2" s="194" t="s">
        <v>1420</v>
      </c>
      <c r="D2" s="194"/>
      <c r="E2" s="194"/>
      <c r="F2" s="194"/>
    </row>
    <row r="3" spans="2:6" s="180" customFormat="1" ht="6" customHeight="1" x14ac:dyDescent="0.15">
      <c r="B3" s="193"/>
    </row>
    <row r="4" spans="2:6" s="180" customFormat="1" ht="3.45" customHeight="1" x14ac:dyDescent="0.15"/>
    <row r="5" spans="2:6" s="180" customFormat="1" ht="26.4" customHeight="1" x14ac:dyDescent="0.15">
      <c r="B5" s="192" t="s">
        <v>1538</v>
      </c>
      <c r="C5" s="192"/>
      <c r="D5" s="192"/>
      <c r="E5" s="192"/>
      <c r="F5" s="192"/>
    </row>
    <row r="6" spans="2:6" s="180" customFormat="1" ht="7.65" customHeight="1" x14ac:dyDescent="0.15"/>
    <row r="7" spans="2:6" s="180" customFormat="1" ht="15.3" customHeight="1" x14ac:dyDescent="0.15">
      <c r="B7" s="216" t="s">
        <v>1537</v>
      </c>
      <c r="C7" s="216"/>
      <c r="D7" s="216"/>
      <c r="E7" s="216"/>
      <c r="F7" s="216"/>
    </row>
    <row r="8" spans="2:6" s="180" customFormat="1" ht="10.199999999999999" customHeight="1" x14ac:dyDescent="0.15"/>
    <row r="9" spans="2:6" s="180" customFormat="1" ht="12.75" customHeight="1" x14ac:dyDescent="0.15">
      <c r="B9" s="215" t="s">
        <v>1528</v>
      </c>
      <c r="C9" s="214" t="s">
        <v>1527</v>
      </c>
      <c r="D9" s="214" t="s">
        <v>1526</v>
      </c>
      <c r="E9" s="214" t="s">
        <v>1536</v>
      </c>
    </row>
    <row r="10" spans="2:6" s="180" customFormat="1" ht="11.85" customHeight="1" x14ac:dyDescent="0.15">
      <c r="B10" s="199" t="s">
        <v>1525</v>
      </c>
      <c r="C10" s="213" t="s">
        <v>1535</v>
      </c>
      <c r="D10" s="213" t="s">
        <v>1519</v>
      </c>
      <c r="E10" s="213" t="s">
        <v>1534</v>
      </c>
    </row>
    <row r="11" spans="2:6" s="180" customFormat="1" ht="11.85" customHeight="1" x14ac:dyDescent="0.15">
      <c r="B11" s="199" t="s">
        <v>1523</v>
      </c>
      <c r="C11" s="213" t="s">
        <v>1533</v>
      </c>
      <c r="D11" s="213" t="s">
        <v>1519</v>
      </c>
      <c r="E11" s="213" t="s">
        <v>1532</v>
      </c>
    </row>
    <row r="12" spans="2:6" s="180" customFormat="1" ht="11.85" customHeight="1" x14ac:dyDescent="0.15">
      <c r="B12" s="199" t="s">
        <v>1521</v>
      </c>
      <c r="C12" s="213" t="s">
        <v>1531</v>
      </c>
      <c r="D12" s="213" t="s">
        <v>1519</v>
      </c>
      <c r="E12" s="213" t="s">
        <v>1530</v>
      </c>
    </row>
    <row r="13" spans="2:6" s="180" customFormat="1" ht="22.95" customHeight="1" x14ac:dyDescent="0.15"/>
    <row r="14" spans="2:6" s="180" customFormat="1" ht="15.3" customHeight="1" x14ac:dyDescent="0.15">
      <c r="B14" s="216" t="s">
        <v>1529</v>
      </c>
      <c r="C14" s="216"/>
      <c r="D14" s="216"/>
      <c r="E14" s="216"/>
      <c r="F14" s="216"/>
    </row>
    <row r="15" spans="2:6" s="180" customFormat="1" ht="12.75" customHeight="1" x14ac:dyDescent="0.15"/>
    <row r="16" spans="2:6" s="180" customFormat="1" ht="12.75" customHeight="1" x14ac:dyDescent="0.15">
      <c r="B16" s="215" t="s">
        <v>1528</v>
      </c>
      <c r="C16" s="214" t="s">
        <v>1527</v>
      </c>
      <c r="D16" s="214" t="s">
        <v>1526</v>
      </c>
    </row>
    <row r="17" spans="2:4" s="180" customFormat="1" ht="11.85" customHeight="1" x14ac:dyDescent="0.15">
      <c r="B17" s="199" t="s">
        <v>1525</v>
      </c>
      <c r="C17" s="213" t="s">
        <v>1524</v>
      </c>
      <c r="D17" s="213"/>
    </row>
    <row r="18" spans="2:4" s="180" customFormat="1" ht="11.85" customHeight="1" x14ac:dyDescent="0.15">
      <c r="B18" s="199" t="s">
        <v>1523</v>
      </c>
      <c r="C18" s="213" t="s">
        <v>1522</v>
      </c>
      <c r="D18" s="213" t="s">
        <v>1519</v>
      </c>
    </row>
    <row r="19" spans="2:4" s="180" customFormat="1" ht="11.85" customHeight="1" x14ac:dyDescent="0.15">
      <c r="B19" s="199" t="s">
        <v>1521</v>
      </c>
      <c r="C19" s="213" t="s">
        <v>1520</v>
      </c>
      <c r="D19" s="213" t="s">
        <v>1519</v>
      </c>
    </row>
    <row r="20" spans="2:4" s="180"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2172E-9348-4328-95AD-9F486815E675}">
  <dimension ref="B1:D58"/>
  <sheetViews>
    <sheetView zoomScaleNormal="100" workbookViewId="0">
      <selection sqref="A1:U4"/>
    </sheetView>
  </sheetViews>
  <sheetFormatPr defaultRowHeight="13.2" x14ac:dyDescent="0.25"/>
  <cols>
    <col min="1" max="1" width="0.6640625" style="179" customWidth="1"/>
    <col min="2" max="2" width="69.33203125" style="179" customWidth="1"/>
    <col min="3" max="3" width="18.21875" style="179" customWidth="1"/>
    <col min="4" max="4" width="5.77734375" style="179" customWidth="1"/>
    <col min="5" max="5" width="4.6640625" style="179" customWidth="1"/>
    <col min="6" max="16384" width="8.88671875" style="179"/>
  </cols>
  <sheetData>
    <row r="1" spans="2:4" s="180" customFormat="1" ht="7.2" customHeight="1" x14ac:dyDescent="0.15">
      <c r="B1" s="193"/>
    </row>
    <row r="2" spans="2:4" s="180" customFormat="1" ht="18.3" customHeight="1" x14ac:dyDescent="0.15">
      <c r="B2" s="193"/>
      <c r="C2" s="229" t="s">
        <v>1420</v>
      </c>
    </row>
    <row r="3" spans="2:4" s="180" customFormat="1" ht="4.6500000000000004" customHeight="1" x14ac:dyDescent="0.15">
      <c r="B3" s="193"/>
      <c r="C3" s="228"/>
    </row>
    <row r="4" spans="2:4" s="180" customFormat="1" ht="8.85" customHeight="1" x14ac:dyDescent="0.15">
      <c r="C4" s="228"/>
    </row>
    <row r="5" spans="2:4" s="180" customFormat="1" ht="26.4" customHeight="1" x14ac:dyDescent="0.15">
      <c r="B5" s="192" t="s">
        <v>1600</v>
      </c>
      <c r="C5" s="192"/>
    </row>
    <row r="6" spans="2:4" s="180" customFormat="1" ht="11.55" customHeight="1" x14ac:dyDescent="0.15">
      <c r="B6" s="199" t="s">
        <v>1599</v>
      </c>
    </row>
    <row r="7" spans="2:4" s="180" customFormat="1" ht="1.65" customHeight="1" x14ac:dyDescent="0.15"/>
    <row r="8" spans="2:4" s="180" customFormat="1" ht="15.3" customHeight="1" x14ac:dyDescent="0.15">
      <c r="B8" s="189" t="s">
        <v>1598</v>
      </c>
      <c r="C8" s="189"/>
    </row>
    <row r="9" spans="2:4" s="180" customFormat="1" ht="4.2" customHeight="1" x14ac:dyDescent="0.15"/>
    <row r="10" spans="2:4" s="180" customFormat="1" ht="17.100000000000001" customHeight="1" x14ac:dyDescent="0.25">
      <c r="B10" s="219" t="s">
        <v>1597</v>
      </c>
      <c r="C10" s="218">
        <v>2750000000</v>
      </c>
      <c r="D10" s="217" t="s">
        <v>1596</v>
      </c>
    </row>
    <row r="11" spans="2:4" s="180" customFormat="1" ht="17.100000000000001" customHeight="1" x14ac:dyDescent="0.25">
      <c r="B11" s="219" t="s">
        <v>1595</v>
      </c>
      <c r="C11" s="218">
        <v>3606491361.1300201</v>
      </c>
      <c r="D11" s="217" t="s">
        <v>1594</v>
      </c>
    </row>
    <row r="12" spans="2:4" s="180" customFormat="1" ht="17.100000000000001" customHeight="1" x14ac:dyDescent="0.25">
      <c r="B12" s="219" t="s">
        <v>1593</v>
      </c>
      <c r="C12" s="218">
        <v>20000000</v>
      </c>
      <c r="D12" s="217" t="s">
        <v>1592</v>
      </c>
    </row>
    <row r="13" spans="2:4" s="180" customFormat="1" ht="17.100000000000001" customHeight="1" x14ac:dyDescent="0.25">
      <c r="B13" s="219" t="s">
        <v>1591</v>
      </c>
      <c r="C13" s="218">
        <v>157214305.78999999</v>
      </c>
      <c r="D13" s="217" t="s">
        <v>1590</v>
      </c>
    </row>
    <row r="14" spans="2:4" s="180" customFormat="1" ht="17.100000000000001" customHeight="1" x14ac:dyDescent="0.25">
      <c r="B14" s="219" t="s">
        <v>1589</v>
      </c>
      <c r="C14" s="226">
        <v>0.37589296978909698</v>
      </c>
      <c r="D14" s="222"/>
    </row>
    <row r="15" spans="2:4" s="180" customFormat="1" ht="4.2" customHeight="1" x14ac:dyDescent="0.15"/>
    <row r="16" spans="2:4" s="180" customFormat="1" ht="15.3" customHeight="1" x14ac:dyDescent="0.15">
      <c r="B16" s="189" t="s">
        <v>1588</v>
      </c>
      <c r="C16" s="189"/>
    </row>
    <row r="17" spans="2:4" s="180" customFormat="1" ht="4.2" customHeight="1" x14ac:dyDescent="0.15"/>
    <row r="18" spans="2:4" s="180" customFormat="1" ht="17.100000000000001" customHeight="1" x14ac:dyDescent="0.25">
      <c r="B18" s="219" t="s">
        <v>1564</v>
      </c>
      <c r="C18" s="218">
        <v>2924362584.2643199</v>
      </c>
      <c r="D18" s="217" t="s">
        <v>1587</v>
      </c>
    </row>
    <row r="19" spans="2:4" s="180" customFormat="1" ht="17.100000000000001" customHeight="1" x14ac:dyDescent="0.25">
      <c r="B19" s="219" t="s">
        <v>1586</v>
      </c>
      <c r="C19" s="226">
        <v>1.0634045760961199</v>
      </c>
      <c r="D19" s="225" t="s">
        <v>1575</v>
      </c>
    </row>
    <row r="20" spans="2:4" s="180" customFormat="1" ht="17.100000000000001" customHeight="1" x14ac:dyDescent="0.25">
      <c r="B20" s="221" t="s">
        <v>1585</v>
      </c>
      <c r="C20" s="220" t="s">
        <v>1545</v>
      </c>
      <c r="D20" s="224" t="s">
        <v>1584</v>
      </c>
    </row>
    <row r="21" spans="2:4" s="180" customFormat="1" ht="4.2" customHeight="1" x14ac:dyDescent="0.15"/>
    <row r="22" spans="2:4" s="180" customFormat="1" ht="15.3" customHeight="1" x14ac:dyDescent="0.15">
      <c r="B22" s="189" t="s">
        <v>1583</v>
      </c>
      <c r="C22" s="189"/>
    </row>
    <row r="23" spans="2:4" s="180" customFormat="1" ht="4.2" customHeight="1" x14ac:dyDescent="0.15"/>
    <row r="24" spans="2:4" s="180" customFormat="1" ht="17.100000000000001" customHeight="1" x14ac:dyDescent="0.25">
      <c r="B24" s="219" t="s">
        <v>1582</v>
      </c>
      <c r="C24" s="218">
        <v>18716481.34</v>
      </c>
      <c r="D24" s="217" t="s">
        <v>1581</v>
      </c>
    </row>
    <row r="25" spans="2:4" s="180" customFormat="1" ht="17.100000000000001" customHeight="1" x14ac:dyDescent="0.25">
      <c r="B25" s="219" t="s">
        <v>1580</v>
      </c>
      <c r="C25" s="218">
        <v>157214305.78999999</v>
      </c>
      <c r="D25" s="217" t="s">
        <v>1579</v>
      </c>
    </row>
    <row r="26" spans="2:4" s="180" customFormat="1" ht="17.100000000000001" customHeight="1" x14ac:dyDescent="0.25">
      <c r="B26" s="219" t="s">
        <v>1578</v>
      </c>
      <c r="C26" s="227">
        <v>0</v>
      </c>
      <c r="D26" s="217" t="s">
        <v>1577</v>
      </c>
    </row>
    <row r="27" spans="2:4" s="180" customFormat="1" ht="17.100000000000001" customHeight="1" x14ac:dyDescent="0.25">
      <c r="B27" s="219" t="s">
        <v>1564</v>
      </c>
      <c r="C27" s="218">
        <v>2924362584.2643199</v>
      </c>
      <c r="D27" s="217"/>
    </row>
    <row r="28" spans="2:4" s="180" customFormat="1" ht="17.100000000000001" customHeight="1" x14ac:dyDescent="0.25">
      <c r="B28" s="219" t="s">
        <v>1576</v>
      </c>
      <c r="C28" s="226">
        <v>1.1273794077797501</v>
      </c>
      <c r="D28" s="225" t="s">
        <v>1575</v>
      </c>
    </row>
    <row r="29" spans="2:4" s="180" customFormat="1" ht="17.100000000000001" customHeight="1" x14ac:dyDescent="0.25">
      <c r="B29" s="221" t="s">
        <v>1574</v>
      </c>
      <c r="C29" s="220" t="s">
        <v>1545</v>
      </c>
      <c r="D29" s="224" t="s">
        <v>1573</v>
      </c>
    </row>
    <row r="30" spans="2:4" s="180" customFormat="1" ht="4.2" customHeight="1" x14ac:dyDescent="0.15"/>
    <row r="31" spans="2:4" s="180" customFormat="1" ht="15.3" customHeight="1" x14ac:dyDescent="0.15">
      <c r="B31" s="189" t="s">
        <v>1572</v>
      </c>
      <c r="C31" s="189"/>
    </row>
    <row r="32" spans="2:4" s="180" customFormat="1" ht="4.2" customHeight="1" x14ac:dyDescent="0.15"/>
    <row r="33" spans="2:4" s="180" customFormat="1" ht="17.100000000000001" customHeight="1" x14ac:dyDescent="0.25">
      <c r="B33" s="219" t="s">
        <v>1571</v>
      </c>
      <c r="C33" s="218">
        <v>525736508.09999502</v>
      </c>
      <c r="D33" s="217" t="s">
        <v>1570</v>
      </c>
    </row>
    <row r="34" spans="2:4" s="180" customFormat="1" ht="17.100000000000001" customHeight="1" x14ac:dyDescent="0.25">
      <c r="B34" s="219" t="s">
        <v>1569</v>
      </c>
      <c r="C34" s="218">
        <v>525736508.09999502</v>
      </c>
      <c r="D34" s="217"/>
    </row>
    <row r="35" spans="2:4" s="180" customFormat="1" ht="17.100000000000001" customHeight="1" x14ac:dyDescent="0.25">
      <c r="B35" s="219" t="s">
        <v>1568</v>
      </c>
      <c r="C35" s="223" t="s">
        <v>1442</v>
      </c>
      <c r="D35" s="217"/>
    </row>
    <row r="36" spans="2:4" s="180" customFormat="1" ht="17.100000000000001" customHeight="1" x14ac:dyDescent="0.25">
      <c r="B36" s="219" t="s">
        <v>1567</v>
      </c>
      <c r="C36" s="223" t="s">
        <v>1442</v>
      </c>
      <c r="D36" s="217"/>
    </row>
    <row r="37" spans="2:4" s="180" customFormat="1" ht="17.100000000000001" customHeight="1" x14ac:dyDescent="0.25">
      <c r="B37" s="219" t="s">
        <v>1561</v>
      </c>
      <c r="C37" s="223" t="s">
        <v>1442</v>
      </c>
      <c r="D37" s="222"/>
    </row>
    <row r="38" spans="2:4" s="180" customFormat="1" ht="17.100000000000001" customHeight="1" x14ac:dyDescent="0.25">
      <c r="B38" s="219" t="s">
        <v>1566</v>
      </c>
      <c r="C38" s="218">
        <v>3100293371.39432</v>
      </c>
      <c r="D38" s="217" t="s">
        <v>1565</v>
      </c>
    </row>
    <row r="39" spans="2:4" s="180" customFormat="1" ht="17.100000000000001" customHeight="1" x14ac:dyDescent="0.25">
      <c r="B39" s="219" t="s">
        <v>1564</v>
      </c>
      <c r="C39" s="218">
        <v>2924362584.2643199</v>
      </c>
      <c r="D39" s="222"/>
    </row>
    <row r="40" spans="2:4" s="180" customFormat="1" ht="17.100000000000001" customHeight="1" x14ac:dyDescent="0.25">
      <c r="B40" s="219" t="s">
        <v>1563</v>
      </c>
      <c r="C40" s="218">
        <v>18716481.34</v>
      </c>
      <c r="D40" s="222"/>
    </row>
    <row r="41" spans="2:4" s="180" customFormat="1" ht="17.100000000000001" customHeight="1" x14ac:dyDescent="0.25">
      <c r="B41" s="219" t="s">
        <v>1562</v>
      </c>
      <c r="C41" s="218">
        <v>157214305.78999999</v>
      </c>
      <c r="D41" s="222"/>
    </row>
    <row r="42" spans="2:4" s="180" customFormat="1" ht="17.100000000000001" customHeight="1" x14ac:dyDescent="0.25">
      <c r="B42" s="219" t="s">
        <v>1561</v>
      </c>
      <c r="C42" s="223" t="s">
        <v>1442</v>
      </c>
      <c r="D42" s="222"/>
    </row>
    <row r="43" spans="2:4" s="180" customFormat="1" ht="17.100000000000001" customHeight="1" x14ac:dyDescent="0.25">
      <c r="B43" s="219" t="s">
        <v>1560</v>
      </c>
      <c r="C43" s="218">
        <v>229062500</v>
      </c>
      <c r="D43" s="217" t="s">
        <v>1559</v>
      </c>
    </row>
    <row r="44" spans="2:4" s="180" customFormat="1" ht="17.100000000000001" customHeight="1" x14ac:dyDescent="0.25">
      <c r="B44" s="219" t="s">
        <v>1558</v>
      </c>
      <c r="C44" s="218">
        <v>24063929.352673799</v>
      </c>
      <c r="D44" s="217" t="s">
        <v>1557</v>
      </c>
    </row>
    <row r="45" spans="2:4" s="180" customFormat="1" ht="17.100000000000001" customHeight="1" x14ac:dyDescent="0.25">
      <c r="B45" s="219" t="s">
        <v>1556</v>
      </c>
      <c r="C45" s="218">
        <v>2750000000</v>
      </c>
      <c r="D45" s="217" t="s">
        <v>1555</v>
      </c>
    </row>
    <row r="46" spans="2:4" s="180" customFormat="1" ht="17.100000000000001" customHeight="1" x14ac:dyDescent="0.25">
      <c r="B46" s="219" t="s">
        <v>1554</v>
      </c>
      <c r="C46" s="218">
        <v>622903450.14164603</v>
      </c>
      <c r="D46" s="222"/>
    </row>
    <row r="47" spans="2:4" s="180" customFormat="1" ht="17.100000000000001" customHeight="1" x14ac:dyDescent="0.25">
      <c r="B47" s="221" t="s">
        <v>1553</v>
      </c>
      <c r="C47" s="220" t="s">
        <v>1545</v>
      </c>
      <c r="D47" s="222"/>
    </row>
    <row r="48" spans="2:4" s="180" customFormat="1" ht="4.2" customHeight="1" x14ac:dyDescent="0.15"/>
    <row r="49" spans="2:4" s="180" customFormat="1" ht="15.75" customHeight="1" x14ac:dyDescent="0.15">
      <c r="B49" s="189" t="s">
        <v>1552</v>
      </c>
      <c r="C49" s="189"/>
    </row>
    <row r="50" spans="2:4" s="180" customFormat="1" ht="4.2" customHeight="1" x14ac:dyDescent="0.15"/>
    <row r="51" spans="2:4" s="180" customFormat="1" ht="17.100000000000001" customHeight="1" x14ac:dyDescent="0.25">
      <c r="B51" s="219" t="s">
        <v>1551</v>
      </c>
      <c r="C51" s="218">
        <v>356116574.13999802</v>
      </c>
      <c r="D51" s="217" t="s">
        <v>1550</v>
      </c>
    </row>
    <row r="52" spans="2:4" s="180" customFormat="1" ht="17.100000000000001" customHeight="1" x14ac:dyDescent="0.25">
      <c r="B52" s="219" t="s">
        <v>1549</v>
      </c>
      <c r="C52" s="218">
        <v>-10324771.976395501</v>
      </c>
      <c r="D52" s="217" t="s">
        <v>1548</v>
      </c>
    </row>
    <row r="53" spans="2:4" s="180" customFormat="1" ht="17.100000000000001" customHeight="1" x14ac:dyDescent="0.25">
      <c r="B53" s="219" t="s">
        <v>1547</v>
      </c>
      <c r="C53" s="218">
        <v>345791802.16360301</v>
      </c>
      <c r="D53" s="217"/>
    </row>
    <row r="54" spans="2:4" s="180" customFormat="1" ht="17.100000000000001" customHeight="1" x14ac:dyDescent="0.25">
      <c r="B54" s="221" t="s">
        <v>1546</v>
      </c>
      <c r="C54" s="220" t="s">
        <v>1545</v>
      </c>
      <c r="D54" s="217"/>
    </row>
    <row r="55" spans="2:4" s="180" customFormat="1" ht="17.100000000000001" customHeight="1" x14ac:dyDescent="0.25">
      <c r="B55" s="219" t="s">
        <v>1544</v>
      </c>
      <c r="C55" s="218">
        <v>17451625</v>
      </c>
      <c r="D55" s="217" t="s">
        <v>1543</v>
      </c>
    </row>
    <row r="56" spans="2:4" s="180" customFormat="1" ht="17.100000000000001" customHeight="1" x14ac:dyDescent="0.25">
      <c r="B56" s="219" t="s">
        <v>1542</v>
      </c>
      <c r="C56" s="218">
        <v>6562500</v>
      </c>
      <c r="D56" s="217" t="s">
        <v>1541</v>
      </c>
    </row>
    <row r="57" spans="2:4" s="180" customFormat="1" ht="17.100000000000001" customHeight="1" x14ac:dyDescent="0.25">
      <c r="B57" s="219" t="s">
        <v>1540</v>
      </c>
      <c r="C57" s="218">
        <v>10889125</v>
      </c>
      <c r="D57" s="217" t="s">
        <v>1539</v>
      </c>
    </row>
    <row r="58" spans="2:4" s="180"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De Leusse Gonzague</cp:lastModifiedBy>
  <dcterms:created xsi:type="dcterms:W3CDTF">2022-12-12T14:29:04Z</dcterms:created>
  <dcterms:modified xsi:type="dcterms:W3CDTF">2024-03-08T14:18:15Z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2024-03-08T14:18:15Z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4ccf5772-59ab-4228-ab7d-deb73ed85b9f</vt:lpwstr>
  </property>
  <property fmtid="{D5CDD505-2E9C-101B-9397-08002B2CF9AE}" pid="8" name="MSIP_Label_8ffbc0b8-e97b-47d1-beac-cb0955d66f3b_ContentBits">
    <vt:lpwstr>2</vt:lpwstr>
  </property>
</Properties>
</file>